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<sst xmlns="http://schemas.openxmlformats.org/spreadsheetml/2006/main" count="127" uniqueCount="108">
  <si>
    <t>Товарищество собственников жилья "Мира-62"</t>
  </si>
  <si>
    <t>Смета доходов и расходов на 2013 год</t>
  </si>
  <si>
    <t>1.Доходы</t>
  </si>
  <si>
    <t>№</t>
  </si>
  <si>
    <t>наименование</t>
  </si>
  <si>
    <t>сумма</t>
  </si>
  <si>
    <t>Возмещение расходов на ремонт и содержание 20275,3 х 14,35 х 12 мес.</t>
  </si>
  <si>
    <t>1.1.</t>
  </si>
  <si>
    <t>Возмещение расходов на содержание 20275,3 х 11,85 х 12 мес.</t>
  </si>
  <si>
    <t>1.1.1.</t>
  </si>
  <si>
    <t>Возмещение расходов на  содержание жилых помещений 19574,9 х 11,85 х 12 мес.</t>
  </si>
  <si>
    <t>1.1.2.</t>
  </si>
  <si>
    <t>Возмещение расходов на содержание жилых помещений 700,4 х 11,85 х 12 мес.</t>
  </si>
  <si>
    <t>1.2.</t>
  </si>
  <si>
    <t>Капитальный ремонт жилых помещений 20275,3 х 2,50 х 12 мес.</t>
  </si>
  <si>
    <t>1.2.1.</t>
  </si>
  <si>
    <t>Капитальный ремонт жилых помещений 19574,9 х 2,50 х 12 мес.</t>
  </si>
  <si>
    <t>1.2.2.</t>
  </si>
  <si>
    <t>Капитальный ремонт нежилых помещений 700,4 х 2,50 х 12 мес.</t>
  </si>
  <si>
    <t>2.</t>
  </si>
  <si>
    <t>Доходы от оказания услуг</t>
  </si>
  <si>
    <t>3.</t>
  </si>
  <si>
    <t xml:space="preserve">Доходы от сдачи в аренду общего имущества </t>
  </si>
  <si>
    <t>4.</t>
  </si>
  <si>
    <t>Дебиторская задолженность за 2012 год (жильцы кварплата)</t>
  </si>
  <si>
    <t>5.</t>
  </si>
  <si>
    <t>Остаток на 01.01.2013 год</t>
  </si>
  <si>
    <t>итого:</t>
  </si>
  <si>
    <t>2.Расходы</t>
  </si>
  <si>
    <t>Расходы на ремонт и содержание дома.</t>
  </si>
  <si>
    <t>5 % софинансирование программы по замене лифтов</t>
  </si>
  <si>
    <t>Обслуживание лифтов (договор) 21354,31 х 12</t>
  </si>
  <si>
    <t>1.3.</t>
  </si>
  <si>
    <t>Диспетчеризация лифтов (договор) 5563,10 х 12</t>
  </si>
  <si>
    <t>1.5.</t>
  </si>
  <si>
    <t>Вывоз мусора (договор) 28153,15 х 12</t>
  </si>
  <si>
    <t>1.6.</t>
  </si>
  <si>
    <t>Оплата за эектроэнергию (факт)</t>
  </si>
  <si>
    <t>1.7.</t>
  </si>
  <si>
    <t>Оплата за телефон (в том числе сотовый)1000,00 х 12</t>
  </si>
  <si>
    <t>1.8.</t>
  </si>
  <si>
    <t>Оплата за сигнализацию (договор) 1155,00 х 12 мес.</t>
  </si>
  <si>
    <t>1.9.</t>
  </si>
  <si>
    <t>Почтовые расходы</t>
  </si>
  <si>
    <t>1.10.</t>
  </si>
  <si>
    <t>Отчисления с фонда оплаты труда 30,2%, 13%:</t>
  </si>
  <si>
    <t>1.11.</t>
  </si>
  <si>
    <t>в том числе налог по договорам возмездного оказания услуг</t>
  </si>
  <si>
    <t>1.12.</t>
  </si>
  <si>
    <t>Фонд оплаты труда в том числе:</t>
  </si>
  <si>
    <t>договора возмездного оказания услуг</t>
  </si>
  <si>
    <t>председатель                                12267,00*12 м</t>
  </si>
  <si>
    <t>юрист                                           8000,00*12 м</t>
  </si>
  <si>
    <t>паспортист                                  2300,00*12 м</t>
  </si>
  <si>
    <t>уборщик помещений                      5437,00*12 м</t>
  </si>
  <si>
    <t>слесарь ремонтник (дежурный)    5000,00*12 м</t>
  </si>
  <si>
    <t>1.13.</t>
  </si>
  <si>
    <t>Уборка территории (трактор)</t>
  </si>
  <si>
    <t>1.14.</t>
  </si>
  <si>
    <t>Транспортные расходы (перевозки)</t>
  </si>
  <si>
    <t>1.15.</t>
  </si>
  <si>
    <t>Хозяйственные расходы и текущий ремонт</t>
  </si>
  <si>
    <t>Прочие расходы.</t>
  </si>
  <si>
    <t>2.1.</t>
  </si>
  <si>
    <t>Услуги БИРЦ (договор) 4649,00 х 12</t>
  </si>
  <si>
    <t>2.2.</t>
  </si>
  <si>
    <t>Услуги банка (договор) 7000,00 х 12</t>
  </si>
  <si>
    <t>2.3.</t>
  </si>
  <si>
    <t>Госпошлина</t>
  </si>
  <si>
    <t>2.4.</t>
  </si>
  <si>
    <t>Натариус</t>
  </si>
  <si>
    <t>Налоги и сборы.</t>
  </si>
  <si>
    <t>3.1.</t>
  </si>
  <si>
    <t xml:space="preserve">Налог 6% упращенка </t>
  </si>
  <si>
    <t>3.2.</t>
  </si>
  <si>
    <t>Экология</t>
  </si>
  <si>
    <t>Прочие непридвиденные расходы</t>
  </si>
  <si>
    <t>0,2%      ФСС травматизм</t>
  </si>
  <si>
    <t>2,9%      ФСС</t>
  </si>
  <si>
    <t>5,1%      ФФОМС</t>
  </si>
  <si>
    <t>22%       Пенсионый фонд</t>
  </si>
  <si>
    <t>13%       Подоходный налог</t>
  </si>
  <si>
    <t>Доходы от сдачи в аренду общего имущества на 2013 год.</t>
  </si>
  <si>
    <t>расчет</t>
  </si>
  <si>
    <t>1.</t>
  </si>
  <si>
    <t>Детская больница</t>
  </si>
  <si>
    <t>7001,37 х 12 м</t>
  </si>
  <si>
    <t>ООО "Вираж+"</t>
  </si>
  <si>
    <t>3307,50 х 12 м</t>
  </si>
  <si>
    <t>830,91 х 12 м</t>
  </si>
  <si>
    <t>ИП Шарипов</t>
  </si>
  <si>
    <t>5500,00 х 12 м</t>
  </si>
  <si>
    <t>Берлякова В.В.</t>
  </si>
  <si>
    <t>911,23 х 12 м</t>
  </si>
  <si>
    <t>Ростелеком</t>
  </si>
  <si>
    <t>2400,00 х 12 м</t>
  </si>
  <si>
    <t>6.</t>
  </si>
  <si>
    <t>Реклама в лифтах</t>
  </si>
  <si>
    <t>3000,00 х 12 м</t>
  </si>
  <si>
    <t>7.</t>
  </si>
  <si>
    <t>ООО "Ника-Трейд"</t>
  </si>
  <si>
    <t>2494,51 х 12 м</t>
  </si>
  <si>
    <t>Диагностика лифтов</t>
  </si>
  <si>
    <t>Страхование лифтов</t>
  </si>
  <si>
    <t>20000,00 х 12 м</t>
  </si>
  <si>
    <t>Текущий ремонт и подготовка к зиме</t>
  </si>
  <si>
    <t xml:space="preserve">в форме заочного голосования с 12.06.2013 по 23.06.2013г.   </t>
  </si>
  <si>
    <t>Утверждена решением Обещего собрания членов ТСЖ"Мира-62"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</si>
</sst>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i/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2" fontId="21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left"/>
    </xf>
    <xf numFmtId="2" fontId="21" fillId="0" borderId="10" xfId="0" applyNumberFormat="1" applyFont="1" applyFill="1" applyBorder="1" applyAlignment="1">
      <alignment horizontal="center"/>
    </xf>
    <xf numFmtId="0" fontId="22" fillId="24" borderId="11" xfId="0" applyFont="1" applyFill="1" applyBorder="1" applyAlignment="1">
      <alignment horizontal="left"/>
    </xf>
    <xf numFmtId="0" fontId="19" fillId="24" borderId="12" xfId="0" applyFont="1" applyFill="1" applyBorder="1" applyAlignment="1">
      <alignment horizontal="left"/>
    </xf>
    <xf numFmtId="0" fontId="19" fillId="24" borderId="13" xfId="0" applyFont="1" applyFill="1" applyBorder="1" applyAlignment="1">
      <alignment horizontal="left"/>
    </xf>
    <xf numFmtId="2" fontId="21" fillId="24" borderId="11" xfId="0" applyNumberFormat="1" applyFont="1" applyFill="1" applyBorder="1" applyAlignment="1">
      <alignment horizontal="center"/>
    </xf>
    <xf numFmtId="2" fontId="21" fillId="24" borderId="12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 horizontal="left"/>
    </xf>
    <xf numFmtId="2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49" fontId="21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left"/>
    </xf>
    <xf numFmtId="9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21" fillId="25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21" fillId="2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C1">
      <selection activeCell="P9" sqref="P9"/>
    </sheetView>
  </sheetViews>
  <sheetFormatPr defaultColWidth="9.00390625" defaultRowHeight="12.75"/>
  <cols>
    <col min="11" max="12" width="10.625" style="0" customWidth="1"/>
    <col min="14" max="14" width="10.125" style="0" customWidth="1"/>
    <col min="16" max="16" width="10.625" style="0" customWidth="1"/>
  </cols>
  <sheetData>
    <row r="1" spans="9:14" ht="12.75">
      <c r="I1" s="9" t="s">
        <v>0</v>
      </c>
      <c r="J1" s="9"/>
      <c r="K1" s="9"/>
      <c r="L1" s="9"/>
      <c r="M1" s="9"/>
      <c r="N1" s="9"/>
    </row>
    <row r="2" spans="7:14" ht="12.75">
      <c r="G2" s="59"/>
      <c r="H2" s="59"/>
      <c r="I2" s="59"/>
      <c r="J2" s="59"/>
      <c r="K2" s="59"/>
      <c r="L2" s="59"/>
      <c r="M2" s="59"/>
      <c r="N2" s="6"/>
    </row>
    <row r="3" spans="7:14" ht="12.75">
      <c r="G3" s="59"/>
      <c r="H3" s="61" t="s">
        <v>107</v>
      </c>
      <c r="I3" s="61"/>
      <c r="J3" s="61"/>
      <c r="K3" s="61"/>
      <c r="L3" s="61"/>
      <c r="N3" s="61"/>
    </row>
    <row r="4" spans="7:14" ht="12.75">
      <c r="G4" s="59"/>
      <c r="H4" s="60" t="s">
        <v>106</v>
      </c>
      <c r="I4" s="60"/>
      <c r="J4" s="60"/>
      <c r="K4" s="60"/>
      <c r="L4" s="60"/>
      <c r="M4" s="60"/>
      <c r="N4" s="6"/>
    </row>
    <row r="6" spans="1:14" ht="18.75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8" spans="1:4" ht="18.75">
      <c r="A8" s="12" t="s">
        <v>2</v>
      </c>
      <c r="B8" s="12"/>
      <c r="C8" s="12"/>
      <c r="D8" s="12"/>
    </row>
    <row r="10" spans="1:14" ht="12.75">
      <c r="A10" s="13" t="s">
        <v>3</v>
      </c>
      <c r="B10" s="13"/>
      <c r="C10" s="13" t="s">
        <v>4</v>
      </c>
      <c r="D10" s="13"/>
      <c r="E10" s="13"/>
      <c r="F10" s="13"/>
      <c r="G10" s="13"/>
      <c r="H10" s="13"/>
      <c r="I10" s="13"/>
      <c r="J10" s="13"/>
      <c r="K10" s="13"/>
      <c r="L10" s="13" t="s">
        <v>5</v>
      </c>
      <c r="M10" s="13"/>
      <c r="N10" s="13"/>
    </row>
    <row r="11" spans="1:14" ht="12" customHeight="1">
      <c r="A11" s="14">
        <v>1</v>
      </c>
      <c r="B11" s="14"/>
      <c r="C11" s="15" t="s">
        <v>6</v>
      </c>
      <c r="D11" s="15"/>
      <c r="E11" s="15"/>
      <c r="F11" s="15"/>
      <c r="G11" s="15"/>
      <c r="H11" s="15"/>
      <c r="I11" s="15"/>
      <c r="J11" s="15"/>
      <c r="K11" s="15"/>
      <c r="L11" s="16">
        <f>L12+L15</f>
        <v>3491406.6599999997</v>
      </c>
      <c r="M11" s="16"/>
      <c r="N11" s="16"/>
    </row>
    <row r="12" spans="1:14" ht="12.75" hidden="1">
      <c r="A12" s="14" t="s">
        <v>7</v>
      </c>
      <c r="B12" s="14"/>
      <c r="C12" s="15" t="s">
        <v>8</v>
      </c>
      <c r="D12" s="15"/>
      <c r="E12" s="15"/>
      <c r="F12" s="15"/>
      <c r="G12" s="15"/>
      <c r="H12" s="15"/>
      <c r="I12" s="15"/>
      <c r="J12" s="15"/>
      <c r="K12" s="15"/>
      <c r="L12" s="14">
        <f>L13+L14</f>
        <v>2883147.6599999997</v>
      </c>
      <c r="M12" s="14"/>
      <c r="N12" s="14"/>
    </row>
    <row r="13" spans="1:14" ht="12.75" hidden="1">
      <c r="A13" s="14" t="s">
        <v>9</v>
      </c>
      <c r="B13" s="14"/>
      <c r="C13" s="17" t="s">
        <v>10</v>
      </c>
      <c r="D13" s="17"/>
      <c r="E13" s="17"/>
      <c r="F13" s="17"/>
      <c r="G13" s="17"/>
      <c r="H13" s="17"/>
      <c r="I13" s="17"/>
      <c r="J13" s="17"/>
      <c r="K13" s="17"/>
      <c r="L13" s="14">
        <v>2783550.78</v>
      </c>
      <c r="M13" s="14"/>
      <c r="N13" s="14"/>
    </row>
    <row r="14" spans="1:14" ht="12.75" hidden="1">
      <c r="A14" s="14" t="s">
        <v>11</v>
      </c>
      <c r="B14" s="14"/>
      <c r="C14" s="17" t="s">
        <v>12</v>
      </c>
      <c r="D14" s="17"/>
      <c r="E14" s="17"/>
      <c r="F14" s="17"/>
      <c r="G14" s="17"/>
      <c r="H14" s="17"/>
      <c r="I14" s="17"/>
      <c r="J14" s="17"/>
      <c r="K14" s="17"/>
      <c r="L14" s="14">
        <v>99596.88</v>
      </c>
      <c r="M14" s="14"/>
      <c r="N14" s="14"/>
    </row>
    <row r="15" spans="1:14" ht="12.75" hidden="1">
      <c r="A15" s="14" t="s">
        <v>13</v>
      </c>
      <c r="B15" s="14"/>
      <c r="C15" s="15" t="s">
        <v>14</v>
      </c>
      <c r="D15" s="15"/>
      <c r="E15" s="15"/>
      <c r="F15" s="15"/>
      <c r="G15" s="15"/>
      <c r="H15" s="15"/>
      <c r="I15" s="15"/>
      <c r="J15" s="15"/>
      <c r="K15" s="15"/>
      <c r="L15" s="16">
        <f>L16+L17</f>
        <v>608259</v>
      </c>
      <c r="M15" s="16"/>
      <c r="N15" s="16"/>
    </row>
    <row r="16" spans="1:14" ht="12.75" hidden="1">
      <c r="A16" s="14" t="s">
        <v>15</v>
      </c>
      <c r="B16" s="14"/>
      <c r="C16" s="17" t="s">
        <v>16</v>
      </c>
      <c r="D16" s="17"/>
      <c r="E16" s="17"/>
      <c r="F16" s="17"/>
      <c r="G16" s="17"/>
      <c r="H16" s="17"/>
      <c r="I16" s="17"/>
      <c r="J16" s="17"/>
      <c r="K16" s="17"/>
      <c r="L16" s="16">
        <v>587247</v>
      </c>
      <c r="M16" s="16"/>
      <c r="N16" s="16"/>
    </row>
    <row r="17" spans="1:14" ht="12.75" hidden="1">
      <c r="A17" s="14" t="s">
        <v>17</v>
      </c>
      <c r="B17" s="14"/>
      <c r="C17" s="17" t="s">
        <v>18</v>
      </c>
      <c r="D17" s="17"/>
      <c r="E17" s="17"/>
      <c r="F17" s="17"/>
      <c r="G17" s="17"/>
      <c r="H17" s="17"/>
      <c r="I17" s="17"/>
      <c r="J17" s="17"/>
      <c r="K17" s="17"/>
      <c r="L17" s="16">
        <v>21012</v>
      </c>
      <c r="M17" s="16"/>
      <c r="N17" s="16"/>
    </row>
    <row r="18" spans="1:14" ht="12.75">
      <c r="A18" s="14" t="s">
        <v>19</v>
      </c>
      <c r="B18" s="14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6">
        <v>35000</v>
      </c>
      <c r="M18" s="16"/>
      <c r="N18" s="16"/>
    </row>
    <row r="19" spans="1:14" ht="12.75">
      <c r="A19" s="14" t="s">
        <v>21</v>
      </c>
      <c r="B19" s="14"/>
      <c r="C19" s="15" t="s">
        <v>22</v>
      </c>
      <c r="D19" s="15"/>
      <c r="E19" s="15"/>
      <c r="F19" s="15"/>
      <c r="G19" s="15"/>
      <c r="H19" s="15"/>
      <c r="I19" s="15"/>
      <c r="J19" s="15"/>
      <c r="K19" s="15"/>
      <c r="L19" s="16">
        <v>545346.33</v>
      </c>
      <c r="M19" s="16"/>
      <c r="N19" s="16"/>
    </row>
    <row r="20" spans="1:14" ht="12.75">
      <c r="A20" s="14" t="s">
        <v>23</v>
      </c>
      <c r="B20" s="14"/>
      <c r="C20" s="15" t="s">
        <v>24</v>
      </c>
      <c r="D20" s="15"/>
      <c r="E20" s="15"/>
      <c r="F20" s="15"/>
      <c r="G20" s="15"/>
      <c r="H20" s="15"/>
      <c r="I20" s="15"/>
      <c r="J20" s="15"/>
      <c r="K20" s="15"/>
      <c r="L20" s="16">
        <v>152208.64</v>
      </c>
      <c r="M20" s="16"/>
      <c r="N20" s="16"/>
    </row>
    <row r="21" spans="1:14" ht="12.75">
      <c r="A21" s="14" t="s">
        <v>25</v>
      </c>
      <c r="B21" s="14"/>
      <c r="C21" s="15" t="s">
        <v>26</v>
      </c>
      <c r="D21" s="15"/>
      <c r="E21" s="15"/>
      <c r="F21" s="15"/>
      <c r="G21" s="15"/>
      <c r="H21" s="15"/>
      <c r="I21" s="15"/>
      <c r="J21" s="15"/>
      <c r="K21" s="15"/>
      <c r="L21" s="16">
        <v>265147.53</v>
      </c>
      <c r="M21" s="16"/>
      <c r="N21" s="16"/>
    </row>
    <row r="22" spans="1:14" ht="12.75">
      <c r="A22" s="14"/>
      <c r="B22" s="14"/>
      <c r="C22" s="15" t="s">
        <v>27</v>
      </c>
      <c r="D22" s="15"/>
      <c r="E22" s="15"/>
      <c r="F22" s="15"/>
      <c r="G22" s="15"/>
      <c r="H22" s="15"/>
      <c r="I22" s="15"/>
      <c r="J22" s="15"/>
      <c r="K22" s="15"/>
      <c r="L22" s="16">
        <f>L11+L15+L18+L19+L20+L21-L15</f>
        <v>4489109.159999999</v>
      </c>
      <c r="M22" s="16"/>
      <c r="N22" s="16"/>
    </row>
    <row r="23" spans="1:14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7" ht="12.75">
      <c r="L27" s="3"/>
    </row>
    <row r="28" ht="12.75">
      <c r="L28" s="3"/>
    </row>
    <row r="29" ht="12.75">
      <c r="L29" s="3"/>
    </row>
    <row r="30" ht="12.75">
      <c r="L30" s="3"/>
    </row>
    <row r="31" ht="12.75">
      <c r="L31" s="3"/>
    </row>
    <row r="33" ht="12.75">
      <c r="L33" s="3"/>
    </row>
    <row r="34" ht="1.5" customHeight="1"/>
    <row r="35" ht="12.75" hidden="1"/>
    <row r="36" ht="12.75" hidden="1"/>
    <row r="37" spans="1:4" ht="18.75">
      <c r="A37" s="12" t="s">
        <v>28</v>
      </c>
      <c r="B37" s="12"/>
      <c r="C37" s="12"/>
      <c r="D37" s="12"/>
    </row>
    <row r="38" spans="11:12" ht="12.75">
      <c r="K38" s="3"/>
      <c r="L38" s="3"/>
    </row>
    <row r="39" spans="1:14" ht="12.75">
      <c r="A39" s="13" t="s">
        <v>3</v>
      </c>
      <c r="B39" s="13"/>
      <c r="C39" s="13" t="s">
        <v>4</v>
      </c>
      <c r="D39" s="13"/>
      <c r="E39" s="13"/>
      <c r="F39" s="13"/>
      <c r="G39" s="13"/>
      <c r="H39" s="13"/>
      <c r="I39" s="13"/>
      <c r="J39" s="13"/>
      <c r="K39" s="13"/>
      <c r="L39" s="13" t="s">
        <v>5</v>
      </c>
      <c r="M39" s="13"/>
      <c r="N39" s="13"/>
    </row>
    <row r="40" spans="1:14" ht="12.75">
      <c r="A40" s="14">
        <v>1</v>
      </c>
      <c r="B40" s="14"/>
      <c r="C40" s="18" t="s">
        <v>29</v>
      </c>
      <c r="D40" s="18"/>
      <c r="E40" s="18"/>
      <c r="F40" s="18"/>
      <c r="G40" s="18"/>
      <c r="H40" s="18"/>
      <c r="I40" s="18"/>
      <c r="J40" s="18"/>
      <c r="K40" s="18"/>
      <c r="L40" s="16">
        <f>L41+L42+L43+L44+L45+L46+L47+L48+L49+L50+L51</f>
        <v>2099080.3099999996</v>
      </c>
      <c r="M40" s="16"/>
      <c r="N40" s="16"/>
    </row>
    <row r="41" spans="1:14" ht="12.75">
      <c r="A41" s="2"/>
      <c r="B41" s="2"/>
      <c r="C41" s="18" t="s">
        <v>30</v>
      </c>
      <c r="D41" s="18"/>
      <c r="E41" s="18"/>
      <c r="F41" s="18"/>
      <c r="G41" s="18"/>
      <c r="H41" s="18"/>
      <c r="I41" s="18"/>
      <c r="J41" s="18"/>
      <c r="K41" s="18"/>
      <c r="L41" s="16">
        <v>540000</v>
      </c>
      <c r="M41" s="16"/>
      <c r="N41" s="16"/>
    </row>
    <row r="42" spans="1:14" ht="12.75">
      <c r="A42" s="2"/>
      <c r="B42" s="2"/>
      <c r="C42" s="20" t="s">
        <v>102</v>
      </c>
      <c r="D42" s="21"/>
      <c r="E42" s="21"/>
      <c r="F42" s="21"/>
      <c r="G42" s="21"/>
      <c r="H42" s="21"/>
      <c r="I42" s="21"/>
      <c r="J42" s="21"/>
      <c r="K42" s="22"/>
      <c r="L42" s="23">
        <v>106000</v>
      </c>
      <c r="M42" s="26"/>
      <c r="N42" s="27"/>
    </row>
    <row r="43" spans="1:14" ht="12.75">
      <c r="A43" s="2"/>
      <c r="B43" s="2"/>
      <c r="C43" s="28" t="s">
        <v>103</v>
      </c>
      <c r="D43" s="29"/>
      <c r="E43" s="29"/>
      <c r="F43" s="29"/>
      <c r="G43" s="29"/>
      <c r="H43" s="29"/>
      <c r="I43" s="29"/>
      <c r="J43" s="29"/>
      <c r="K43" s="30"/>
      <c r="L43" s="23">
        <v>6000</v>
      </c>
      <c r="M43" s="24"/>
      <c r="N43" s="25"/>
    </row>
    <row r="44" spans="1:14" ht="12.75">
      <c r="A44" s="7" t="s">
        <v>7</v>
      </c>
      <c r="B44" s="7"/>
      <c r="C44" s="8" t="s">
        <v>105</v>
      </c>
      <c r="D44" s="8"/>
      <c r="E44" s="8"/>
      <c r="F44" s="8"/>
      <c r="G44" s="8"/>
      <c r="H44" s="8"/>
      <c r="I44" s="8"/>
      <c r="J44" s="8"/>
      <c r="K44" s="8"/>
      <c r="L44" s="19">
        <f>640814.71-540000+289015.91+2000</f>
        <v>391830.61999999994</v>
      </c>
      <c r="M44" s="19"/>
      <c r="N44" s="19"/>
    </row>
    <row r="45" spans="1:14" ht="12.75">
      <c r="A45" s="13" t="s">
        <v>13</v>
      </c>
      <c r="B45" s="13"/>
      <c r="C45" s="31" t="s">
        <v>31</v>
      </c>
      <c r="D45" s="31"/>
      <c r="E45" s="31"/>
      <c r="F45" s="31"/>
      <c r="G45" s="31"/>
      <c r="H45" s="31"/>
      <c r="I45" s="31"/>
      <c r="J45" s="31"/>
      <c r="K45" s="31"/>
      <c r="L45" s="32">
        <v>256251.73</v>
      </c>
      <c r="M45" s="32"/>
      <c r="N45" s="32"/>
    </row>
    <row r="46" spans="1:14" ht="12.75">
      <c r="A46" s="13" t="s">
        <v>32</v>
      </c>
      <c r="B46" s="13"/>
      <c r="C46" s="31" t="s">
        <v>33</v>
      </c>
      <c r="D46" s="31"/>
      <c r="E46" s="31"/>
      <c r="F46" s="31"/>
      <c r="G46" s="31"/>
      <c r="H46" s="31"/>
      <c r="I46" s="31"/>
      <c r="J46" s="31"/>
      <c r="K46" s="31"/>
      <c r="L46" s="32">
        <v>66757.2</v>
      </c>
      <c r="M46" s="32"/>
      <c r="N46" s="32"/>
    </row>
    <row r="47" spans="1:14" ht="12.75">
      <c r="A47" s="13" t="s">
        <v>34</v>
      </c>
      <c r="B47" s="13"/>
      <c r="C47" s="31" t="s">
        <v>35</v>
      </c>
      <c r="D47" s="31"/>
      <c r="E47" s="31"/>
      <c r="F47" s="31"/>
      <c r="G47" s="31"/>
      <c r="H47" s="31"/>
      <c r="I47" s="31"/>
      <c r="J47" s="31"/>
      <c r="K47" s="31"/>
      <c r="L47" s="32">
        <v>337837.76</v>
      </c>
      <c r="M47" s="32"/>
      <c r="N47" s="32"/>
    </row>
    <row r="48" spans="1:14" ht="12.75">
      <c r="A48" s="7" t="s">
        <v>36</v>
      </c>
      <c r="B48" s="7"/>
      <c r="C48" s="8" t="s">
        <v>37</v>
      </c>
      <c r="D48" s="8"/>
      <c r="E48" s="8"/>
      <c r="F48" s="8"/>
      <c r="G48" s="8"/>
      <c r="H48" s="8"/>
      <c r="I48" s="8"/>
      <c r="J48" s="8"/>
      <c r="K48" s="8"/>
      <c r="L48" s="19">
        <v>345543</v>
      </c>
      <c r="M48" s="19"/>
      <c r="N48" s="19"/>
    </row>
    <row r="49" spans="1:14" ht="12.75">
      <c r="A49" s="7" t="s">
        <v>38</v>
      </c>
      <c r="B49" s="7"/>
      <c r="C49" s="31" t="s">
        <v>39</v>
      </c>
      <c r="D49" s="31"/>
      <c r="E49" s="31"/>
      <c r="F49" s="31"/>
      <c r="G49" s="31"/>
      <c r="H49" s="31"/>
      <c r="I49" s="31"/>
      <c r="J49" s="31"/>
      <c r="K49" s="31"/>
      <c r="L49" s="32">
        <v>10000</v>
      </c>
      <c r="M49" s="32"/>
      <c r="N49" s="32"/>
    </row>
    <row r="50" spans="1:14" ht="12.75">
      <c r="A50" s="13" t="s">
        <v>40</v>
      </c>
      <c r="B50" s="13"/>
      <c r="C50" s="31" t="s">
        <v>41</v>
      </c>
      <c r="D50" s="31"/>
      <c r="E50" s="31"/>
      <c r="F50" s="31"/>
      <c r="G50" s="31"/>
      <c r="H50" s="31"/>
      <c r="I50" s="31"/>
      <c r="J50" s="31"/>
      <c r="K50" s="31"/>
      <c r="L50" s="32">
        <v>13860</v>
      </c>
      <c r="M50" s="32"/>
      <c r="N50" s="32"/>
    </row>
    <row r="51" spans="1:14" ht="12.75">
      <c r="A51" s="13" t="s">
        <v>42</v>
      </c>
      <c r="B51" s="13"/>
      <c r="C51" s="31" t="s">
        <v>43</v>
      </c>
      <c r="D51" s="31"/>
      <c r="E51" s="31"/>
      <c r="F51" s="31"/>
      <c r="G51" s="31"/>
      <c r="H51" s="31"/>
      <c r="I51" s="31"/>
      <c r="J51" s="31"/>
      <c r="K51" s="31"/>
      <c r="L51" s="32">
        <v>25000</v>
      </c>
      <c r="M51" s="32"/>
      <c r="N51" s="32"/>
    </row>
    <row r="52" spans="1:14" ht="12.75">
      <c r="A52" s="13" t="s">
        <v>44</v>
      </c>
      <c r="B52" s="13"/>
      <c r="C52" s="33" t="s">
        <v>45</v>
      </c>
      <c r="D52" s="33"/>
      <c r="E52" s="33"/>
      <c r="F52" s="33"/>
      <c r="G52" s="33"/>
      <c r="H52" s="33"/>
      <c r="I52" s="33"/>
      <c r="J52" s="33"/>
      <c r="K52" s="33"/>
      <c r="L52" s="32">
        <f>445940.94+L53</f>
        <v>608898.85</v>
      </c>
      <c r="M52" s="32"/>
      <c r="N52" s="32"/>
    </row>
    <row r="53" spans="1:14" ht="12.75">
      <c r="A53" s="34" t="s">
        <v>46</v>
      </c>
      <c r="B53" s="34"/>
      <c r="C53" s="35" t="s">
        <v>47</v>
      </c>
      <c r="D53" s="35"/>
      <c r="E53" s="35"/>
      <c r="F53" s="35"/>
      <c r="G53" s="35"/>
      <c r="H53" s="35"/>
      <c r="I53" s="35"/>
      <c r="J53" s="35"/>
      <c r="K53" s="35"/>
      <c r="L53" s="32">
        <v>162957.91</v>
      </c>
      <c r="M53" s="32"/>
      <c r="N53" s="32"/>
    </row>
    <row r="54" spans="1:14" ht="12.75">
      <c r="A54" s="36" t="s">
        <v>48</v>
      </c>
      <c r="B54" s="36"/>
      <c r="C54" s="33" t="s">
        <v>49</v>
      </c>
      <c r="D54" s="33"/>
      <c r="E54" s="33"/>
      <c r="F54" s="33"/>
      <c r="G54" s="33"/>
      <c r="H54" s="33"/>
      <c r="I54" s="33"/>
      <c r="J54" s="33"/>
      <c r="K54" s="33"/>
      <c r="L54" s="32">
        <v>1494842</v>
      </c>
      <c r="M54" s="32"/>
      <c r="N54" s="32"/>
    </row>
    <row r="55" spans="1:14" ht="12.75">
      <c r="A55" s="32"/>
      <c r="B55" s="32"/>
      <c r="C55" s="33" t="s">
        <v>50</v>
      </c>
      <c r="D55" s="33"/>
      <c r="E55" s="33"/>
      <c r="F55" s="33"/>
      <c r="G55" s="33"/>
      <c r="H55" s="33"/>
      <c r="I55" s="33"/>
      <c r="J55" s="33"/>
      <c r="K55" s="33"/>
      <c r="L55" s="37">
        <f>L56+L57+L58+L59+L60+L61</f>
        <v>461304</v>
      </c>
      <c r="M55" s="37"/>
      <c r="N55" s="37"/>
    </row>
    <row r="56" spans="1:14" ht="12.75" customHeight="1">
      <c r="A56" s="38"/>
      <c r="B56" s="38"/>
      <c r="C56" s="31" t="s">
        <v>51</v>
      </c>
      <c r="D56" s="31"/>
      <c r="E56" s="31"/>
      <c r="F56" s="31"/>
      <c r="G56" s="31"/>
      <c r="H56" s="31"/>
      <c r="I56" s="31"/>
      <c r="J56" s="31"/>
      <c r="K56" s="31"/>
      <c r="L56" s="32">
        <v>147204</v>
      </c>
      <c r="M56" s="32"/>
      <c r="N56" s="32"/>
    </row>
    <row r="57" spans="1:14" ht="12.75" customHeight="1">
      <c r="A57" s="38"/>
      <c r="B57" s="38"/>
      <c r="C57" s="31" t="s">
        <v>52</v>
      </c>
      <c r="D57" s="31"/>
      <c r="E57" s="31"/>
      <c r="F57" s="31"/>
      <c r="G57" s="31"/>
      <c r="H57" s="31"/>
      <c r="I57" s="31"/>
      <c r="J57" s="31"/>
      <c r="K57" s="31"/>
      <c r="L57" s="32">
        <v>96000</v>
      </c>
      <c r="M57" s="32"/>
      <c r="N57" s="32"/>
    </row>
    <row r="58" spans="1:14" ht="12.75" customHeight="1">
      <c r="A58" s="38"/>
      <c r="B58" s="38"/>
      <c r="C58" s="31" t="s">
        <v>53</v>
      </c>
      <c r="D58" s="31"/>
      <c r="E58" s="31"/>
      <c r="F58" s="31"/>
      <c r="G58" s="31"/>
      <c r="H58" s="31"/>
      <c r="I58" s="31"/>
      <c r="J58" s="31"/>
      <c r="K58" s="31"/>
      <c r="L58" s="32">
        <v>27600</v>
      </c>
      <c r="M58" s="32"/>
      <c r="N58" s="32"/>
    </row>
    <row r="59" spans="1:14" ht="12.75" customHeight="1">
      <c r="A59" s="38"/>
      <c r="B59" s="38"/>
      <c r="C59" s="31" t="s">
        <v>54</v>
      </c>
      <c r="D59" s="31"/>
      <c r="E59" s="31"/>
      <c r="F59" s="31"/>
      <c r="G59" s="31"/>
      <c r="H59" s="31"/>
      <c r="I59" s="31"/>
      <c r="J59" s="31"/>
      <c r="K59" s="31"/>
      <c r="L59" s="32">
        <v>65250</v>
      </c>
      <c r="M59" s="32"/>
      <c r="N59" s="32"/>
    </row>
    <row r="60" spans="1:16" ht="12.75" customHeight="1">
      <c r="A60" s="38"/>
      <c r="B60" s="38"/>
      <c r="C60" s="31" t="s">
        <v>54</v>
      </c>
      <c r="D60" s="31"/>
      <c r="E60" s="31"/>
      <c r="F60" s="31"/>
      <c r="G60" s="31"/>
      <c r="H60" s="31"/>
      <c r="I60" s="31"/>
      <c r="J60" s="31"/>
      <c r="K60" s="31"/>
      <c r="L60" s="32">
        <v>65250</v>
      </c>
      <c r="M60" s="32"/>
      <c r="N60" s="32"/>
      <c r="P60" s="3"/>
    </row>
    <row r="61" spans="1:16" ht="12.75" customHeight="1">
      <c r="A61" s="4"/>
      <c r="B61" s="4"/>
      <c r="C61" s="31" t="s">
        <v>55</v>
      </c>
      <c r="D61" s="31"/>
      <c r="E61" s="31"/>
      <c r="F61" s="31"/>
      <c r="G61" s="31"/>
      <c r="H61" s="31"/>
      <c r="I61" s="31"/>
      <c r="J61" s="31"/>
      <c r="K61" s="31"/>
      <c r="L61" s="32">
        <v>60000</v>
      </c>
      <c r="M61" s="32"/>
      <c r="N61" s="32"/>
      <c r="P61" s="3"/>
    </row>
    <row r="62" spans="1:14" ht="12.75">
      <c r="A62" s="32" t="s">
        <v>56</v>
      </c>
      <c r="B62" s="32"/>
      <c r="C62" s="31" t="s">
        <v>57</v>
      </c>
      <c r="D62" s="31"/>
      <c r="E62" s="31"/>
      <c r="F62" s="31"/>
      <c r="G62" s="31"/>
      <c r="H62" s="31"/>
      <c r="I62" s="31"/>
      <c r="J62" s="31"/>
      <c r="K62" s="31"/>
      <c r="L62" s="32">
        <v>21000</v>
      </c>
      <c r="M62" s="32"/>
      <c r="N62" s="32"/>
    </row>
    <row r="63" spans="1:14" ht="12.75">
      <c r="A63" s="32" t="s">
        <v>58</v>
      </c>
      <c r="B63" s="32"/>
      <c r="C63" s="31" t="s">
        <v>59</v>
      </c>
      <c r="D63" s="31"/>
      <c r="E63" s="31"/>
      <c r="F63" s="31"/>
      <c r="G63" s="31"/>
      <c r="H63" s="31"/>
      <c r="I63" s="31"/>
      <c r="J63" s="31"/>
      <c r="K63" s="31"/>
      <c r="L63" s="32">
        <v>5000</v>
      </c>
      <c r="M63" s="32"/>
      <c r="N63" s="32"/>
    </row>
    <row r="64" spans="1:16" ht="12.75">
      <c r="A64" s="32" t="s">
        <v>60</v>
      </c>
      <c r="B64" s="32"/>
      <c r="C64" s="31" t="s">
        <v>61</v>
      </c>
      <c r="D64" s="31"/>
      <c r="E64" s="31"/>
      <c r="F64" s="31"/>
      <c r="G64" s="31"/>
      <c r="H64" s="31"/>
      <c r="I64" s="31"/>
      <c r="J64" s="31"/>
      <c r="K64" s="31"/>
      <c r="L64" s="32">
        <f>240000-66757.2</f>
        <v>173242.8</v>
      </c>
      <c r="M64" s="32"/>
      <c r="N64" s="32"/>
      <c r="P64" s="3"/>
    </row>
    <row r="65" spans="1:14" ht="12.75">
      <c r="A65" s="14" t="s">
        <v>19</v>
      </c>
      <c r="B65" s="14"/>
      <c r="C65" s="18" t="s">
        <v>62</v>
      </c>
      <c r="D65" s="18"/>
      <c r="E65" s="18"/>
      <c r="F65" s="18"/>
      <c r="G65" s="18"/>
      <c r="H65" s="18"/>
      <c r="I65" s="18"/>
      <c r="J65" s="18"/>
      <c r="K65" s="18"/>
      <c r="L65" s="16">
        <f>L66+L67+L68+L69</f>
        <v>144288</v>
      </c>
      <c r="M65" s="16"/>
      <c r="N65" s="16"/>
    </row>
    <row r="66" spans="1:14" ht="12.75">
      <c r="A66" s="13" t="s">
        <v>63</v>
      </c>
      <c r="B66" s="13"/>
      <c r="C66" s="39" t="s">
        <v>64</v>
      </c>
      <c r="D66" s="39"/>
      <c r="E66" s="39"/>
      <c r="F66" s="39"/>
      <c r="G66" s="39"/>
      <c r="H66" s="39"/>
      <c r="I66" s="39"/>
      <c r="J66" s="39"/>
      <c r="K66" s="39"/>
      <c r="L66" s="32">
        <f>4649*12</f>
        <v>55788</v>
      </c>
      <c r="M66" s="32"/>
      <c r="N66" s="32"/>
    </row>
    <row r="67" spans="1:14" ht="12.75">
      <c r="A67" s="13" t="s">
        <v>65</v>
      </c>
      <c r="B67" s="13"/>
      <c r="C67" s="39" t="s">
        <v>66</v>
      </c>
      <c r="D67" s="39"/>
      <c r="E67" s="39"/>
      <c r="F67" s="39"/>
      <c r="G67" s="39"/>
      <c r="H67" s="39"/>
      <c r="I67" s="39"/>
      <c r="J67" s="39"/>
      <c r="K67" s="39"/>
      <c r="L67" s="32">
        <f>7000*12</f>
        <v>84000</v>
      </c>
      <c r="M67" s="32"/>
      <c r="N67" s="32"/>
    </row>
    <row r="68" spans="1:14" ht="12.75">
      <c r="A68" s="13" t="s">
        <v>67</v>
      </c>
      <c r="B68" s="13"/>
      <c r="C68" s="39" t="s">
        <v>68</v>
      </c>
      <c r="D68" s="39"/>
      <c r="E68" s="39"/>
      <c r="F68" s="39"/>
      <c r="G68" s="39"/>
      <c r="H68" s="39"/>
      <c r="I68" s="39"/>
      <c r="J68" s="39"/>
      <c r="K68" s="39"/>
      <c r="L68" s="32">
        <v>2000</v>
      </c>
      <c r="M68" s="32"/>
      <c r="N68" s="32"/>
    </row>
    <row r="69" spans="1:14" ht="12.75">
      <c r="A69" s="13" t="s">
        <v>69</v>
      </c>
      <c r="B69" s="13"/>
      <c r="C69" s="39" t="s">
        <v>70</v>
      </c>
      <c r="D69" s="39"/>
      <c r="E69" s="39"/>
      <c r="F69" s="39"/>
      <c r="G69" s="39"/>
      <c r="H69" s="39"/>
      <c r="I69" s="39"/>
      <c r="J69" s="39"/>
      <c r="K69" s="39"/>
      <c r="L69" s="32">
        <v>2500</v>
      </c>
      <c r="M69" s="32"/>
      <c r="N69" s="32"/>
    </row>
    <row r="70" spans="1:14" ht="13.5" customHeight="1">
      <c r="A70" s="14" t="s">
        <v>21</v>
      </c>
      <c r="B70" s="14"/>
      <c r="C70" s="40" t="s">
        <v>71</v>
      </c>
      <c r="D70" s="40"/>
      <c r="E70" s="40"/>
      <c r="F70" s="40"/>
      <c r="G70" s="40"/>
      <c r="H70" s="40"/>
      <c r="I70" s="40"/>
      <c r="J70" s="40"/>
      <c r="K70" s="40"/>
      <c r="L70" s="16">
        <f>L71+L72</f>
        <v>82000</v>
      </c>
      <c r="M70" s="16"/>
      <c r="N70" s="16"/>
    </row>
    <row r="71" spans="1:14" ht="12.75" customHeight="1">
      <c r="A71" s="14" t="s">
        <v>72</v>
      </c>
      <c r="B71" s="14"/>
      <c r="C71" s="41" t="s">
        <v>73</v>
      </c>
      <c r="D71" s="41"/>
      <c r="E71" s="41"/>
      <c r="F71" s="41"/>
      <c r="G71" s="41"/>
      <c r="H71" s="41"/>
      <c r="I71" s="41"/>
      <c r="J71" s="41"/>
      <c r="K71" s="41"/>
      <c r="L71" s="16">
        <v>32000</v>
      </c>
      <c r="M71" s="16"/>
      <c r="N71" s="16"/>
    </row>
    <row r="72" spans="1:14" ht="12.75">
      <c r="A72" s="14" t="s">
        <v>74</v>
      </c>
      <c r="B72" s="14"/>
      <c r="C72" s="41" t="s">
        <v>75</v>
      </c>
      <c r="D72" s="41"/>
      <c r="E72" s="41"/>
      <c r="F72" s="41"/>
      <c r="G72" s="41"/>
      <c r="H72" s="41"/>
      <c r="I72" s="41"/>
      <c r="J72" s="41"/>
      <c r="K72" s="41"/>
      <c r="L72" s="16">
        <v>50000</v>
      </c>
      <c r="M72" s="16"/>
      <c r="N72" s="16"/>
    </row>
    <row r="73" spans="1:14" ht="12.75">
      <c r="A73" s="14" t="s">
        <v>23</v>
      </c>
      <c r="B73" s="14"/>
      <c r="C73" s="40" t="s">
        <v>76</v>
      </c>
      <c r="D73" s="40"/>
      <c r="E73" s="40"/>
      <c r="F73" s="40"/>
      <c r="G73" s="40"/>
      <c r="H73" s="40"/>
      <c r="I73" s="40"/>
      <c r="J73" s="40"/>
      <c r="K73" s="40"/>
      <c r="L73" s="16">
        <v>60000</v>
      </c>
      <c r="M73" s="16"/>
      <c r="N73" s="16"/>
    </row>
    <row r="74" spans="1:14" ht="0.75" customHeight="1">
      <c r="A74" s="42"/>
      <c r="B74" s="42"/>
      <c r="C74" s="43" t="s">
        <v>27</v>
      </c>
      <c r="D74" s="43"/>
      <c r="E74" s="43"/>
      <c r="F74" s="43"/>
      <c r="G74" s="43"/>
      <c r="H74" s="43"/>
      <c r="I74" s="43"/>
      <c r="J74" s="43"/>
      <c r="K74" s="43"/>
      <c r="L74" s="16" t="e">
        <f>L40+L65+L70+L73+#REF!</f>
        <v>#REF!</v>
      </c>
      <c r="M74" s="16"/>
      <c r="N74" s="16"/>
    </row>
    <row r="75" spans="1:14" ht="15.75" customHeight="1">
      <c r="A75" s="44"/>
      <c r="B75" s="44"/>
      <c r="C75" s="45" t="s">
        <v>27</v>
      </c>
      <c r="D75" s="45"/>
      <c r="E75" s="45"/>
      <c r="F75" s="45"/>
      <c r="G75" s="45"/>
      <c r="H75" s="45"/>
      <c r="I75" s="45"/>
      <c r="J75" s="45"/>
      <c r="K75" s="45"/>
      <c r="L75" s="32">
        <f>L40+L52+L54+L65+L70+L73</f>
        <v>4489109.16</v>
      </c>
      <c r="M75" s="32"/>
      <c r="N75" s="32"/>
    </row>
    <row r="76" spans="1:14" ht="12.75">
      <c r="A76" s="46">
        <v>0.302</v>
      </c>
      <c r="B76" s="46"/>
      <c r="C76" s="47" t="s">
        <v>77</v>
      </c>
      <c r="D76" s="47"/>
      <c r="E76" s="47"/>
      <c r="F76" s="47"/>
      <c r="G76" s="47"/>
      <c r="H76" s="47"/>
      <c r="I76" s="47"/>
      <c r="J76" s="47"/>
      <c r="K76" s="47"/>
      <c r="L76" s="48"/>
      <c r="M76" s="48"/>
      <c r="N76" s="48"/>
    </row>
    <row r="77" spans="1:14" ht="12.75">
      <c r="A77" s="10"/>
      <c r="B77" s="10"/>
      <c r="C77" s="49" t="s">
        <v>78</v>
      </c>
      <c r="D77" s="49"/>
      <c r="E77" s="49"/>
      <c r="F77" s="49"/>
      <c r="G77" s="49"/>
      <c r="H77" s="49"/>
      <c r="I77" s="49"/>
      <c r="J77" s="49"/>
      <c r="K77" s="49"/>
      <c r="L77" s="10"/>
      <c r="M77" s="10"/>
      <c r="N77" s="10"/>
    </row>
    <row r="78" spans="1:14" ht="12.75">
      <c r="A78" s="10"/>
      <c r="B78" s="10"/>
      <c r="C78" s="49" t="s">
        <v>79</v>
      </c>
      <c r="D78" s="49"/>
      <c r="E78" s="49"/>
      <c r="F78" s="49"/>
      <c r="G78" s="49"/>
      <c r="H78" s="49"/>
      <c r="I78" s="49"/>
      <c r="J78" s="49"/>
      <c r="K78" s="49"/>
      <c r="L78" s="10"/>
      <c r="M78" s="10"/>
      <c r="N78" s="10"/>
    </row>
    <row r="79" spans="1:14" ht="12.75">
      <c r="A79" s="10"/>
      <c r="B79" s="10"/>
      <c r="C79" s="47" t="s">
        <v>80</v>
      </c>
      <c r="D79" s="47"/>
      <c r="E79" s="47"/>
      <c r="F79" s="47"/>
      <c r="G79" s="47"/>
      <c r="H79" s="47"/>
      <c r="I79" s="47"/>
      <c r="J79" s="47"/>
      <c r="K79" s="47"/>
      <c r="L79" s="10"/>
      <c r="M79" s="10"/>
      <c r="N79" s="10"/>
    </row>
    <row r="80" spans="1:14" ht="12.75">
      <c r="A80" s="50">
        <v>0.13</v>
      </c>
      <c r="B80" s="50"/>
      <c r="C80" s="51" t="s">
        <v>81</v>
      </c>
      <c r="D80" s="51"/>
      <c r="E80" s="51"/>
      <c r="F80" s="51"/>
      <c r="G80" s="51"/>
      <c r="H80" s="51"/>
      <c r="I80" s="51"/>
      <c r="J80" s="51"/>
      <c r="K80" s="51"/>
      <c r="L80" s="10"/>
      <c r="M80" s="10"/>
      <c r="N80" s="10"/>
    </row>
    <row r="81" spans="11:12" ht="12.75">
      <c r="K81" s="3"/>
      <c r="L81" s="3"/>
    </row>
    <row r="82" spans="11:14" ht="12.75">
      <c r="K82" s="3"/>
      <c r="L82" s="3"/>
      <c r="N82" s="3"/>
    </row>
    <row r="83" spans="11:12" ht="12.75">
      <c r="K83" s="3"/>
      <c r="L83" s="3"/>
    </row>
    <row r="84" spans="11:12" ht="12.75">
      <c r="K84" s="3"/>
      <c r="L84" s="3"/>
    </row>
    <row r="85" ht="12.75">
      <c r="K85" s="3"/>
    </row>
  </sheetData>
  <sheetProtection selectLockedCells="1" selectUnlockedCells="1"/>
  <mergeCells count="171">
    <mergeCell ref="A79:B79"/>
    <mergeCell ref="C79:K79"/>
    <mergeCell ref="L79:N79"/>
    <mergeCell ref="A80:B80"/>
    <mergeCell ref="C80:K80"/>
    <mergeCell ref="L80:N80"/>
    <mergeCell ref="A77:B77"/>
    <mergeCell ref="C77:K77"/>
    <mergeCell ref="L77:N77"/>
    <mergeCell ref="A78:B78"/>
    <mergeCell ref="C78:K78"/>
    <mergeCell ref="L78:N78"/>
    <mergeCell ref="A75:B75"/>
    <mergeCell ref="C75:K75"/>
    <mergeCell ref="L75:N75"/>
    <mergeCell ref="A76:B76"/>
    <mergeCell ref="C76:K76"/>
    <mergeCell ref="L76:N76"/>
    <mergeCell ref="A73:B73"/>
    <mergeCell ref="C73:K73"/>
    <mergeCell ref="L73:N73"/>
    <mergeCell ref="A74:B74"/>
    <mergeCell ref="C74:K74"/>
    <mergeCell ref="L74:N74"/>
    <mergeCell ref="A71:B71"/>
    <mergeCell ref="C71:K71"/>
    <mergeCell ref="L71:N71"/>
    <mergeCell ref="A72:B72"/>
    <mergeCell ref="C72:K72"/>
    <mergeCell ref="L72:N72"/>
    <mergeCell ref="A69:B69"/>
    <mergeCell ref="C69:K69"/>
    <mergeCell ref="L69:N69"/>
    <mergeCell ref="A70:B70"/>
    <mergeCell ref="C70:K70"/>
    <mergeCell ref="L70:N70"/>
    <mergeCell ref="A67:B67"/>
    <mergeCell ref="C67:K67"/>
    <mergeCell ref="L67:N67"/>
    <mergeCell ref="A68:B68"/>
    <mergeCell ref="C68:K68"/>
    <mergeCell ref="L68:N68"/>
    <mergeCell ref="A65:B65"/>
    <mergeCell ref="C65:K65"/>
    <mergeCell ref="L65:N65"/>
    <mergeCell ref="A66:B66"/>
    <mergeCell ref="C66:K66"/>
    <mergeCell ref="L66:N66"/>
    <mergeCell ref="A63:B63"/>
    <mergeCell ref="C63:K63"/>
    <mergeCell ref="L63:N63"/>
    <mergeCell ref="A64:B64"/>
    <mergeCell ref="C64:K64"/>
    <mergeCell ref="L64:N64"/>
    <mergeCell ref="C61:K61"/>
    <mergeCell ref="L61:N61"/>
    <mergeCell ref="A62:B62"/>
    <mergeCell ref="C62:K62"/>
    <mergeCell ref="L62:N62"/>
    <mergeCell ref="A59:B59"/>
    <mergeCell ref="C59:K59"/>
    <mergeCell ref="L59:N59"/>
    <mergeCell ref="A60:B60"/>
    <mergeCell ref="C60:K60"/>
    <mergeCell ref="L60:N60"/>
    <mergeCell ref="A57:B57"/>
    <mergeCell ref="C57:K57"/>
    <mergeCell ref="L57:N57"/>
    <mergeCell ref="A58:B58"/>
    <mergeCell ref="C58:K58"/>
    <mergeCell ref="L58:N58"/>
    <mergeCell ref="A55:B55"/>
    <mergeCell ref="C55:K55"/>
    <mergeCell ref="L55:N55"/>
    <mergeCell ref="A56:B56"/>
    <mergeCell ref="C56:K56"/>
    <mergeCell ref="L56:N56"/>
    <mergeCell ref="A53:B53"/>
    <mergeCell ref="C53:K53"/>
    <mergeCell ref="L53:N53"/>
    <mergeCell ref="A54:B54"/>
    <mergeCell ref="C54:K54"/>
    <mergeCell ref="L54:N54"/>
    <mergeCell ref="A51:B51"/>
    <mergeCell ref="C51:K51"/>
    <mergeCell ref="L51:N51"/>
    <mergeCell ref="A52:B52"/>
    <mergeCell ref="C52:K52"/>
    <mergeCell ref="L52:N52"/>
    <mergeCell ref="A49:B49"/>
    <mergeCell ref="C49:K49"/>
    <mergeCell ref="L49:N49"/>
    <mergeCell ref="A50:B50"/>
    <mergeCell ref="C50:K50"/>
    <mergeCell ref="L50:N50"/>
    <mergeCell ref="A47:B47"/>
    <mergeCell ref="C47:K47"/>
    <mergeCell ref="L47:N47"/>
    <mergeCell ref="A48:B48"/>
    <mergeCell ref="C48:K48"/>
    <mergeCell ref="L48:N48"/>
    <mergeCell ref="A45:B45"/>
    <mergeCell ref="C45:K45"/>
    <mergeCell ref="L45:N45"/>
    <mergeCell ref="A46:B46"/>
    <mergeCell ref="C46:K46"/>
    <mergeCell ref="L46:N46"/>
    <mergeCell ref="C41:K41"/>
    <mergeCell ref="L41:N41"/>
    <mergeCell ref="A44:B44"/>
    <mergeCell ref="C44:K44"/>
    <mergeCell ref="L44:N44"/>
    <mergeCell ref="C42:K42"/>
    <mergeCell ref="L43:N43"/>
    <mergeCell ref="L42:N42"/>
    <mergeCell ref="C43:K43"/>
    <mergeCell ref="A39:B39"/>
    <mergeCell ref="C39:K39"/>
    <mergeCell ref="L39:N39"/>
    <mergeCell ref="A40:B40"/>
    <mergeCell ref="C40:K40"/>
    <mergeCell ref="L40:N40"/>
    <mergeCell ref="A24:B24"/>
    <mergeCell ref="C24:K24"/>
    <mergeCell ref="L24:N24"/>
    <mergeCell ref="A37:D37"/>
    <mergeCell ref="A22:B22"/>
    <mergeCell ref="C22:K22"/>
    <mergeCell ref="L22:N22"/>
    <mergeCell ref="A23:B23"/>
    <mergeCell ref="C23:K23"/>
    <mergeCell ref="L23:N23"/>
    <mergeCell ref="A20:B20"/>
    <mergeCell ref="C20:K20"/>
    <mergeCell ref="L20:N20"/>
    <mergeCell ref="A21:B21"/>
    <mergeCell ref="C21:K21"/>
    <mergeCell ref="L21:N21"/>
    <mergeCell ref="A18:B18"/>
    <mergeCell ref="C18:K18"/>
    <mergeCell ref="L18:N18"/>
    <mergeCell ref="A19:B19"/>
    <mergeCell ref="C19:K19"/>
    <mergeCell ref="L19:N19"/>
    <mergeCell ref="A16:B16"/>
    <mergeCell ref="C16:K16"/>
    <mergeCell ref="L16:N16"/>
    <mergeCell ref="A17:B17"/>
    <mergeCell ref="C17:K17"/>
    <mergeCell ref="L17:N17"/>
    <mergeCell ref="A14:B14"/>
    <mergeCell ref="C14:K14"/>
    <mergeCell ref="L14:N14"/>
    <mergeCell ref="A15:B15"/>
    <mergeCell ref="C15:K15"/>
    <mergeCell ref="L15:N15"/>
    <mergeCell ref="A12:B12"/>
    <mergeCell ref="C12:K12"/>
    <mergeCell ref="L12:N12"/>
    <mergeCell ref="A13:B13"/>
    <mergeCell ref="C13:K13"/>
    <mergeCell ref="L13:N13"/>
    <mergeCell ref="A10:B10"/>
    <mergeCell ref="C10:K10"/>
    <mergeCell ref="L10:N10"/>
    <mergeCell ref="A11:B11"/>
    <mergeCell ref="C11:K11"/>
    <mergeCell ref="L11:N11"/>
    <mergeCell ref="A6:N6"/>
    <mergeCell ref="A8:D8"/>
    <mergeCell ref="H4:M4"/>
  </mergeCells>
  <printOptions/>
  <pageMargins left="0.75" right="0.75" top="1" bottom="1" header="0.5118055555555555" footer="0.5118055555555555"/>
  <pageSetup horizontalDpi="300" verticalDpi="300" orientation="landscape" paperSize="9" scale="84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B9" sqref="B9:I9"/>
    </sheetView>
  </sheetViews>
  <sheetFormatPr defaultColWidth="9.00390625" defaultRowHeight="12.75"/>
  <sheetData>
    <row r="2" spans="1:11" ht="12.75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1:13" ht="12.75">
      <c r="A4" s="1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 t="s">
        <v>83</v>
      </c>
      <c r="K4" s="13"/>
      <c r="L4" s="13" t="s">
        <v>5</v>
      </c>
      <c r="M4" s="13"/>
    </row>
    <row r="5" spans="1:13" ht="12.75">
      <c r="A5" s="1" t="s">
        <v>84</v>
      </c>
      <c r="B5" s="53" t="s">
        <v>85</v>
      </c>
      <c r="C5" s="53"/>
      <c r="D5" s="53"/>
      <c r="E5" s="53"/>
      <c r="F5" s="53"/>
      <c r="G5" s="53"/>
      <c r="H5" s="53"/>
      <c r="I5" s="53"/>
      <c r="J5" s="54" t="s">
        <v>86</v>
      </c>
      <c r="K5" s="54"/>
      <c r="L5" s="55">
        <v>84016.44</v>
      </c>
      <c r="M5" s="55"/>
    </row>
    <row r="6" spans="1:13" ht="12.75">
      <c r="A6" s="1" t="s">
        <v>19</v>
      </c>
      <c r="B6" s="53" t="s">
        <v>87</v>
      </c>
      <c r="C6" s="53"/>
      <c r="D6" s="53"/>
      <c r="E6" s="53"/>
      <c r="F6" s="53"/>
      <c r="G6" s="53"/>
      <c r="H6" s="53"/>
      <c r="I6" s="53"/>
      <c r="J6" s="54" t="s">
        <v>88</v>
      </c>
      <c r="K6" s="54"/>
      <c r="L6" s="55">
        <v>39690</v>
      </c>
      <c r="M6" s="55"/>
    </row>
    <row r="7" spans="1:13" ht="12.75">
      <c r="A7" s="1"/>
      <c r="B7" s="53"/>
      <c r="C7" s="53"/>
      <c r="D7" s="53"/>
      <c r="E7" s="53"/>
      <c r="F7" s="53"/>
      <c r="G7" s="53"/>
      <c r="H7" s="53"/>
      <c r="I7" s="53"/>
      <c r="J7" s="56" t="s">
        <v>104</v>
      </c>
      <c r="K7" s="57"/>
      <c r="L7" s="55">
        <v>240000</v>
      </c>
      <c r="M7" s="55"/>
    </row>
    <row r="8" spans="1:13" ht="12.75">
      <c r="A8" s="1"/>
      <c r="B8" s="53"/>
      <c r="C8" s="53"/>
      <c r="D8" s="53"/>
      <c r="E8" s="53"/>
      <c r="F8" s="53"/>
      <c r="G8" s="53"/>
      <c r="H8" s="53"/>
      <c r="I8" s="53"/>
      <c r="J8" s="54" t="s">
        <v>89</v>
      </c>
      <c r="K8" s="54"/>
      <c r="L8" s="58">
        <v>9971.01</v>
      </c>
      <c r="M8" s="58"/>
    </row>
    <row r="9" spans="1:13" ht="12.75">
      <c r="A9" s="1" t="s">
        <v>21</v>
      </c>
      <c r="B9" s="53" t="s">
        <v>90</v>
      </c>
      <c r="C9" s="53"/>
      <c r="D9" s="53"/>
      <c r="E9" s="53"/>
      <c r="F9" s="53"/>
      <c r="G9" s="53"/>
      <c r="H9" s="53"/>
      <c r="I9" s="53"/>
      <c r="J9" s="54" t="s">
        <v>91</v>
      </c>
      <c r="K9" s="54"/>
      <c r="L9" s="55">
        <v>66000</v>
      </c>
      <c r="M9" s="55"/>
    </row>
    <row r="10" spans="1:13" ht="12.75">
      <c r="A10" s="1" t="s">
        <v>23</v>
      </c>
      <c r="B10" s="53" t="s">
        <v>92</v>
      </c>
      <c r="C10" s="53"/>
      <c r="D10" s="53"/>
      <c r="E10" s="53"/>
      <c r="F10" s="53"/>
      <c r="G10" s="53"/>
      <c r="H10" s="53"/>
      <c r="I10" s="53"/>
      <c r="J10" s="54" t="s">
        <v>93</v>
      </c>
      <c r="K10" s="54"/>
      <c r="L10" s="55">
        <v>10934.76</v>
      </c>
      <c r="M10" s="55"/>
    </row>
    <row r="11" spans="1:13" ht="12.75">
      <c r="A11" s="1" t="s">
        <v>25</v>
      </c>
      <c r="B11" s="53" t="s">
        <v>94</v>
      </c>
      <c r="C11" s="53"/>
      <c r="D11" s="53"/>
      <c r="E11" s="53"/>
      <c r="F11" s="53"/>
      <c r="G11" s="53"/>
      <c r="H11" s="53"/>
      <c r="I11" s="53"/>
      <c r="J11" s="54" t="s">
        <v>95</v>
      </c>
      <c r="K11" s="54"/>
      <c r="L11" s="55">
        <v>28800</v>
      </c>
      <c r="M11" s="55"/>
    </row>
    <row r="12" spans="1:13" ht="12.75">
      <c r="A12" s="1" t="s">
        <v>96</v>
      </c>
      <c r="B12" s="53" t="s">
        <v>97</v>
      </c>
      <c r="C12" s="53"/>
      <c r="D12" s="53"/>
      <c r="E12" s="53"/>
      <c r="F12" s="53"/>
      <c r="G12" s="53"/>
      <c r="H12" s="53"/>
      <c r="I12" s="53"/>
      <c r="J12" s="54" t="s">
        <v>98</v>
      </c>
      <c r="K12" s="54"/>
      <c r="L12" s="55">
        <v>36000</v>
      </c>
      <c r="M12" s="55"/>
    </row>
    <row r="13" spans="1:13" ht="12.75">
      <c r="A13" s="1" t="s">
        <v>99</v>
      </c>
      <c r="B13" s="53" t="s">
        <v>100</v>
      </c>
      <c r="C13" s="53"/>
      <c r="D13" s="53"/>
      <c r="E13" s="53"/>
      <c r="F13" s="53"/>
      <c r="G13" s="53"/>
      <c r="H13" s="53"/>
      <c r="I13" s="53"/>
      <c r="J13" s="54" t="s">
        <v>101</v>
      </c>
      <c r="K13" s="54"/>
      <c r="L13" s="55">
        <v>29934.12</v>
      </c>
      <c r="M13" s="55"/>
    </row>
    <row r="14" spans="1:13" ht="12.75">
      <c r="A14" s="5"/>
      <c r="B14" s="45" t="s">
        <v>27</v>
      </c>
      <c r="C14" s="45"/>
      <c r="D14" s="45"/>
      <c r="E14" s="45"/>
      <c r="F14" s="45"/>
      <c r="G14" s="45"/>
      <c r="H14" s="45"/>
      <c r="I14" s="45"/>
      <c r="J14" s="44"/>
      <c r="K14" s="44"/>
      <c r="L14" s="55">
        <f>SUM(L5:L13)</f>
        <v>545346.3300000001</v>
      </c>
      <c r="M14" s="55"/>
    </row>
  </sheetData>
  <sheetProtection selectLockedCells="1" selectUnlockedCells="1"/>
  <mergeCells count="34">
    <mergeCell ref="B13:I13"/>
    <mergeCell ref="J13:K13"/>
    <mergeCell ref="L13:M13"/>
    <mergeCell ref="B14:I14"/>
    <mergeCell ref="J14:K14"/>
    <mergeCell ref="L14:M14"/>
    <mergeCell ref="B11:I11"/>
    <mergeCell ref="J11:K11"/>
    <mergeCell ref="L11:M11"/>
    <mergeCell ref="B12:I12"/>
    <mergeCell ref="J12:K12"/>
    <mergeCell ref="L12:M12"/>
    <mergeCell ref="B9:I9"/>
    <mergeCell ref="J9:K9"/>
    <mergeCell ref="L9:M9"/>
    <mergeCell ref="B10:I10"/>
    <mergeCell ref="J10:K10"/>
    <mergeCell ref="L10:M10"/>
    <mergeCell ref="B7:I7"/>
    <mergeCell ref="J7:K7"/>
    <mergeCell ref="L7:M7"/>
    <mergeCell ref="B8:I8"/>
    <mergeCell ref="J8:K8"/>
    <mergeCell ref="L8:M8"/>
    <mergeCell ref="B5:I5"/>
    <mergeCell ref="J5:K5"/>
    <mergeCell ref="L5:M5"/>
    <mergeCell ref="B6:I6"/>
    <mergeCell ref="J6:K6"/>
    <mergeCell ref="L6:M6"/>
    <mergeCell ref="A2:K2"/>
    <mergeCell ref="B4:I4"/>
    <mergeCell ref="J4:K4"/>
    <mergeCell ref="L4:M4"/>
  </mergeCells>
  <printOptions/>
  <pageMargins left="0.75" right="0.75" top="1" bottom="1" header="0.5118055555555555" footer="0.5118055555555555"/>
  <pageSetup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2013-06-26T08:09:16Z</cp:lastPrinted>
  <dcterms:modified xsi:type="dcterms:W3CDTF">2013-06-26T08:09:58Z</dcterms:modified>
  <cp:category/>
  <cp:version/>
  <cp:contentType/>
  <cp:contentStatus/>
</cp:coreProperties>
</file>