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1640" activeTab="1"/>
  </bookViews>
  <sheets>
    <sheet name="вед 2017-2018" sheetId="1" r:id="rId1"/>
    <sheet name="прогр. 2017-2018" sheetId="2" r:id="rId2"/>
  </sheets>
  <externalReferences>
    <externalReference r:id="rId5"/>
  </externalReferences>
  <definedNames>
    <definedName name="_xlnm._FilterDatabase" localSheetId="0" hidden="1">'вед 2017-2018'!$A$8:$G$717</definedName>
    <definedName name="_xlnm._FilterDatabase" localSheetId="1" hidden="1">'прогр. 2017-2018'!$A$10:$E$525</definedName>
    <definedName name="_xlnm.Print_Titles" localSheetId="0">'вед 2017-2018'!$8:$9</definedName>
    <definedName name="_xlnm.Print_Titles" localSheetId="1">'прогр. 2017-2018'!$10:$11</definedName>
    <definedName name="_xlnm.Print_Area" localSheetId="0">'вед 2017-2018'!$A$1:$G$717</definedName>
    <definedName name="_xlnm.Print_Area" localSheetId="1">'прогр. 2017-2018'!$A$1:$E$525</definedName>
  </definedNames>
  <calcPr fullCalcOnLoad="1"/>
</workbook>
</file>

<file path=xl/sharedStrings.xml><?xml version="1.0" encoding="utf-8"?>
<sst xmlns="http://schemas.openxmlformats.org/spreadsheetml/2006/main" count="2464" uniqueCount="676">
  <si>
    <t>Ведомство</t>
  </si>
  <si>
    <t>Раздел, подраздел</t>
  </si>
  <si>
    <t>Целевая статья</t>
  </si>
  <si>
    <t>Вид расходов</t>
  </si>
  <si>
    <t>Наименование расходов</t>
  </si>
  <si>
    <t>921</t>
  </si>
  <si>
    <t>Управление культуры и молодежной политики администрации города Березники</t>
  </si>
  <si>
    <t>0700</t>
  </si>
  <si>
    <t>Образование</t>
  </si>
  <si>
    <t>0703</t>
  </si>
  <si>
    <t>Дополнительное образование детей</t>
  </si>
  <si>
    <t>03 0 00 00000</t>
  </si>
  <si>
    <t>Муниципальная программа "Развитие сферы культуры города Березники"</t>
  </si>
  <si>
    <t>03 2 00 00000</t>
  </si>
  <si>
    <t>Подпрограмма "Развитие художественного образования и поддержка талантливых детей и молодежи"</t>
  </si>
  <si>
    <t>03 2 01 00000</t>
  </si>
  <si>
    <t>Основное мероприятие "Поддержка развития системы художественного образования"</t>
  </si>
  <si>
    <t>Ведомственная целевая программа "Развитие учреждений дополнительного образования сферы культуры"</t>
  </si>
  <si>
    <t>Обеспечение деятельности (оказание услуг, выполнение работ)муниципальных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</si>
  <si>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</si>
  <si>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</si>
  <si>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Основное мероприятие "Сохранение и развитие учреждений (организаций)"</t>
  </si>
  <si>
    <t>03 3 00 00000</t>
  </si>
  <si>
    <t>Подпрограмма "Формирование положительного имиджа города"</t>
  </si>
  <si>
    <t>03 3 01 00000</t>
  </si>
  <si>
    <t>Основное мероприятие "Организация и проведение мероприятий в сфере культуры"</t>
  </si>
  <si>
    <t>Обеспечение многообразия художественной, творческой жизни города</t>
  </si>
  <si>
    <t>0707</t>
  </si>
  <si>
    <t>Молодежная политика</t>
  </si>
  <si>
    <t>03 4 00 00000</t>
  </si>
  <si>
    <t>Подпрограмма "Муниципальная система управления культурой и молодежной политикой"</t>
  </si>
  <si>
    <t>03 4 02 00000</t>
  </si>
  <si>
    <t>Основное мероприятие "Мероприятия в сфере оздоровления, занятости и отдыха детей"</t>
  </si>
  <si>
    <t>Организация отдыха, оздоровления детей и молодежи</t>
  </si>
  <si>
    <t>05 0 00 00000</t>
  </si>
  <si>
    <t>Муниципальная программа "Развитие сферы молодежной политики города Березники"</t>
  </si>
  <si>
    <t>05 1 00 00000</t>
  </si>
  <si>
    <t xml:space="preserve">Подпрограмма "Сохранение и развитие учреждений сферы молодежной политики в городе Березники" </t>
  </si>
  <si>
    <t>05 1 01 00000</t>
  </si>
  <si>
    <t>Основное мероприятие "Развитие молодежной политики"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</si>
  <si>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</si>
  <si>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Обеспечение деятельности (оказание услуг, выполнение работ) муниципальных учреждений (организаций)</t>
  </si>
  <si>
    <t>05 1 02 00000</t>
  </si>
  <si>
    <t>Мероприятия, обеспечивающие функционирование и развитие учреждений</t>
  </si>
  <si>
    <t>05 2 00 00000</t>
  </si>
  <si>
    <t>Подпрограмма "Молодежь города Березники"</t>
  </si>
  <si>
    <t>05 2 01 00000</t>
  </si>
  <si>
    <t>Проведение мероприятий, направленных на содействие профориентации и трудовой занятости молодежи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</si>
  <si>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</si>
  <si>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</si>
  <si>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Содействие досуговой занятости молодежи в городе Березники, выявление и продвижение талантливой молодежи</t>
  </si>
  <si>
    <t>Мероприятия по военно-патриотическому воспитанию молодежи</t>
  </si>
  <si>
    <t>0800</t>
  </si>
  <si>
    <t>Культура, кинематография</t>
  </si>
  <si>
    <t>0801</t>
  </si>
  <si>
    <t xml:space="preserve">Культура </t>
  </si>
  <si>
    <t>03 1 00 00000</t>
  </si>
  <si>
    <t>Подпрограмма "Сохранение и развитие культурного потенциала города"</t>
  </si>
  <si>
    <t>03 1 01 00000</t>
  </si>
  <si>
    <t>Основное мероприятие "Организация культурного досуга"</t>
  </si>
  <si>
    <t>Ведомственная целевая программа "Сохранение и развитие учреждений культуры города"</t>
  </si>
  <si>
    <t>03 1 02 00000</t>
  </si>
  <si>
    <t xml:space="preserve">Мероприятия, обеспечивающие функционирование и развитие учреждений </t>
  </si>
  <si>
    <t>03 1 03 00000</t>
  </si>
  <si>
    <t>Основное мероприятие "Сохранение и развитие профессионального искусства"</t>
  </si>
  <si>
    <t>Подготовка специалистов с высшим образованием по специальности "Актерское искусство"</t>
  </si>
  <si>
    <t>03 1 04 00000</t>
  </si>
  <si>
    <t>Основное мероприятие "Сохранение объектов культурного наследия"</t>
  </si>
  <si>
    <t>Сохранение и популяризация историко-культурного наследия города</t>
  </si>
  <si>
    <t>0804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</si>
  <si>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</si>
  <si>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</si>
  <si>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</si>
  <si>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</si>
  <si>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</si>
  <si>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</si>
  <si>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</si>
  <si>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</si>
  <si>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</si>
  <si>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</si>
  <si>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1000</t>
  </si>
  <si>
    <t>Социальная политика</t>
  </si>
  <si>
    <t>1003</t>
  </si>
  <si>
    <t>Социальное обеспечение населения</t>
  </si>
  <si>
    <t>03 4 03 00000</t>
  </si>
  <si>
    <t>Основное мероприятие "Меры социальной поддержки работников культуры"</t>
  </si>
  <si>
    <t>03 4 03 2C070</t>
  </si>
  <si>
    <t xml:space="preserve">Обеспечение работников муниципальных учреждений бюджетной сферы Пермского края путевками на санаторно-курортное лечение и оздоровление </t>
  </si>
  <si>
    <t>300</t>
  </si>
  <si>
    <t>Социальное обеспечение и иные выплаты населению</t>
  </si>
  <si>
    <t>Приобретение путевок на санаторно-курортное лечение и оздоровление работников муниципальных учреждений города</t>
  </si>
  <si>
    <t>923</t>
  </si>
  <si>
    <t>Комитет по вопросам образования администрации города Березники</t>
  </si>
  <si>
    <t>0701</t>
  </si>
  <si>
    <t>Дошкольное образование</t>
  </si>
  <si>
    <t>01 0 00 00000</t>
  </si>
  <si>
    <t>Муниципальная программа "Развитие системы образования города Березники"</t>
  </si>
  <si>
    <t>01 1 00 00000</t>
  </si>
  <si>
    <t>Подпрограмма "Дошкольное образование"</t>
  </si>
  <si>
    <t>01 1 01 00000</t>
  </si>
  <si>
    <t>Основное мероприятие "Развитие дошкольного образования"</t>
  </si>
  <si>
    <t>Ведомственная целевая программа "Предоставление услуг дошкольного образования"</t>
  </si>
  <si>
    <t>01 1 01 2Н020</t>
  </si>
  <si>
    <t>Обеспечение воспитания и обучения детей-инвалидов в  дошкольных образовательных организациях и на дому</t>
  </si>
  <si>
    <t>Предоставление субсидий бюджетным, автономным учреждениям и иным некоммерческим организациям (муниципальное задание)</t>
  </si>
  <si>
    <t>Предоставление субсидий бюджетным, автономным учреждениям и иным некоммерческим организациям (целевая субсидия)</t>
  </si>
  <si>
    <t>01 1 01 2Н030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</si>
  <si>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</si>
  <si>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01 1 02 00000</t>
  </si>
  <si>
    <t>01 1 03 00000</t>
  </si>
  <si>
    <t>Основное мероприятие "Организация питания в учреждениях образования"</t>
  </si>
  <si>
    <t>Организация питания детей</t>
  </si>
  <si>
    <t>01 1 04 00000</t>
  </si>
  <si>
    <t>Основное мероприятие "Оказание мер социальной поддержки работникам образовательных организаций"</t>
  </si>
  <si>
    <t>01 1 04 2Н230</t>
  </si>
  <si>
    <t>Предоставление мер социальной поддержки педагогическим работникам образовательных организаций</t>
  </si>
  <si>
    <t>0702</t>
  </si>
  <si>
    <t>Общее образование</t>
  </si>
  <si>
    <t>01 2 00 00000</t>
  </si>
  <si>
    <t>Подпрограмма "Начальное общее, основное общее и среднее общее образование"</t>
  </si>
  <si>
    <t>01 2 01 00000</t>
  </si>
  <si>
    <t>Основное мероприятие "Развитие общего образования"</t>
  </si>
  <si>
    <t>Ведомственная целевая программа "Предоставление услуг начального, основного и среднего общего образования"</t>
  </si>
  <si>
    <t>01 2 01 2Н070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</si>
  <si>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</si>
  <si>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01 2 01 2Н090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</si>
  <si>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</si>
  <si>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01 2 01 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</si>
  <si>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</si>
  <si>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01 2 02 00000</t>
  </si>
  <si>
    <t>01 2 03 00000</t>
  </si>
  <si>
    <t>01 2 04 00000</t>
  </si>
  <si>
    <t>01 2 04 2Н230</t>
  </si>
  <si>
    <t>01 3 00 00000</t>
  </si>
  <si>
    <t>Подпрограмма "Дополнительное образование детей"</t>
  </si>
  <si>
    <t>01 3 01 00000</t>
  </si>
  <si>
    <t>Основное мероприятие "Развитие дополнительного образования детей"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</si>
  <si>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</si>
  <si>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01 3 02 00000</t>
  </si>
  <si>
    <t>01 4 00 00000</t>
  </si>
  <si>
    <t>Подпрограмма "Оздоровление, занятость и отдых детей"</t>
  </si>
  <si>
    <t>01 4 01 00000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</si>
  <si>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</si>
  <si>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01 4 02 00000</t>
  </si>
  <si>
    <t>01 4 03 00000</t>
  </si>
  <si>
    <t>01 4 03 2Е290</t>
  </si>
  <si>
    <t xml:space="preserve">Мероприятия по организации оздоровления и отдыха детей </t>
  </si>
  <si>
    <t>0709</t>
  </si>
  <si>
    <t>Другие вопросы в области образования</t>
  </si>
  <si>
    <t>01 1 05 00000</t>
  </si>
  <si>
    <t>Основное мероприятие "Предоставление мер социальной помощи и поддержки семьям и детям"</t>
  </si>
  <si>
    <r>
      <t xml:space="preserve">01 1 05 </t>
    </r>
    <r>
      <rPr>
        <sz val="10"/>
        <rFont val="Times New Roman Cyr"/>
        <family val="0"/>
      </rPr>
      <t>70280</t>
    </r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</si>
  <si>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</si>
  <si>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01 5 00 00000</t>
  </si>
  <si>
    <t>Подпрограмма "Индивидуализация образования"</t>
  </si>
  <si>
    <t>01 5 01 00000</t>
  </si>
  <si>
    <t>Основное мероприятие "Предоставление психологической поддержки населению"</t>
  </si>
  <si>
    <t>Ведомственная целевая программа "Психолого-педагогическое и коррекционное сопровождение образовательного процесса"</t>
  </si>
  <si>
    <t>01 5 02 00000</t>
  </si>
  <si>
    <t>01 5 03 00000</t>
  </si>
  <si>
    <t>Основное мероприятие "Поддержка, развитие общего образования"</t>
  </si>
  <si>
    <t>Поддержка талантливой молодежи образовательных учреждений</t>
  </si>
  <si>
    <t>01 6 00 00000</t>
  </si>
  <si>
    <t>Подпрограмма "Муниципальная система управления образованием"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</si>
  <si>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</si>
  <si>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</si>
  <si>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Ведомственная целевая программа "Информационное, методическое, техническое сопровождение"</t>
  </si>
  <si>
    <t>01 6 02 00000</t>
  </si>
  <si>
    <t>01 6 03 00000</t>
  </si>
  <si>
    <t>Основное мероприятие "Обеспечение деятельности  муниципальных органов"</t>
  </si>
  <si>
    <t>01 6 04 00000</t>
  </si>
  <si>
    <t xml:space="preserve">Основное мероприятие "Повышение престижности профессии в сфере образования" </t>
  </si>
  <si>
    <t>Проведение конкурсов, проектов и других мероприятий в сфере образования</t>
  </si>
  <si>
    <t>01 2 04 70080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</si>
  <si>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образовательных и профессиональных организациях</t>
  </si>
  <si>
    <t>01 2 05 00000</t>
  </si>
  <si>
    <t>01 2 05 2Е020</t>
  </si>
  <si>
    <t>Предоставление мер социальной поддержки учащимся из многодетных малоимущих семей</t>
  </si>
  <si>
    <t>01 2 05 2Е030</t>
  </si>
  <si>
    <t>Предоставление мер социальной поддержки учащимся из малоимущих семей</t>
  </si>
  <si>
    <t>01 3 03 00000</t>
  </si>
  <si>
    <t>Дополнительные меры социальной поддержки педагогических работников организаций дополнительного образования</t>
  </si>
  <si>
    <t>Стипендиальное обеспечение и дополнительные формы материальной поддержки</t>
  </si>
  <si>
    <t>01 6 05 00000</t>
  </si>
  <si>
    <t>Основное мероприятие "Меры социальной поддержки работников образования"</t>
  </si>
  <si>
    <t>01 6 05 2С070</t>
  </si>
  <si>
    <t xml:space="preserve">Обеспечение работников учреждений бюджетной сферы Пермского края путевками на санаторно-курортное лечение и оздоровление </t>
  </si>
  <si>
    <t>1004</t>
  </si>
  <si>
    <t>Охрана семьи и детства</t>
  </si>
  <si>
    <t>924</t>
  </si>
  <si>
    <t>Финансовое управление администрации города Березники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</si>
  <si>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</si>
  <si>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</si>
  <si>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</si>
  <si>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</si>
  <si>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09 0 00 00000</t>
  </si>
  <si>
    <t>Муниципальная программа "Управление муниципальными финансами города Березники"</t>
  </si>
  <si>
    <t>09 3 00 00000</t>
  </si>
  <si>
    <t>Подпрограмма "Обеспечение реализации Программы"</t>
  </si>
  <si>
    <t>09 3 01 00000</t>
  </si>
  <si>
    <t>09 3 01 2М100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</si>
  <si>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</si>
  <si>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0111</t>
  </si>
  <si>
    <t>Резервные фонды</t>
  </si>
  <si>
    <t>09 1 00 00000</t>
  </si>
  <si>
    <t>Подпрограмма "Организация и совершенствование бюджетного процесса"</t>
  </si>
  <si>
    <t>09 1 01 00000</t>
  </si>
  <si>
    <t>Основное мероприятие "Организация планирования бюджета города"</t>
  </si>
  <si>
    <t>Резервные фонды органов муниципального образования</t>
  </si>
  <si>
    <t>0113</t>
  </si>
  <si>
    <t>Другие общегосударственные вопросы</t>
  </si>
  <si>
    <t>09 1 02 00000</t>
  </si>
  <si>
    <t>Основное мероприятие "Формирование бюджетной отчетности"</t>
  </si>
  <si>
    <t>Содержание казенных учреждений</t>
  </si>
  <si>
    <t>90 0 00 00000</t>
  </si>
  <si>
    <t>Обеспечение деятельности муниципальных органов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</si>
  <si>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</si>
  <si>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</si>
  <si>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</si>
  <si>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 муниципального долга</t>
  </si>
  <si>
    <t>09 2 00 00000</t>
  </si>
  <si>
    <t>Подпрограмма "Долгосрочная сбалансированность и устойчивость бюджета города"</t>
  </si>
  <si>
    <t>09 2 01 00000</t>
  </si>
  <si>
    <t>Основное мероприятие "Проведение консервативной долговой политики"</t>
  </si>
  <si>
    <t>Обслуживание муниципального долга</t>
  </si>
  <si>
    <t>700</t>
  </si>
  <si>
    <t>Обслуживание государственного (муниципального) долга</t>
  </si>
  <si>
    <t>928</t>
  </si>
  <si>
    <t>Управление имущественных и земельных отношений администрации города Березники</t>
  </si>
  <si>
    <t>12 0 00 00000</t>
  </si>
  <si>
    <t>Муниципальная программа "Имущественно-земельная политика в городе Березники"</t>
  </si>
  <si>
    <t>12 1 00 00000</t>
  </si>
  <si>
    <t>Подпрограмма "Эффективное управление муниципальным имуществом"</t>
  </si>
  <si>
    <t>12 1 01 00000</t>
  </si>
  <si>
    <t>Основное мероприятие "Управление и распоряжение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</si>
  <si>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</si>
  <si>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</si>
  <si>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12 2 00 00000</t>
  </si>
  <si>
    <t>Подпрограмма "Эффективное управление земельными ресурсами"</t>
  </si>
  <si>
    <t>12 2 01 00000</t>
  </si>
  <si>
    <t>Основное мероприятие "Управление и распоряжение земельными ресурсами"</t>
  </si>
  <si>
    <t>Освобождение земельных участков</t>
  </si>
  <si>
    <t>12 3 00 00000</t>
  </si>
  <si>
    <t>Подпрограмма "Эффективное управление муниципальным жилищным фондом"</t>
  </si>
  <si>
    <t>12 3 01 00000</t>
  </si>
  <si>
    <t>Основное мероприятие "Повышение безопасности и комфортности проживания граждан"</t>
  </si>
  <si>
    <t>Переселение граждан из жилых помещений, расположенных в многоквартирных аварийных домах, подлежащих сносу</t>
  </si>
  <si>
    <t>Организация учета, распределения и содержания муниципального жилищного фонда</t>
  </si>
  <si>
    <t>12 3 01 2С080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</si>
  <si>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</si>
  <si>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12 4 00 00000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</si>
  <si>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</si>
  <si>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12 4 01 00000</t>
  </si>
  <si>
    <t>Основное мероприятие "Обеспечение деятельности казенных учреждений"</t>
  </si>
  <si>
    <t>12 5 00 00000</t>
  </si>
  <si>
    <t>Подпрограмма "Муниципальная система управления имущественно-земельным комплексом и жилищным фондом"</t>
  </si>
  <si>
    <t>12 5 01 00000</t>
  </si>
  <si>
    <t>12 5 02 00000</t>
  </si>
  <si>
    <t>Основное мероприятие "Информационное обеспечение"</t>
  </si>
  <si>
    <t>Информирование населения через средства массовой информации, публикация нормативных актов</t>
  </si>
  <si>
    <t>12 5 03 00000</t>
  </si>
  <si>
    <t>Основное мероприятие "Обеспечение исполнения судебных решений"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</si>
  <si>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</si>
  <si>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</si>
  <si>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</si>
  <si>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</si>
  <si>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</si>
  <si>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11 0 00 00000</t>
  </si>
  <si>
    <t>Муниципальная программа "Обеспечение безопасности жизнедеятельности населения города Березники"</t>
  </si>
  <si>
    <t>11 1  00 00000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</si>
  <si>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</si>
  <si>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11 1 01 00000</t>
  </si>
  <si>
    <t>11 1 02 00000</t>
  </si>
  <si>
    <t>Основное мероприятие "Реализация мер в области обеспечения безопасности"</t>
  </si>
  <si>
    <t>Обеспечение безопасного отдыха населения на водных объектах</t>
  </si>
  <si>
    <t>0400</t>
  </si>
  <si>
    <t>Национальная экономика</t>
  </si>
  <si>
    <t>0412</t>
  </si>
  <si>
    <t>Другие вопросы в области национальной экономики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</si>
  <si>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</si>
  <si>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02 0 00 00000</t>
  </si>
  <si>
    <t>Муниципальная программа "Врачебные кадры"</t>
  </si>
  <si>
    <t>02 1 00 00000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</si>
  <si>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 города Березники"</t>
  </si>
  <si>
    <t>02 1 01 00000</t>
  </si>
  <si>
    <t>Основное мероприятие "Предоставление мер социальной помощи и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</si>
  <si>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t>
  </si>
  <si>
    <t>12 3 01 2С030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</si>
  <si>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</si>
  <si>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12 3 01 R4170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</si>
  <si>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г.Березники, Пермский край</t>
  </si>
  <si>
    <t>Обеспечение жильем молодых семей в городе Березники</t>
  </si>
  <si>
    <t>929</t>
  </si>
  <si>
    <t>Комитет по физической культуре и спорту администрации города Березники</t>
  </si>
  <si>
    <t>04 0 00 00000</t>
  </si>
  <si>
    <t>Муниципальная программа "Развитие физической культуры, спорта города Березники"</t>
  </si>
  <si>
    <t>04 1 00 00000</t>
  </si>
  <si>
    <t>Подпрограмма "Развитие массовой физической культуры и спорта"</t>
  </si>
  <si>
    <t>04 1 03 00000</t>
  </si>
  <si>
    <t xml:space="preserve">Основное мероприятие "Развитие массового спорта" </t>
  </si>
  <si>
    <t>Организация массовых физкультурно-спортивных мероприятий и соревнований  для различных слоев населения</t>
  </si>
  <si>
    <t>Обучение плаванию детей начальной школы (3 класс)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</si>
  <si>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</si>
  <si>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</si>
  <si>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</si>
  <si>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</si>
  <si>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Ведомственная целевая программа "Развитие системы подготовки спортивного резерва"</t>
  </si>
  <si>
    <t>04 2 02 00000</t>
  </si>
  <si>
    <t>04 2 03 00000</t>
  </si>
  <si>
    <t xml:space="preserve">Основное мероприятие "Поддержка спортсменов и тренеров учреждений  спорта" </t>
  </si>
  <si>
    <t>Повышение престижности и привлекательности профессий</t>
  </si>
  <si>
    <t xml:space="preserve">Социальное обеспечение и иные выплаты населению 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</si>
  <si>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</si>
  <si>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</si>
  <si>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 xml:space="preserve">Участие спортсменов в краевых, всероссийских и международных соревнованиях, УТС, медицинских обследованиях </t>
  </si>
  <si>
    <t>04 2 05 00000</t>
  </si>
  <si>
    <t>04 2 06 00000</t>
  </si>
  <si>
    <t>04 3 00 00000</t>
  </si>
  <si>
    <t>Подпрограмма "Муниципальная система управления учреждениями физической культуры и спорта"</t>
  </si>
  <si>
    <t>04 3 02 00000</t>
  </si>
  <si>
    <t>Основное мероприятие "Меры социальной поддержки работников физической культуры и спорта"</t>
  </si>
  <si>
    <t>04 3 02 2С070</t>
  </si>
  <si>
    <t>1100</t>
  </si>
  <si>
    <t>Физическая культура и спорт</t>
  </si>
  <si>
    <t>1102</t>
  </si>
  <si>
    <t>Массовый спорт</t>
  </si>
  <si>
    <t>04 1 01 00000</t>
  </si>
  <si>
    <t xml:space="preserve">Основное мероприятие "Развитие физической культуры" </t>
  </si>
  <si>
    <t>Ведомственная целевая программа "Обеспечение доступа к открытым спортивным объектам для свободного пользования"</t>
  </si>
  <si>
    <t>04 1 02 00000</t>
  </si>
  <si>
    <t>1105</t>
  </si>
  <si>
    <t>Другие вопросы в области физической культуры и спорта</t>
  </si>
  <si>
    <t>04 3 01 00000</t>
  </si>
  <si>
    <t>934</t>
  </si>
  <si>
    <t>Администрация города Березники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</si>
  <si>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</si>
  <si>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</si>
  <si>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</si>
  <si>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</si>
  <si>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</si>
  <si>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10 0 00 00000</t>
  </si>
  <si>
    <t>Муниципальная программа "Развитие муниципального управления в администрации города Березники"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</si>
  <si>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</si>
  <si>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</si>
  <si>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</si>
  <si>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10 1 00 00000</t>
  </si>
  <si>
    <t>Подпрограмма "Власть и общество"</t>
  </si>
  <si>
    <t>10 1 01 00000</t>
  </si>
  <si>
    <t xml:space="preserve">Информирование населения через средства массовой информации, публикация нормативных актов </t>
  </si>
  <si>
    <t>10 1 02 00000</t>
  </si>
  <si>
    <t>Основное мероприятие "Организация работы с населением и некоммерческими организациями"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</si>
  <si>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</si>
  <si>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Средства на поощрения, применяемые администрацией г. Березники</t>
  </si>
  <si>
    <t>Проведение социологических исследований</t>
  </si>
  <si>
    <t>Содержание городской Доски Почета</t>
  </si>
  <si>
    <t>10 1 04 00000</t>
  </si>
  <si>
    <t>10 2 00 00000</t>
  </si>
  <si>
    <t>Подпрограмма "Организация деятельности по реализации функций и оказанию муниципальных услуг (работ)"</t>
  </si>
  <si>
    <t>0407</t>
  </si>
  <si>
    <t>Лесное хозяйство</t>
  </si>
  <si>
    <t>11 2 00 00000</t>
  </si>
  <si>
    <t>Подпрограмма "Охрана окружающей среды муниципального образования "Город Березники"</t>
  </si>
  <si>
    <t>11 2 01 00000</t>
  </si>
  <si>
    <t>Основное мероприятие "Обеспечение использования, охраны, защиты и воспроизводства лесов"</t>
  </si>
  <si>
    <t>Сохранение площади и улучшение качества лесного массива</t>
  </si>
  <si>
    <t>0408</t>
  </si>
  <si>
    <t>Транспорт</t>
  </si>
  <si>
    <t>07 0 00 00000</t>
  </si>
  <si>
    <t>Муниципальная программа "Жилище и транспорт"</t>
  </si>
  <si>
    <t>07 2 00 00000</t>
  </si>
  <si>
    <t>Подпрограмма "Транспорт"</t>
  </si>
  <si>
    <t>07 2 01 00000</t>
  </si>
  <si>
    <t>Основное мероприятие "Организация транспортного обслуживания населения"</t>
  </si>
  <si>
    <t>07 2 02 00000</t>
  </si>
  <si>
    <t>10 3 01 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</si>
  <si>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</si>
  <si>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0409</t>
  </si>
  <si>
    <t>Дорожное хозяйство (дорожные фонды)</t>
  </si>
  <si>
    <t>07 1 00 00000</t>
  </si>
  <si>
    <t>Подпрограмма "Жилище"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</si>
  <si>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</si>
  <si>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</si>
  <si>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Капитальный ремонт дворовых территорий (асфальтового покрытия придомовых территорий) многоквартирных домов</t>
  </si>
  <si>
    <t>06 0 00 00000</t>
  </si>
  <si>
    <t xml:space="preserve">Муниципальная программа "Развитие малого и среднего предпринимательства в городе Березники" </t>
  </si>
  <si>
    <t>06 1 00 00000</t>
  </si>
  <si>
    <t>Подпрограмма "Вовлечение жителей города Березники, обладающих деловой активностью, в предпринимательскую деятельность"</t>
  </si>
  <si>
    <t>06 1 01 00000</t>
  </si>
  <si>
    <t>Основное мероприятие "Стимулирование активности населения города к предпринимательской деятельности"</t>
  </si>
  <si>
    <t>Содействие развитию молодежного предпринимательства</t>
  </si>
  <si>
    <t>Популяризация роли предпринимательства в обществе</t>
  </si>
  <si>
    <t>06 2 00 00000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</si>
  <si>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</si>
  <si>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06 2 01 00000</t>
  </si>
  <si>
    <t>Основное мероприятие "Создание условий для развития малого и среднего предпринимательства"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</si>
  <si>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</si>
  <si>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Содействие в формировании благоприятных условий для развития малого и среднего предпринимательства</t>
  </si>
  <si>
    <t>Оказание финансовой поддержки субъектам малого и среднего предпринимательства</t>
  </si>
  <si>
    <t>0500</t>
  </si>
  <si>
    <t>Жилищно-коммунальное хозяйство</t>
  </si>
  <si>
    <t>0501</t>
  </si>
  <si>
    <t>Жилищное хозяйство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</si>
  <si>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</si>
  <si>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Приведение в нормативное и безопасное состояние зеленого хозяйства придомовых территорий многоквартирных домов</t>
  </si>
  <si>
    <t>0503</t>
  </si>
  <si>
    <t>Благоустройство</t>
  </si>
  <si>
    <t>08 0 00 00000</t>
  </si>
  <si>
    <t>Муниципальная программа "Комплексное благоустройство территории города Березники"</t>
  </si>
  <si>
    <t>08 1 00 00000</t>
  </si>
  <si>
    <t>Подпрограмма "Благоустройство городских территорий"</t>
  </si>
  <si>
    <t>08 1 02 00000</t>
  </si>
  <si>
    <t>Основное мероприятие "Развитие инфраструктуры объектов муниципальной собственности"</t>
  </si>
  <si>
    <t>Строительство кладбища на площадке южнее производственной базы по пр. Ленина, 92</t>
  </si>
  <si>
    <t>400</t>
  </si>
  <si>
    <t>Капитальные вложения в объекты государственной (муниципальной) собственности</t>
  </si>
  <si>
    <t>0600</t>
  </si>
  <si>
    <t>Охрана окружающей среды</t>
  </si>
  <si>
    <t>0605</t>
  </si>
  <si>
    <t>Другие вопросы в области охраны окружающей среды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</si>
  <si>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</si>
  <si>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</si>
  <si>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Сохранение и улучшение качества окружающей среды, экологическое просвещение населения</t>
  </si>
  <si>
    <t>Муниципальная программа  "Развитие системы образования города Березники"</t>
  </si>
  <si>
    <t>01 1 06 00000</t>
  </si>
  <si>
    <t>Реконструкция нежилого здания под детский сад по ул.Юбилейная, 99</t>
  </si>
  <si>
    <t>01 2 06 00000</t>
  </si>
  <si>
    <t>Реконструкция спортивных площадок (СОШ № 10, 16, 29)</t>
  </si>
  <si>
    <t xml:space="preserve">Подпрограмма "Подготовка спортивного резерва, развитие спорта высших достижений" </t>
  </si>
  <si>
    <t>04 2 07 00000</t>
  </si>
  <si>
    <t>Реконструкция МБОУ "Спортивно-туристический лагерь "Темп"</t>
  </si>
  <si>
    <t>04 2 07 2Р050</t>
  </si>
  <si>
    <t xml:space="preserve">Другие вопросы в области культуры, кинематографии </t>
  </si>
  <si>
    <t>10 2 01 00000</t>
  </si>
  <si>
    <t>Основное мероприятие "Хранение, комплектование, учет и использование архивных документов"</t>
  </si>
  <si>
    <t>Ведомственная целевая программа "Развитие архивного дела"</t>
  </si>
  <si>
    <t>10 2 01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</si>
  <si>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</si>
  <si>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1001</t>
  </si>
  <si>
    <t>Пенсионное обеспечение</t>
  </si>
  <si>
    <t>10 1 03 00000</t>
  </si>
  <si>
    <t>Пенсии за выслугу лет лицам, замещавшим муниципальные должности муниципальной службы</t>
  </si>
  <si>
    <t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t>
  </si>
  <si>
    <t>Денежные выплаты Почетным гражданам города Березники</t>
  </si>
  <si>
    <t>Оказание материальной помощи ветеранам города</t>
  </si>
  <si>
    <t>1006</t>
  </si>
  <si>
    <t>Другие вопросы в области социальной политики</t>
  </si>
  <si>
    <t>10 3 01 2Е110</t>
  </si>
  <si>
    <t>Образование комиссий по делам несовершеннолетних и защите их прав и организация их деятельности</t>
  </si>
  <si>
    <t>04 1 04 00000</t>
  </si>
  <si>
    <t>Строительство здания крытого катка на территории стадиона в районе городского парка</t>
  </si>
  <si>
    <t>Реконструкция лыжероллерной трассы с устройством стартового городка МАУ "Лыжная база "Снежинка"</t>
  </si>
  <si>
    <t>935</t>
  </si>
  <si>
    <t>Березниковская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</si>
  <si>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</si>
  <si>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</si>
  <si>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</si>
  <si>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образования, работающие на не постоянной основе</t>
  </si>
  <si>
    <t>936</t>
  </si>
  <si>
    <t>Контрольно-счетная палата муниципального образования    "Город Березники"</t>
  </si>
  <si>
    <t>Руководитель контрольно-счетной палаты муниципального образования и его заместители</t>
  </si>
  <si>
    <t>948</t>
  </si>
  <si>
    <t>Управление благоустройства администрации города Березники</t>
  </si>
  <si>
    <t>0314</t>
  </si>
  <si>
    <t>Другие вопросы в области национальной безопасности и правоохранительной деятельности</t>
  </si>
  <si>
    <t>08 4 00 00000</t>
  </si>
  <si>
    <t>Подпрограмма "Обеспечение реализации программы"</t>
  </si>
  <si>
    <t>08 4 01 00000</t>
  </si>
  <si>
    <t>08 4 01 2П160</t>
  </si>
  <si>
    <t>Составление протоколов об административных правонарушениях</t>
  </si>
  <si>
    <t>0405</t>
  </si>
  <si>
    <t>Сельское хозяйство и рыболовство</t>
  </si>
  <si>
    <t>08 3 00 00000</t>
  </si>
  <si>
    <t>Подпрограмма "Создание благоприятной экологической обстановки"</t>
  </si>
  <si>
    <t>08 3 01 00000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</si>
  <si>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</si>
  <si>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2У130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</si>
  <si>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</si>
  <si>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08 3 01 2У140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</si>
  <si>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 умерших в период содержания и эвтаназированных безнадзорных животных</t>
  </si>
  <si>
    <t>08 2 00 00000</t>
  </si>
  <si>
    <t>Подпрограмма "Совершенствование и развитие сети автомобильных дорог"</t>
  </si>
  <si>
    <t>08 2 01 00000</t>
  </si>
  <si>
    <t>Основное мероприятие "Организация дорожной деятельности"</t>
  </si>
  <si>
    <t>Ведомственная целевая программа "Содержание автомобильных дорог и объектов внешнего благоустройства"</t>
  </si>
  <si>
    <t>Капитальный ремонт автомобильных дорог</t>
  </si>
  <si>
    <t>Ремонт автомобильных дорог</t>
  </si>
  <si>
    <t>08 2 02 00000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</si>
  <si>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</si>
  <si>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Строительство ул. Большевистская от ул. Мира до ул. 30 лет Победы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</si>
  <si>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</si>
  <si>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</si>
  <si>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</si>
  <si>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 xml:space="preserve">Прочие мероприятия по благоустройству </t>
  </si>
  <si>
    <t>Содержание и ремонт мест захоронения</t>
  </si>
  <si>
    <t>Реконструкция и восстановление сетей наружного освещения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</si>
  <si>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</si>
  <si>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</si>
  <si>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Проведение санитарно-профилактических мероприятий</t>
  </si>
  <si>
    <t>0505</t>
  </si>
  <si>
    <t>Другие вопросы в области жилищно-коммунального хозяйства</t>
  </si>
  <si>
    <t>Обеспечение выполнения функций органами местного самоуправления</t>
  </si>
  <si>
    <t>08 4 02 00000</t>
  </si>
  <si>
    <t>0603</t>
  </si>
  <si>
    <t>Охрана объектов растительного и животного мира и среды их обитания</t>
  </si>
  <si>
    <t>Мониторинг ливневых вод</t>
  </si>
  <si>
    <t>ИТОГО</t>
  </si>
  <si>
    <t>на 2017-2018 годы</t>
  </si>
  <si>
    <t>тыс. руб.</t>
  </si>
  <si>
    <t>10 2 02 00000</t>
  </si>
  <si>
    <t>04 1 04 2Р050</t>
  </si>
  <si>
    <t>Содействие развитию микрофинансирования</t>
  </si>
  <si>
    <t>Строительство здания крытого катка на территории стадиона в районе городского парка (софинансирование)</t>
  </si>
  <si>
    <t xml:space="preserve"> на 2017 - 2018 годы</t>
  </si>
  <si>
    <t xml:space="preserve"> тыс. руб. </t>
  </si>
  <si>
    <t>Реконструкция спортивных площадок (СОШ № 10,16,29)</t>
  </si>
  <si>
    <t>03 4 03 2С070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</si>
  <si>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</si>
  <si>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11 1 00 00000</t>
  </si>
  <si>
    <t>ВСЕГО РАСХОДОВ</t>
  </si>
  <si>
    <t>Строительство (реконструкция) школьного стадиона на территории МАОУ средняя общеобразовательная школа № 3</t>
  </si>
  <si>
    <t>Приложение 4</t>
  </si>
  <si>
    <t xml:space="preserve">к решению Березниковской городской Думы </t>
  </si>
  <si>
    <r>
      <t>Основное мероприятие "Оздоровление, занятость и отдых детей</t>
    </r>
    <r>
      <rPr>
        <sz val="10"/>
        <rFont val="Times New Roman Cyr"/>
        <family val="0"/>
      </rPr>
      <t>"</t>
    </r>
  </si>
  <si>
    <t xml:space="preserve">Приложение 6 </t>
  </si>
  <si>
    <t>Строительство кладбища западнее пересечения автодорог Соликамск-Кунгур и пр-та Ленина</t>
  </si>
  <si>
    <t xml:space="preserve">Распределение бюджетных ассигнований по целевым статьям (муниципальным программам города Березники и непрограммным направлениям деятельности), группам видов расходов бюджета классификации расходов бюджетов </t>
  </si>
  <si>
    <t>1</t>
  </si>
  <si>
    <t>2</t>
  </si>
  <si>
    <t>3</t>
  </si>
  <si>
    <t>4</t>
  </si>
  <si>
    <t>6</t>
  </si>
  <si>
    <t>7</t>
  </si>
  <si>
    <t>Обеспечение организации транспортного обслуживания населения</t>
  </si>
  <si>
    <t>01 1 01 16000</t>
  </si>
  <si>
    <t>01 1 01 16010</t>
  </si>
  <si>
    <t>01 1 02 24000</t>
  </si>
  <si>
    <t>01 1 03 21970</t>
  </si>
  <si>
    <t>01 1 06 44430</t>
  </si>
  <si>
    <t>01 2 01 17000</t>
  </si>
  <si>
    <t>01 2 01 17010</t>
  </si>
  <si>
    <t>01 2 01 SН090</t>
  </si>
  <si>
    <t>01 2 02 24000</t>
  </si>
  <si>
    <t>01 2 03 21970</t>
  </si>
  <si>
    <t>01 2 06 44350</t>
  </si>
  <si>
    <t>01 2 06 44440</t>
  </si>
  <si>
    <t>01 3 01 18000</t>
  </si>
  <si>
    <t>01 3 01 18010</t>
  </si>
  <si>
    <t>01 3 02 24000</t>
  </si>
  <si>
    <t>01 3 03 72000</t>
  </si>
  <si>
    <t>01 4 01 19000</t>
  </si>
  <si>
    <t>01 4 01 19010</t>
  </si>
  <si>
    <t>01 4 02 24000</t>
  </si>
  <si>
    <t>01 4 03 22500</t>
  </si>
  <si>
    <t>01 5 01 19100</t>
  </si>
  <si>
    <t>01 5 01 19110</t>
  </si>
  <si>
    <t>01 5 02 24000</t>
  </si>
  <si>
    <t>01 5 03 21360</t>
  </si>
  <si>
    <t>01 6 01 19200</t>
  </si>
  <si>
    <t>01 6 01 19210</t>
  </si>
  <si>
    <t>01 6 02 24000</t>
  </si>
  <si>
    <t>01 6 03 00020</t>
  </si>
  <si>
    <t>01 6 04 21000</t>
  </si>
  <si>
    <t>01 6 04 21980</t>
  </si>
  <si>
    <t>01 6 05 SС070</t>
  </si>
  <si>
    <t>02 1 01 00510</t>
  </si>
  <si>
    <t>02 1 01 00520</t>
  </si>
  <si>
    <t>03 1 01 10000</t>
  </si>
  <si>
    <t>03 1 01 10010</t>
  </si>
  <si>
    <t>03 1 02 24000</t>
  </si>
  <si>
    <t>03 1 03 21000</t>
  </si>
  <si>
    <t>03 1 04 22100</t>
  </si>
  <si>
    <t>03 2 01 11000</t>
  </si>
  <si>
    <t>03 2 01 11010</t>
  </si>
  <si>
    <t>03 3 01 22200</t>
  </si>
  <si>
    <t>03 4 01 00020</t>
  </si>
  <si>
    <t>03 4 02 22500</t>
  </si>
  <si>
    <t>03 4 03 SС070</t>
  </si>
  <si>
    <t>04 1 01 13000</t>
  </si>
  <si>
    <t>04 1 01 13010</t>
  </si>
  <si>
    <t>04 1 02 24000</t>
  </si>
  <si>
    <t>04 1 03 22300</t>
  </si>
  <si>
    <t>04 1 03 22400</t>
  </si>
  <si>
    <t>04 1 04 44260</t>
  </si>
  <si>
    <t>04 1 04 SР050</t>
  </si>
  <si>
    <t>04 1 04 44450</t>
  </si>
  <si>
    <t>04 2 01 14000</t>
  </si>
  <si>
    <t>04 2 01 14010</t>
  </si>
  <si>
    <t>04 2 02 24000</t>
  </si>
  <si>
    <t>04 2 03 21000</t>
  </si>
  <si>
    <t>04 2 03 21980</t>
  </si>
  <si>
    <t>04 2 04 25300</t>
  </si>
  <si>
    <t>04 2 05 22500</t>
  </si>
  <si>
    <t>04 2 06 24000</t>
  </si>
  <si>
    <t>04 2 07 SР050</t>
  </si>
  <si>
    <t>04 3 01 00020</t>
  </si>
  <si>
    <t>04 3 02 SС070</t>
  </si>
  <si>
    <t>05 1 01 12000</t>
  </si>
  <si>
    <t>05 1 01 12010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</si>
  <si>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</si>
  <si>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05 1 02 24000</t>
  </si>
  <si>
    <t>05 2 01 22500</t>
  </si>
  <si>
    <t>05 2 01 27100</t>
  </si>
  <si>
    <t xml:space="preserve">05 2 01 27200 </t>
  </si>
  <si>
    <t>05 2 01 27300</t>
  </si>
  <si>
    <t>05 2 01 27400</t>
  </si>
  <si>
    <t>05 2 01 27600</t>
  </si>
  <si>
    <t>06 1 01 23100</t>
  </si>
  <si>
    <t>06 1 01 23200</t>
  </si>
  <si>
    <t>06 2 01 23300</t>
  </si>
  <si>
    <t>06 2 01 23400</t>
  </si>
  <si>
    <t>06 2 01 80010</t>
  </si>
  <si>
    <t>06 2 01 80020</t>
  </si>
  <si>
    <t>07 1 01 26200</t>
  </si>
  <si>
    <t>07 1 01 80050</t>
  </si>
  <si>
    <t>07 1 01 80080</t>
  </si>
  <si>
    <t>07 2 01 80060</t>
  </si>
  <si>
    <t>07 2 02 00200</t>
  </si>
  <si>
    <t>08 1 01 19300</t>
  </si>
  <si>
    <t>08 1 01 19310</t>
  </si>
  <si>
    <t>08 1 01 28010</t>
  </si>
  <si>
    <t>08 1 01 28030</t>
  </si>
  <si>
    <t>08 1 01 28040</t>
  </si>
  <si>
    <t>08 1 02 44010</t>
  </si>
  <si>
    <t>08 1 02 44030</t>
  </si>
  <si>
    <t>08 1 02 44500</t>
  </si>
  <si>
    <t>08 2 01 19300</t>
  </si>
  <si>
    <t>08 2 01 19310</t>
  </si>
  <si>
    <t>08 2 01 28070</t>
  </si>
  <si>
    <t>08 2 01 28080</t>
  </si>
  <si>
    <t>08 2 02 44280</t>
  </si>
  <si>
    <t>08 2 02 44290</t>
  </si>
  <si>
    <t>08 3 02 28120</t>
  </si>
  <si>
    <t>08 3 02 28130</t>
  </si>
  <si>
    <t>08 4 01 00020</t>
  </si>
  <si>
    <t>08 4 02 00200</t>
  </si>
  <si>
    <t>09 1 01 00070</t>
  </si>
  <si>
    <t>09 1 02 00200</t>
  </si>
  <si>
    <t>09 2 01 00270</t>
  </si>
  <si>
    <t>09 3 01 00020</t>
  </si>
  <si>
    <t>10 1 01 00130</t>
  </si>
  <si>
    <t>10 1 02 00110</t>
  </si>
  <si>
    <t>10 1 02 00120</t>
  </si>
  <si>
    <t>10 1 02 00140</t>
  </si>
  <si>
    <t>10 1 02 00150</t>
  </si>
  <si>
    <t>10 1 03 00180</t>
  </si>
  <si>
    <t>10 1 03 00190</t>
  </si>
  <si>
    <t>10 1 03 00340</t>
  </si>
  <si>
    <t>10 1 04 00200</t>
  </si>
  <si>
    <t>10 2 01 10000</t>
  </si>
  <si>
    <t>10 2 01 19410</t>
  </si>
  <si>
    <t>10 2 02 00200</t>
  </si>
  <si>
    <t>10 3 01 00020</t>
  </si>
  <si>
    <t>11 1 01 00200</t>
  </si>
  <si>
    <t>11 1 02 00410</t>
  </si>
  <si>
    <t>11 2 01 00210</t>
  </si>
  <si>
    <t>11 2 02 00240</t>
  </si>
  <si>
    <t>12 1 01 00080</t>
  </si>
  <si>
    <t>12 1 01 00100</t>
  </si>
  <si>
    <t>12 2 01 00080</t>
  </si>
  <si>
    <t>12 2 01 00090</t>
  </si>
  <si>
    <t>12 2 01 00230</t>
  </si>
  <si>
    <t>12 3 01 00300</t>
  </si>
  <si>
    <t>12 3 01 00400</t>
  </si>
  <si>
    <t>12 3 01 SЕ050</t>
  </si>
  <si>
    <t>12 4 01 00200</t>
  </si>
  <si>
    <t>12 5 01 00020</t>
  </si>
  <si>
    <t>12 5 02 00130</t>
  </si>
  <si>
    <t>12 5 03 00160</t>
  </si>
  <si>
    <t xml:space="preserve"> 90 0 00 00010</t>
  </si>
  <si>
    <t>90 0 00 00020</t>
  </si>
  <si>
    <t>90 0 00 00030</t>
  </si>
  <si>
    <t>90 0 00 00050</t>
  </si>
  <si>
    <t>90 0 00 00060</t>
  </si>
  <si>
    <t>90 0 00 00130</t>
  </si>
  <si>
    <t>Ведомственная структура расходов бюджета города Березники (по главным распорядителям бюджетных средств, разделам, подразделам,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бюджетов)</t>
  </si>
  <si>
    <t>от 10 ноября 2015 г. №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</si>
</sst>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  <numFmt numFmtId="166" formatCode="_(* #,##0_);_(* \(#,##0\);_(* &quot;-&quot;_);_(@_)"/>
    <numFmt numFmtId="167" formatCode="_(&quot;$&quot;* #,##0_);_(&quot;$&quot;* \(#,##0\);_(&quot;$&quot;* &quot;-&quot;_);_(@_)"/>
    <numFmt numFmtId="168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10"/>
      <name val="Times New Roman Cyr"/>
      <family val="1"/>
    </font>
    <font>
      <sz val="10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11"/>
      <name val="Times New Roman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2" fillId="0" borderId="0" xfId="57" applyNumberFormat="1" applyFont="1" applyFill="1" applyAlignment="1">
      <alignment horizontal="center"/>
      <protection/>
    </xf>
    <xf numFmtId="0" fontId="2" fillId="0" borderId="0" xfId="57" applyFont="1" applyFill="1" applyAlignment="1">
      <alignment vertical="center" wrapText="1"/>
      <protection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wrapText="1"/>
    </xf>
    <xf numFmtId="49" fontId="4" fillId="0" borderId="0" xfId="57" applyNumberFormat="1" applyFont="1" applyFill="1" applyAlignment="1">
      <alignment horizontal="center"/>
      <protection/>
    </xf>
    <xf numFmtId="49" fontId="3" fillId="0" borderId="10" xfId="57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2" fillId="0" borderId="11" xfId="57" applyNumberFormat="1" applyFont="1" applyFill="1" applyBorder="1" applyAlignment="1">
      <alignment horizontal="center" vertical="center" textRotation="90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Fill="1" applyAlignment="1">
      <alignment/>
    </xf>
    <xf numFmtId="0" fontId="17" fillId="0" borderId="0" xfId="0" applyFont="1" applyFill="1" applyAlignment="1">
      <alignment horizontal="right"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/>
    </xf>
    <xf numFmtId="49" fontId="5" fillId="0" borderId="12" xfId="62" applyNumberFormat="1" applyFont="1" applyFill="1" applyBorder="1" applyAlignment="1">
      <alignment horizontal="center" vertical="top"/>
      <protection/>
    </xf>
    <xf numFmtId="49" fontId="7" fillId="0" borderId="11" xfId="57" applyNumberFormat="1" applyFont="1" applyFill="1" applyBorder="1" applyAlignment="1">
      <alignment horizontal="center" vertical="top"/>
      <protection/>
    </xf>
    <xf numFmtId="49" fontId="2" fillId="0" borderId="11" xfId="62" applyNumberFormat="1" applyFont="1" applyFill="1" applyBorder="1" applyAlignment="1">
      <alignment horizontal="center" vertical="top"/>
      <protection/>
    </xf>
    <xf numFmtId="49" fontId="2" fillId="0" borderId="11" xfId="57" applyNumberFormat="1" applyFont="1" applyFill="1" applyBorder="1" applyAlignment="1">
      <alignment horizontal="center" vertical="top"/>
      <protection/>
    </xf>
    <xf numFmtId="49" fontId="2" fillId="0" borderId="12" xfId="62" applyNumberFormat="1" applyFont="1" applyFill="1" applyBorder="1" applyAlignment="1">
      <alignment horizontal="center" vertical="top" wrapText="1"/>
      <protection/>
    </xf>
    <xf numFmtId="3" fontId="2" fillId="0" borderId="11" xfId="62" applyNumberFormat="1" applyFont="1" applyFill="1" applyBorder="1" applyAlignment="1">
      <alignment vertical="top" wrapText="1"/>
      <protection/>
    </xf>
    <xf numFmtId="164" fontId="2" fillId="0" borderId="11" xfId="57" applyNumberFormat="1" applyFont="1" applyFill="1" applyBorder="1" applyAlignment="1">
      <alignment horizontal="center" vertical="top"/>
      <protection/>
    </xf>
    <xf numFmtId="49" fontId="2" fillId="0" borderId="12" xfId="62" applyNumberFormat="1" applyFont="1" applyFill="1" applyBorder="1" applyAlignment="1">
      <alignment horizontal="center" vertical="top"/>
      <protection/>
    </xf>
    <xf numFmtId="49" fontId="7" fillId="0" borderId="11" xfId="62" applyNumberFormat="1" applyFont="1" applyFill="1" applyBorder="1" applyAlignment="1">
      <alignment horizontal="center" vertical="top"/>
      <protection/>
    </xf>
    <xf numFmtId="3" fontId="2" fillId="0" borderId="12" xfId="62" applyNumberFormat="1" applyFont="1" applyFill="1" applyBorder="1" applyAlignment="1">
      <alignment vertical="top" wrapText="1"/>
      <protection/>
    </xf>
    <xf numFmtId="49" fontId="7" fillId="0" borderId="12" xfId="62" applyNumberFormat="1" applyFont="1" applyFill="1" applyBorder="1" applyAlignment="1">
      <alignment horizontal="center" vertical="top"/>
      <protection/>
    </xf>
    <xf numFmtId="49" fontId="11" fillId="0" borderId="11" xfId="57" applyNumberFormat="1" applyFont="1" applyFill="1" applyBorder="1" applyAlignment="1">
      <alignment horizontal="center" vertical="top"/>
      <protection/>
    </xf>
    <xf numFmtId="0" fontId="2" fillId="0" borderId="13" xfId="57" applyFont="1" applyFill="1" applyBorder="1" applyAlignment="1">
      <alignment vertical="top" wrapText="1"/>
      <protection/>
    </xf>
    <xf numFmtId="164" fontId="12" fillId="0" borderId="11" xfId="57" applyNumberFormat="1" applyFont="1" applyFill="1" applyBorder="1" applyAlignment="1">
      <alignment horizontal="center" vertical="top"/>
      <protection/>
    </xf>
    <xf numFmtId="3" fontId="2" fillId="0" borderId="13" xfId="62" applyNumberFormat="1" applyFont="1" applyFill="1" applyBorder="1" applyAlignment="1">
      <alignment vertical="top" wrapText="1"/>
      <protection/>
    </xf>
    <xf numFmtId="3" fontId="2" fillId="0" borderId="14" xfId="62" applyNumberFormat="1" applyFont="1" applyFill="1" applyBorder="1" applyAlignment="1">
      <alignment horizontal="left" vertical="top" wrapText="1"/>
      <protection/>
    </xf>
    <xf numFmtId="49" fontId="7" fillId="0" borderId="11" xfId="57" applyNumberFormat="1" applyFont="1" applyFill="1" applyBorder="1" applyAlignment="1">
      <alignment horizontal="center" vertical="top"/>
      <protection/>
    </xf>
    <xf numFmtId="49" fontId="12" fillId="0" borderId="11" xfId="62" applyNumberFormat="1" applyFont="1" applyFill="1" applyBorder="1" applyAlignment="1">
      <alignment horizontal="center" vertical="top"/>
      <protection/>
    </xf>
    <xf numFmtId="3" fontId="12" fillId="0" borderId="14" xfId="62" applyNumberFormat="1" applyFont="1" applyFill="1" applyBorder="1" applyAlignment="1">
      <alignment vertical="top" wrapText="1"/>
      <protection/>
    </xf>
    <xf numFmtId="3" fontId="2" fillId="0" borderId="11" xfId="62" applyNumberFormat="1" applyFont="1" applyFill="1" applyBorder="1" applyAlignment="1">
      <alignment horizontal="center" vertical="top" wrapText="1"/>
      <protection/>
    </xf>
    <xf numFmtId="3" fontId="2" fillId="0" borderId="10" xfId="62" applyNumberFormat="1" applyFont="1" applyFill="1" applyBorder="1" applyAlignment="1">
      <alignment horizontal="left" vertical="top" wrapText="1"/>
      <protection/>
    </xf>
    <xf numFmtId="3" fontId="12" fillId="0" borderId="11" xfId="62" applyNumberFormat="1" applyFont="1" applyFill="1" applyBorder="1" applyAlignment="1">
      <alignment vertical="top" wrapText="1"/>
      <protection/>
    </xf>
    <xf numFmtId="3" fontId="12" fillId="0" borderId="10" xfId="62" applyNumberFormat="1" applyFont="1" applyFill="1" applyBorder="1" applyAlignment="1">
      <alignment vertical="top" wrapText="1"/>
      <protection/>
    </xf>
    <xf numFmtId="3" fontId="2" fillId="0" borderId="10" xfId="62" applyNumberFormat="1" applyFont="1" applyFill="1" applyBorder="1" applyAlignment="1">
      <alignment vertical="top" wrapText="1"/>
      <protection/>
    </xf>
    <xf numFmtId="3" fontId="2" fillId="0" borderId="12" xfId="62" applyNumberFormat="1" applyFont="1" applyFill="1" applyBorder="1" applyAlignment="1">
      <alignment horizontal="center" vertical="top" wrapText="1"/>
      <protection/>
    </xf>
    <xf numFmtId="3" fontId="2" fillId="0" borderId="13" xfId="62" applyNumberFormat="1" applyFont="1" applyFill="1" applyBorder="1" applyAlignment="1">
      <alignment horizontal="left" vertical="top" wrapText="1"/>
      <protection/>
    </xf>
    <xf numFmtId="49" fontId="12" fillId="0" borderId="11" xfId="61" applyNumberFormat="1" applyFont="1" applyFill="1" applyBorder="1" applyAlignment="1">
      <alignment horizontal="center" vertical="top"/>
      <protection/>
    </xf>
    <xf numFmtId="3" fontId="12" fillId="0" borderId="11" xfId="61" applyNumberFormat="1" applyFont="1" applyFill="1" applyBorder="1" applyAlignment="1">
      <alignment vertical="top" wrapText="1"/>
      <protection/>
    </xf>
    <xf numFmtId="49" fontId="12" fillId="0" borderId="11" xfId="62" applyNumberFormat="1" applyFont="1" applyFill="1" applyBorder="1" applyAlignment="1">
      <alignment horizontal="left" vertical="top" wrapText="1"/>
      <protection/>
    </xf>
    <xf numFmtId="3" fontId="12" fillId="0" borderId="13" xfId="62" applyNumberFormat="1" applyFont="1" applyFill="1" applyBorder="1" applyAlignment="1">
      <alignment horizontal="left" vertical="top" wrapText="1"/>
      <protection/>
    </xf>
    <xf numFmtId="49" fontId="12" fillId="0" borderId="11" xfId="62" applyNumberFormat="1" applyFont="1" applyFill="1" applyBorder="1" applyAlignment="1">
      <alignment horizontal="center" vertical="top" wrapText="1"/>
      <protection/>
    </xf>
    <xf numFmtId="49" fontId="12" fillId="0" borderId="13" xfId="62" applyNumberFormat="1" applyFont="1" applyFill="1" applyBorder="1" applyAlignment="1">
      <alignment horizontal="left" vertical="top" wrapText="1"/>
      <protection/>
    </xf>
    <xf numFmtId="3" fontId="12" fillId="0" borderId="13" xfId="62" applyNumberFormat="1" applyFont="1" applyFill="1" applyBorder="1" applyAlignment="1">
      <alignment vertical="top" wrapText="1"/>
      <protection/>
    </xf>
    <xf numFmtId="49" fontId="12" fillId="0" borderId="11" xfId="57" applyNumberFormat="1" applyFont="1" applyFill="1" applyBorder="1" applyAlignment="1">
      <alignment horizontal="center" vertical="top"/>
      <protection/>
    </xf>
    <xf numFmtId="3" fontId="12" fillId="0" borderId="10" xfId="62" applyNumberFormat="1" applyFont="1" applyFill="1" applyBorder="1" applyAlignment="1">
      <alignment horizontal="left" vertical="top" wrapText="1"/>
      <protection/>
    </xf>
    <xf numFmtId="49" fontId="15" fillId="0" borderId="11" xfId="0" applyNumberFormat="1" applyFont="1" applyFill="1" applyBorder="1" applyAlignment="1">
      <alignment horizontal="left" vertical="top" wrapText="1"/>
    </xf>
    <xf numFmtId="49" fontId="12" fillId="0" borderId="14" xfId="62" applyNumberFormat="1" applyFont="1" applyFill="1" applyBorder="1" applyAlignment="1">
      <alignment horizontal="left" vertical="top" wrapText="1"/>
      <protection/>
    </xf>
    <xf numFmtId="49" fontId="12" fillId="0" borderId="12" xfId="62" applyNumberFormat="1" applyFont="1" applyFill="1" applyBorder="1" applyAlignment="1">
      <alignment horizontal="center" vertical="top" wrapText="1"/>
      <protection/>
    </xf>
    <xf numFmtId="3" fontId="12" fillId="0" borderId="14" xfId="62" applyNumberFormat="1" applyFont="1" applyFill="1" applyBorder="1" applyAlignment="1">
      <alignment horizontal="left" vertical="top" wrapText="1"/>
      <protection/>
    </xf>
    <xf numFmtId="49" fontId="15" fillId="0" borderId="11" xfId="58" applyNumberFormat="1" applyFont="1" applyFill="1" applyBorder="1" applyAlignment="1">
      <alignment horizontal="center" vertical="top" wrapText="1"/>
      <protection/>
    </xf>
    <xf numFmtId="49" fontId="15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49" fontId="11" fillId="0" borderId="12" xfId="62" applyNumberFormat="1" applyFont="1" applyFill="1" applyBorder="1" applyAlignment="1">
      <alignment horizontal="center" vertical="top"/>
      <protection/>
    </xf>
    <xf numFmtId="164" fontId="15" fillId="0" borderId="11" xfId="0" applyNumberFormat="1" applyFont="1" applyFill="1" applyBorder="1" applyAlignment="1">
      <alignment horizontal="center" vertical="top"/>
    </xf>
    <xf numFmtId="49" fontId="15" fillId="0" borderId="11" xfId="0" applyNumberFormat="1" applyFont="1" applyBorder="1" applyAlignment="1">
      <alignment horizontal="left" vertical="top" wrapText="1"/>
    </xf>
    <xf numFmtId="164" fontId="15" fillId="0" borderId="11" xfId="57" applyNumberFormat="1" applyFont="1" applyFill="1" applyBorder="1" applyAlignment="1">
      <alignment horizontal="center" vertical="top"/>
      <protection/>
    </xf>
    <xf numFmtId="49" fontId="7" fillId="0" borderId="11" xfId="62" applyNumberFormat="1" applyFont="1" applyFill="1" applyBorder="1" applyAlignment="1">
      <alignment horizontal="center" vertical="top"/>
      <protection/>
    </xf>
    <xf numFmtId="3" fontId="2" fillId="0" borderId="11" xfId="62" applyNumberFormat="1" applyFont="1" applyFill="1" applyBorder="1" applyAlignment="1">
      <alignment horizontal="left" vertical="top" wrapText="1"/>
      <protection/>
    </xf>
    <xf numFmtId="49" fontId="2" fillId="0" borderId="14" xfId="62" applyNumberFormat="1" applyFont="1" applyFill="1" applyBorder="1" applyAlignment="1">
      <alignment horizontal="left" vertical="top" wrapText="1"/>
      <protection/>
    </xf>
    <xf numFmtId="3" fontId="12" fillId="0" borderId="14" xfId="61" applyNumberFormat="1" applyFont="1" applyFill="1" applyBorder="1" applyAlignment="1">
      <alignment vertical="top" wrapText="1"/>
      <protection/>
    </xf>
    <xf numFmtId="49" fontId="2" fillId="0" borderId="11" xfId="62" applyNumberFormat="1" applyFont="1" applyFill="1" applyBorder="1" applyAlignment="1">
      <alignment horizontal="center" vertical="top" wrapText="1"/>
      <protection/>
    </xf>
    <xf numFmtId="3" fontId="2" fillId="0" borderId="14" xfId="62" applyNumberFormat="1" applyFont="1" applyFill="1" applyBorder="1" applyAlignment="1">
      <alignment vertical="top" wrapText="1"/>
      <protection/>
    </xf>
    <xf numFmtId="49" fontId="12" fillId="0" borderId="11" xfId="57" applyNumberFormat="1" applyFont="1" applyFill="1" applyBorder="1" applyAlignment="1">
      <alignment horizontal="center" vertical="top" wrapText="1"/>
      <protection/>
    </xf>
    <xf numFmtId="49" fontId="2" fillId="0" borderId="11" xfId="57" applyNumberFormat="1" applyFont="1" applyFill="1" applyBorder="1" applyAlignment="1">
      <alignment horizontal="center" vertical="top" textRotation="90" wrapText="1"/>
      <protection/>
    </xf>
    <xf numFmtId="165" fontId="2" fillId="0" borderId="14" xfId="62" applyNumberFormat="1" applyFont="1" applyFill="1" applyBorder="1" applyAlignment="1">
      <alignment vertical="top" wrapText="1"/>
      <protection/>
    </xf>
    <xf numFmtId="0" fontId="15" fillId="0" borderId="11" xfId="57" applyFont="1" applyFill="1" applyBorder="1" applyAlignment="1">
      <alignment vertical="top" wrapText="1"/>
      <protection/>
    </xf>
    <xf numFmtId="3" fontId="15" fillId="0" borderId="11" xfId="61" applyNumberFormat="1" applyFont="1" applyFill="1" applyBorder="1" applyAlignment="1">
      <alignment horizontal="left" vertical="top" wrapText="1"/>
      <protection/>
    </xf>
    <xf numFmtId="49" fontId="2" fillId="0" borderId="15" xfId="62" applyNumberFormat="1" applyFont="1" applyFill="1" applyBorder="1" applyAlignment="1">
      <alignment horizontal="center" vertical="top"/>
      <protection/>
    </xf>
    <xf numFmtId="0" fontId="15" fillId="0" borderId="15" xfId="0" applyFont="1" applyFill="1" applyBorder="1" applyAlignment="1">
      <alignment vertical="top" wrapText="1"/>
    </xf>
    <xf numFmtId="164" fontId="15" fillId="0" borderId="15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3" fontId="2" fillId="0" borderId="11" xfId="61" applyNumberFormat="1" applyFont="1" applyFill="1" applyBorder="1" applyAlignment="1">
      <alignment horizontal="left" vertical="top" wrapText="1"/>
      <protection/>
    </xf>
    <xf numFmtId="3" fontId="15" fillId="0" borderId="11" xfId="62" applyNumberFormat="1" applyFont="1" applyFill="1" applyBorder="1" applyAlignment="1">
      <alignment vertical="top" wrapText="1"/>
      <protection/>
    </xf>
    <xf numFmtId="49" fontId="12" fillId="0" borderId="11" xfId="59" applyNumberFormat="1" applyFont="1" applyFill="1" applyBorder="1" applyAlignment="1">
      <alignment horizontal="center" vertical="top"/>
      <protection/>
    </xf>
    <xf numFmtId="49" fontId="2" fillId="0" borderId="11" xfId="60" applyNumberFormat="1" applyFont="1" applyFill="1" applyBorder="1" applyAlignment="1">
      <alignment horizontal="center" vertical="top" wrapText="1"/>
      <protection/>
    </xf>
    <xf numFmtId="3" fontId="2" fillId="0" borderId="11" xfId="59" applyNumberFormat="1" applyFont="1" applyFill="1" applyBorder="1" applyAlignment="1">
      <alignment horizontal="left" vertical="top" wrapText="1"/>
      <protection/>
    </xf>
    <xf numFmtId="3" fontId="12" fillId="0" borderId="14" xfId="59" applyNumberFormat="1" applyFont="1" applyFill="1" applyBorder="1" applyAlignment="1">
      <alignment vertical="top" wrapText="1"/>
      <protection/>
    </xf>
    <xf numFmtId="165" fontId="12" fillId="0" borderId="11" xfId="62" applyNumberFormat="1" applyFont="1" applyFill="1" applyBorder="1" applyAlignment="1">
      <alignment vertical="top" wrapText="1"/>
      <protection/>
    </xf>
    <xf numFmtId="49" fontId="2" fillId="0" borderId="12" xfId="61" applyNumberFormat="1" applyFont="1" applyFill="1" applyBorder="1" applyAlignment="1">
      <alignment horizontal="center" vertical="top" wrapText="1"/>
      <protection/>
    </xf>
    <xf numFmtId="164" fontId="2" fillId="0" borderId="11" xfId="56" applyNumberFormat="1" applyFont="1" applyFill="1" applyBorder="1" applyAlignment="1">
      <alignment horizontal="center" vertical="top"/>
      <protection/>
    </xf>
    <xf numFmtId="3" fontId="15" fillId="0" borderId="11" xfId="62" applyNumberFormat="1" applyFont="1" applyFill="1" applyBorder="1" applyAlignment="1">
      <alignment horizontal="left" vertical="top" wrapText="1"/>
      <protection/>
    </xf>
    <xf numFmtId="3" fontId="12" fillId="0" borderId="11" xfId="62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center" vertical="top"/>
    </xf>
    <xf numFmtId="0" fontId="15" fillId="0" borderId="0" xfId="0" applyFont="1" applyFill="1" applyAlignment="1">
      <alignment vertical="top"/>
    </xf>
    <xf numFmtId="164" fontId="15" fillId="0" borderId="0" xfId="0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6" fillId="0" borderId="0" xfId="56" applyNumberFormat="1" applyFont="1" applyFill="1" applyAlignment="1">
      <alignment horizontal="center" vertical="top"/>
      <protection/>
    </xf>
    <xf numFmtId="49" fontId="2" fillId="0" borderId="0" xfId="56" applyNumberFormat="1" applyFont="1" applyFill="1" applyAlignment="1">
      <alignment horizontal="center" vertical="top"/>
      <protection/>
    </xf>
    <xf numFmtId="0" fontId="15" fillId="0" borderId="0" xfId="0" applyFont="1" applyFill="1" applyAlignment="1">
      <alignment horizontal="right"/>
    </xf>
    <xf numFmtId="49" fontId="2" fillId="0" borderId="11" xfId="56" applyNumberFormat="1" applyFont="1" applyFill="1" applyBorder="1" applyAlignment="1">
      <alignment horizontal="center" vertical="center" textRotation="90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2" fillId="0" borderId="11" xfId="59" applyNumberFormat="1" applyFont="1" applyFill="1" applyBorder="1" applyAlignment="1">
      <alignment horizontal="center" vertical="top"/>
      <protection/>
    </xf>
    <xf numFmtId="3" fontId="2" fillId="0" borderId="11" xfId="59" applyNumberFormat="1" applyFont="1" applyFill="1" applyBorder="1" applyAlignment="1">
      <alignment horizontal="center" vertical="top" wrapText="1"/>
      <protection/>
    </xf>
    <xf numFmtId="3" fontId="2" fillId="0" borderId="10" xfId="59" applyNumberFormat="1" applyFont="1" applyFill="1" applyBorder="1" applyAlignment="1">
      <alignment horizontal="left" vertical="top" wrapText="1"/>
      <protection/>
    </xf>
    <xf numFmtId="3" fontId="2" fillId="0" borderId="11" xfId="59" applyNumberFormat="1" applyFont="1" applyFill="1" applyBorder="1" applyAlignment="1">
      <alignment vertical="top" wrapText="1"/>
      <protection/>
    </xf>
    <xf numFmtId="3" fontId="12" fillId="0" borderId="11" xfId="59" applyNumberFormat="1" applyFont="1" applyFill="1" applyBorder="1" applyAlignment="1">
      <alignment vertical="top" wrapText="1"/>
      <protection/>
    </xf>
    <xf numFmtId="3" fontId="12" fillId="0" borderId="10" xfId="59" applyNumberFormat="1" applyFont="1" applyFill="1" applyBorder="1" applyAlignment="1">
      <alignment vertical="top" wrapText="1"/>
      <protection/>
    </xf>
    <xf numFmtId="3" fontId="2" fillId="0" borderId="14" xfId="59" applyNumberFormat="1" applyFont="1" applyFill="1" applyBorder="1" applyAlignment="1">
      <alignment horizontal="left" vertical="top" wrapText="1"/>
      <protection/>
    </xf>
    <xf numFmtId="3" fontId="12" fillId="0" borderId="13" xfId="59" applyNumberFormat="1" applyFont="1" applyFill="1" applyBorder="1" applyAlignment="1">
      <alignment horizontal="left" vertical="top" wrapText="1"/>
      <protection/>
    </xf>
    <xf numFmtId="49" fontId="2" fillId="0" borderId="12" xfId="59" applyNumberFormat="1" applyFont="1" applyFill="1" applyBorder="1" applyAlignment="1">
      <alignment horizontal="center" vertical="top"/>
      <protection/>
    </xf>
    <xf numFmtId="3" fontId="2" fillId="0" borderId="10" xfId="59" applyNumberFormat="1" applyFont="1" applyFill="1" applyBorder="1" applyAlignment="1">
      <alignment vertical="top" wrapText="1"/>
      <protection/>
    </xf>
    <xf numFmtId="49" fontId="2" fillId="0" borderId="12" xfId="59" applyNumberFormat="1" applyFont="1" applyFill="1" applyBorder="1" applyAlignment="1">
      <alignment horizontal="center" vertical="top" wrapText="1"/>
      <protection/>
    </xf>
    <xf numFmtId="3" fontId="2" fillId="0" borderId="13" xfId="59" applyNumberFormat="1" applyFont="1" applyFill="1" applyBorder="1" applyAlignment="1">
      <alignment vertical="top" wrapText="1"/>
      <protection/>
    </xf>
    <xf numFmtId="3" fontId="2" fillId="0" borderId="12" xfId="59" applyNumberFormat="1" applyFont="1" applyFill="1" applyBorder="1" applyAlignment="1">
      <alignment horizontal="center" vertical="top" wrapText="1"/>
      <protection/>
    </xf>
    <xf numFmtId="3" fontId="2" fillId="0" borderId="13" xfId="59" applyNumberFormat="1" applyFont="1" applyFill="1" applyBorder="1" applyAlignment="1">
      <alignment horizontal="left" vertical="top" wrapText="1"/>
      <protection/>
    </xf>
    <xf numFmtId="49" fontId="12" fillId="0" borderId="11" xfId="60" applyNumberFormat="1" applyFont="1" applyFill="1" applyBorder="1" applyAlignment="1">
      <alignment horizontal="center" vertical="top"/>
      <protection/>
    </xf>
    <xf numFmtId="3" fontId="12" fillId="0" borderId="11" xfId="60" applyNumberFormat="1" applyFont="1" applyFill="1" applyBorder="1" applyAlignment="1">
      <alignment vertical="top" wrapText="1"/>
      <protection/>
    </xf>
    <xf numFmtId="3" fontId="12" fillId="0" borderId="10" xfId="59" applyNumberFormat="1" applyFont="1" applyFill="1" applyBorder="1" applyAlignment="1">
      <alignment horizontal="left" vertical="top" wrapText="1"/>
      <protection/>
    </xf>
    <xf numFmtId="49" fontId="12" fillId="0" borderId="12" xfId="59" applyNumberFormat="1" applyFont="1" applyFill="1" applyBorder="1" applyAlignment="1">
      <alignment horizontal="center" vertical="top"/>
      <protection/>
    </xf>
    <xf numFmtId="49" fontId="12" fillId="0" borderId="11" xfId="59" applyNumberFormat="1" applyFont="1" applyFill="1" applyBorder="1" applyAlignment="1">
      <alignment horizontal="left" vertical="top" wrapText="1"/>
      <protection/>
    </xf>
    <xf numFmtId="0" fontId="13" fillId="0" borderId="0" xfId="0" applyFont="1" applyFill="1" applyAlignment="1">
      <alignment vertical="top"/>
    </xf>
    <xf numFmtId="0" fontId="13" fillId="33" borderId="0" xfId="0" applyFont="1" applyFill="1" applyAlignment="1">
      <alignment vertical="top"/>
    </xf>
    <xf numFmtId="49" fontId="12" fillId="0" borderId="11" xfId="59" applyNumberFormat="1" applyFont="1" applyFill="1" applyBorder="1" applyAlignment="1">
      <alignment horizontal="center" vertical="top" wrapText="1"/>
      <protection/>
    </xf>
    <xf numFmtId="49" fontId="12" fillId="0" borderId="13" xfId="59" applyNumberFormat="1" applyFont="1" applyFill="1" applyBorder="1" applyAlignment="1">
      <alignment horizontal="left" vertical="top" wrapText="1"/>
      <protection/>
    </xf>
    <xf numFmtId="3" fontId="12" fillId="0" borderId="13" xfId="59" applyNumberFormat="1" applyFont="1" applyFill="1" applyBorder="1" applyAlignment="1">
      <alignment vertical="top" wrapText="1"/>
      <protection/>
    </xf>
    <xf numFmtId="0" fontId="2" fillId="0" borderId="13" xfId="56" applyFont="1" applyFill="1" applyBorder="1" applyAlignment="1">
      <alignment vertical="top" wrapText="1"/>
      <protection/>
    </xf>
    <xf numFmtId="164" fontId="12" fillId="0" borderId="11" xfId="56" applyNumberFormat="1" applyFont="1" applyFill="1" applyBorder="1" applyAlignment="1">
      <alignment horizontal="center" vertical="top"/>
      <protection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49" fontId="15" fillId="0" borderId="16" xfId="0" applyNumberFormat="1" applyFont="1" applyFill="1" applyBorder="1" applyAlignment="1">
      <alignment horizontal="left" vertical="top" wrapText="1"/>
    </xf>
    <xf numFmtId="49" fontId="14" fillId="0" borderId="0" xfId="59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top"/>
    </xf>
    <xf numFmtId="164" fontId="13" fillId="0" borderId="0" xfId="0" applyNumberFormat="1" applyFont="1" applyFill="1" applyAlignment="1">
      <alignment vertical="top"/>
    </xf>
    <xf numFmtId="168" fontId="13" fillId="0" borderId="0" xfId="0" applyNumberFormat="1" applyFont="1" applyFill="1" applyAlignment="1">
      <alignment vertical="top"/>
    </xf>
    <xf numFmtId="164" fontId="15" fillId="0" borderId="11" xfId="56" applyNumberFormat="1" applyFont="1" applyFill="1" applyBorder="1" applyAlignment="1">
      <alignment horizontal="center" vertical="top"/>
      <protection/>
    </xf>
    <xf numFmtId="49" fontId="7" fillId="0" borderId="11" xfId="59" applyNumberFormat="1" applyFont="1" applyFill="1" applyBorder="1" applyAlignment="1">
      <alignment horizontal="center" vertical="top"/>
      <protection/>
    </xf>
    <xf numFmtId="3" fontId="2" fillId="0" borderId="11" xfId="60" applyNumberFormat="1" applyFont="1" applyFill="1" applyBorder="1" applyAlignment="1">
      <alignment horizontal="left" vertical="top" wrapText="1"/>
      <protection/>
    </xf>
    <xf numFmtId="3" fontId="15" fillId="0" borderId="11" xfId="59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15" fillId="0" borderId="11" xfId="56" applyFont="1" applyFill="1" applyBorder="1" applyAlignment="1">
      <alignment vertical="top" wrapText="1"/>
      <protection/>
    </xf>
    <xf numFmtId="3" fontId="12" fillId="0" borderId="14" xfId="60" applyNumberFormat="1" applyFont="1" applyFill="1" applyBorder="1" applyAlignment="1">
      <alignment vertical="top" wrapText="1"/>
      <protection/>
    </xf>
    <xf numFmtId="3" fontId="12" fillId="0" borderId="12" xfId="59" applyNumberFormat="1" applyFont="1" applyFill="1" applyBorder="1" applyAlignment="1">
      <alignment vertical="top" wrapText="1"/>
      <protection/>
    </xf>
    <xf numFmtId="3" fontId="2" fillId="0" borderId="12" xfId="59" applyNumberFormat="1" applyFont="1" applyFill="1" applyBorder="1" applyAlignment="1">
      <alignment vertical="top" wrapText="1"/>
      <protection/>
    </xf>
    <xf numFmtId="49" fontId="2" fillId="0" borderId="11" xfId="59" applyNumberFormat="1" applyFont="1" applyFill="1" applyBorder="1" applyAlignment="1">
      <alignment horizontal="center" vertical="top" wrapText="1"/>
      <protection/>
    </xf>
    <xf numFmtId="165" fontId="12" fillId="0" borderId="11" xfId="59" applyNumberFormat="1" applyFont="1" applyFill="1" applyBorder="1" applyAlignment="1">
      <alignment vertical="top" wrapText="1"/>
      <protection/>
    </xf>
    <xf numFmtId="49" fontId="2" fillId="0" borderId="14" xfId="59" applyNumberFormat="1" applyFont="1" applyFill="1" applyBorder="1" applyAlignment="1">
      <alignment horizontal="left" vertical="top" wrapText="1"/>
      <protection/>
    </xf>
    <xf numFmtId="3" fontId="15" fillId="0" borderId="11" xfId="59" applyNumberFormat="1" applyFont="1" applyFill="1" applyBorder="1" applyAlignment="1">
      <alignment horizontal="left" vertical="top" wrapText="1"/>
      <protection/>
    </xf>
    <xf numFmtId="49" fontId="2" fillId="0" borderId="12" xfId="60" applyNumberFormat="1" applyFont="1" applyFill="1" applyBorder="1" applyAlignment="1">
      <alignment horizontal="center" vertical="top" wrapText="1"/>
      <protection/>
    </xf>
    <xf numFmtId="3" fontId="2" fillId="0" borderId="14" xfId="59" applyNumberFormat="1" applyFont="1" applyFill="1" applyBorder="1" applyAlignment="1">
      <alignment vertical="top" wrapText="1"/>
      <protection/>
    </xf>
    <xf numFmtId="49" fontId="7" fillId="0" borderId="11" xfId="59" applyNumberFormat="1" applyFont="1" applyFill="1" applyBorder="1" applyAlignment="1">
      <alignment horizontal="center" vertical="top"/>
      <protection/>
    </xf>
    <xf numFmtId="49" fontId="12" fillId="0" borderId="12" xfId="59" applyNumberFormat="1" applyFont="1" applyFill="1" applyBorder="1" applyAlignment="1">
      <alignment horizontal="center" vertical="top" wrapText="1"/>
      <protection/>
    </xf>
    <xf numFmtId="3" fontId="12" fillId="0" borderId="14" xfId="59" applyNumberFormat="1" applyFont="1" applyFill="1" applyBorder="1" applyAlignment="1">
      <alignment horizontal="left" vertical="top" wrapText="1"/>
      <protection/>
    </xf>
    <xf numFmtId="49" fontId="12" fillId="0" borderId="14" xfId="59" applyNumberFormat="1" applyFont="1" applyFill="1" applyBorder="1" applyAlignment="1">
      <alignment horizontal="left" vertical="top" wrapText="1"/>
      <protection/>
    </xf>
    <xf numFmtId="49" fontId="8" fillId="0" borderId="0" xfId="59" applyNumberFormat="1" applyFont="1" applyFill="1" applyBorder="1" applyAlignment="1">
      <alignment horizontal="center" vertical="top"/>
      <protection/>
    </xf>
    <xf numFmtId="0" fontId="2" fillId="0" borderId="0" xfId="56" applyFont="1" applyFill="1" applyAlignment="1">
      <alignment vertical="top" wrapText="1"/>
      <protection/>
    </xf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ont="1" applyAlignment="1">
      <alignment vertical="top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15" xfId="0" applyFont="1" applyFill="1" applyBorder="1" applyAlignment="1">
      <alignment vertical="top"/>
    </xf>
    <xf numFmtId="3" fontId="12" fillId="0" borderId="11" xfId="59" applyNumberFormat="1" applyFont="1" applyFill="1" applyBorder="1" applyAlignment="1">
      <alignment horizontal="left" vertical="top" wrapText="1"/>
      <protection/>
    </xf>
    <xf numFmtId="49" fontId="2" fillId="0" borderId="11" xfId="56" applyNumberFormat="1" applyFont="1" applyFill="1" applyBorder="1" applyAlignment="1">
      <alignment horizontal="center" vertical="top" textRotation="90" wrapText="1"/>
      <protection/>
    </xf>
    <xf numFmtId="3" fontId="12" fillId="0" borderId="11" xfId="59" applyNumberFormat="1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vertical="top"/>
    </xf>
    <xf numFmtId="49" fontId="12" fillId="0" borderId="11" xfId="56" applyNumberFormat="1" applyFont="1" applyFill="1" applyBorder="1" applyAlignment="1">
      <alignment horizontal="center" vertical="top" textRotation="90" wrapText="1"/>
      <protection/>
    </xf>
    <xf numFmtId="49" fontId="18" fillId="0" borderId="11" xfId="59" applyNumberFormat="1" applyFont="1" applyFill="1" applyBorder="1" applyAlignment="1">
      <alignment horizontal="center" vertical="top"/>
      <protection/>
    </xf>
    <xf numFmtId="3" fontId="18" fillId="0" borderId="13" xfId="59" applyNumberFormat="1" applyFont="1" applyFill="1" applyBorder="1" applyAlignment="1">
      <alignment vertical="top" wrapText="1"/>
      <protection/>
    </xf>
    <xf numFmtId="164" fontId="18" fillId="0" borderId="11" xfId="56" applyNumberFormat="1" applyFont="1" applyFill="1" applyBorder="1" applyAlignment="1">
      <alignment horizontal="center" vertical="top"/>
      <protection/>
    </xf>
    <xf numFmtId="49" fontId="5" fillId="0" borderId="11" xfId="57" applyNumberFormat="1" applyFont="1" applyFill="1" applyBorder="1" applyAlignment="1">
      <alignment horizontal="center" vertical="top"/>
      <protection/>
    </xf>
    <xf numFmtId="3" fontId="5" fillId="0" borderId="14" xfId="62" applyNumberFormat="1" applyFont="1" applyFill="1" applyBorder="1" applyAlignment="1">
      <alignment horizontal="left" vertical="top" wrapText="1"/>
      <protection/>
    </xf>
    <xf numFmtId="164" fontId="5" fillId="0" borderId="11" xfId="57" applyNumberFormat="1" applyFont="1" applyFill="1" applyBorder="1" applyAlignment="1">
      <alignment horizontal="center" vertical="top"/>
      <protection/>
    </xf>
    <xf numFmtId="3" fontId="5" fillId="0" borderId="11" xfId="62" applyNumberFormat="1" applyFont="1" applyFill="1" applyBorder="1" applyAlignment="1">
      <alignment vertical="top" wrapText="1"/>
      <protection/>
    </xf>
    <xf numFmtId="49" fontId="2" fillId="0" borderId="11" xfId="62" applyNumberFormat="1" applyFont="1" applyFill="1" applyBorder="1" applyAlignment="1">
      <alignment horizontal="left" vertical="top"/>
      <protection/>
    </xf>
    <xf numFmtId="3" fontId="12" fillId="0" borderId="11" xfId="62" applyNumberFormat="1" applyFont="1" applyFill="1" applyBorder="1" applyAlignment="1">
      <alignment horizontal="center" vertical="top" wrapText="1"/>
      <protection/>
    </xf>
    <xf numFmtId="49" fontId="2" fillId="0" borderId="11" xfId="62" applyNumberFormat="1" applyFont="1" applyFill="1" applyBorder="1" applyAlignment="1">
      <alignment horizontal="left" vertical="top" wrapText="1"/>
      <protection/>
    </xf>
    <xf numFmtId="49" fontId="2" fillId="0" borderId="11" xfId="57" applyNumberFormat="1" applyFont="1" applyFill="1" applyBorder="1" applyAlignment="1">
      <alignment horizontal="center" vertical="top" wrapText="1"/>
      <protection/>
    </xf>
    <xf numFmtId="165" fontId="2" fillId="0" borderId="13" xfId="62" applyNumberFormat="1" applyFont="1" applyFill="1" applyBorder="1" applyAlignment="1">
      <alignment vertical="top" wrapText="1"/>
      <protection/>
    </xf>
    <xf numFmtId="164" fontId="19" fillId="0" borderId="11" xfId="57" applyNumberFormat="1" applyFont="1" applyFill="1" applyBorder="1" applyAlignment="1">
      <alignment horizontal="center" vertical="top"/>
      <protection/>
    </xf>
    <xf numFmtId="3" fontId="5" fillId="0" borderId="11" xfId="62" applyNumberFormat="1" applyFont="1" applyFill="1" applyBorder="1" applyAlignment="1">
      <alignment horizontal="center" vertical="top" wrapText="1"/>
      <protection/>
    </xf>
    <xf numFmtId="49" fontId="5" fillId="0" borderId="11" xfId="62" applyNumberFormat="1" applyFont="1" applyFill="1" applyBorder="1" applyAlignment="1">
      <alignment horizontal="center" vertical="top"/>
      <protection/>
    </xf>
    <xf numFmtId="165" fontId="2" fillId="0" borderId="11" xfId="62" applyNumberFormat="1" applyFont="1" applyFill="1" applyBorder="1" applyAlignment="1">
      <alignment vertical="top" wrapText="1"/>
      <protection/>
    </xf>
    <xf numFmtId="49" fontId="12" fillId="0" borderId="11" xfId="57" applyNumberFormat="1" applyFont="1" applyFill="1" applyBorder="1" applyAlignment="1">
      <alignment horizontal="center" vertical="top" textRotation="90" wrapText="1"/>
      <protection/>
    </xf>
    <xf numFmtId="49" fontId="7" fillId="0" borderId="12" xfId="62" applyNumberFormat="1" applyFont="1" applyFill="1" applyBorder="1" applyAlignment="1">
      <alignment horizontal="center" vertical="top"/>
      <protection/>
    </xf>
    <xf numFmtId="49" fontId="12" fillId="0" borderId="12" xfId="62" applyNumberFormat="1" applyFont="1" applyFill="1" applyBorder="1" applyAlignment="1">
      <alignment horizontal="center" vertical="top"/>
      <protection/>
    </xf>
    <xf numFmtId="3" fontId="12" fillId="0" borderId="12" xfId="62" applyNumberFormat="1" applyFont="1" applyFill="1" applyBorder="1" applyAlignment="1">
      <alignment vertical="top" wrapText="1"/>
      <protection/>
    </xf>
    <xf numFmtId="0" fontId="2" fillId="0" borderId="13" xfId="57" applyFont="1" applyFill="1" applyBorder="1" applyAlignment="1">
      <alignment vertical="top"/>
      <protection/>
    </xf>
    <xf numFmtId="49" fontId="11" fillId="0" borderId="11" xfId="57" applyNumberFormat="1" applyFont="1" applyFill="1" applyBorder="1" applyAlignment="1">
      <alignment horizontal="center" vertical="top"/>
      <protection/>
    </xf>
    <xf numFmtId="0" fontId="15" fillId="0" borderId="13" xfId="58" applyFont="1" applyFill="1" applyBorder="1" applyAlignment="1">
      <alignment vertical="top" wrapText="1"/>
      <protection/>
    </xf>
    <xf numFmtId="164" fontId="15" fillId="0" borderId="11" xfId="58" applyNumberFormat="1" applyFont="1" applyFill="1" applyBorder="1" applyAlignment="1">
      <alignment horizontal="center" vertical="top" wrapText="1"/>
      <protection/>
    </xf>
    <xf numFmtId="49" fontId="12" fillId="0" borderId="12" xfId="57" applyNumberFormat="1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>
      <alignment vertical="top" wrapText="1"/>
      <protection/>
    </xf>
    <xf numFmtId="49" fontId="2" fillId="0" borderId="13" xfId="62" applyNumberFormat="1" applyFont="1" applyFill="1" applyBorder="1" applyAlignment="1">
      <alignment horizontal="left" vertical="top" wrapText="1"/>
      <protection/>
    </xf>
    <xf numFmtId="49" fontId="12" fillId="0" borderId="11" xfId="62" applyNumberFormat="1" applyFont="1" applyFill="1" applyBorder="1" applyAlignment="1">
      <alignment horizontal="left" vertical="top"/>
      <protection/>
    </xf>
    <xf numFmtId="165" fontId="12" fillId="0" borderId="13" xfId="62" applyNumberFormat="1" applyFont="1" applyFill="1" applyBorder="1" applyAlignment="1">
      <alignment vertical="top" wrapText="1"/>
      <protection/>
    </xf>
    <xf numFmtId="49" fontId="7" fillId="0" borderId="11" xfId="57" applyNumberFormat="1" applyFont="1" applyFill="1" applyBorder="1" applyAlignment="1">
      <alignment horizontal="center" vertical="top" wrapText="1"/>
      <protection/>
    </xf>
    <xf numFmtId="3" fontId="18" fillId="0" borderId="11" xfId="62" applyNumberFormat="1" applyFont="1" applyFill="1" applyBorder="1" applyAlignment="1">
      <alignment horizontal="right" vertical="top" wrapText="1"/>
      <protection/>
    </xf>
    <xf numFmtId="164" fontId="18" fillId="0" borderId="11" xfId="57" applyNumberFormat="1" applyFont="1" applyFill="1" applyBorder="1" applyAlignment="1">
      <alignment horizontal="center" vertical="top"/>
      <protection/>
    </xf>
    <xf numFmtId="49" fontId="20" fillId="0" borderId="11" xfId="56" applyNumberFormat="1" applyFont="1" applyFill="1" applyBorder="1" applyAlignment="1">
      <alignment horizontal="center" vertical="center" wrapText="1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1" xfId="56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top"/>
    </xf>
    <xf numFmtId="49" fontId="20" fillId="0" borderId="11" xfId="57" applyNumberFormat="1" applyFont="1" applyFill="1" applyBorder="1" applyAlignment="1">
      <alignment horizontal="center" vertical="center" wrapText="1"/>
      <protection/>
    </xf>
    <xf numFmtId="49" fontId="20" fillId="0" borderId="12" xfId="57" applyNumberFormat="1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49" fontId="22" fillId="0" borderId="0" xfId="57" applyNumberFormat="1" applyFont="1" applyFill="1" applyAlignment="1">
      <alignment horizontal="center" wrapText="1"/>
      <protection/>
    </xf>
    <xf numFmtId="49" fontId="22" fillId="0" borderId="0" xfId="57" applyNumberFormat="1" applyFont="1" applyFill="1" applyBorder="1" applyAlignment="1">
      <alignment horizontal="center"/>
      <protection/>
    </xf>
    <xf numFmtId="49" fontId="6" fillId="0" borderId="0" xfId="56" applyNumberFormat="1" applyFont="1" applyFill="1" applyAlignment="1">
      <alignment horizontal="center" vertical="top" wrapText="1"/>
      <protection/>
    </xf>
    <xf numFmtId="49" fontId="6" fillId="0" borderId="0" xfId="56" applyNumberFormat="1" applyFont="1" applyFill="1" applyAlignment="1">
      <alignment horizontal="center"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" xfId="59"/>
    <cellStyle name="Обычный_РАСХ98 2" xfId="60"/>
    <cellStyle name="Обычный_РАСХ98 2 2" xfId="61"/>
    <cellStyle name="Обычный_РАСХ98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T1\fuag1$\Users\321\Desktop\&#1041;&#1102;&#1076;&#1078;&#1077;&#1090;%202016\&#1056;&#1072;&#1089;&#1087;&#1088;&#1077;&#1076;&#1077;&#1083;&#1077;&#1085;&#1080;&#1077;%20&#1073;&#1102;&#1076;&#1078;&#1077;&#1090;&#1072;%20&#1050;&#1042;&#1054;%20&#1085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 расходы"/>
      <sheetName val="после главы"/>
      <sheetName val="после совещания у Е.А. Лаптевой"/>
      <sheetName val="уточненный"/>
      <sheetName val="2016 год первоначальный (2)"/>
      <sheetName val="2016 год первоначальный"/>
    </sheetNames>
    <sheetDataSet>
      <sheetData sheetId="1">
        <row r="79">
          <cell r="G79">
            <v>128000</v>
          </cell>
        </row>
        <row r="96">
          <cell r="G96">
            <v>149700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5.625" style="8" customWidth="1"/>
    <col min="2" max="2" width="6.625" style="8" customWidth="1"/>
    <col min="3" max="3" width="14.125" style="8" customWidth="1"/>
    <col min="4" max="4" width="6.25390625" style="8" customWidth="1"/>
    <col min="5" max="5" width="38.125" style="8" customWidth="1"/>
    <col min="6" max="7" width="14.25390625" style="8" customWidth="1"/>
  </cols>
  <sheetData>
    <row r="1" spans="1:7" ht="12.75">
      <c r="A1" s="1"/>
      <c r="B1" s="1"/>
      <c r="C1" s="1"/>
      <c r="D1" s="1"/>
      <c r="E1" s="2"/>
      <c r="F1" s="3"/>
      <c r="G1" s="3" t="s">
        <v>523</v>
      </c>
    </row>
    <row r="2" spans="1:7" ht="15">
      <c r="A2" s="177"/>
      <c r="B2" s="177"/>
      <c r="C2" s="178"/>
      <c r="D2" s="107"/>
      <c r="F2"/>
      <c r="G2" s="178" t="s">
        <v>521</v>
      </c>
    </row>
    <row r="3" spans="1:7" ht="15">
      <c r="A3" s="177"/>
      <c r="B3" s="177"/>
      <c r="C3" s="178"/>
      <c r="D3" s="107"/>
      <c r="F3"/>
      <c r="G3" s="178" t="s">
        <v>675</v>
      </c>
    </row>
    <row r="4" spans="1:7" ht="12.75">
      <c r="A4" s="1"/>
      <c r="B4" s="1"/>
      <c r="C4" s="1"/>
      <c r="D4" s="1"/>
      <c r="E4" s="2"/>
      <c r="F4" s="4"/>
      <c r="G4" s="4"/>
    </row>
    <row r="5" spans="1:7" ht="67.5" customHeight="1">
      <c r="A5" s="225" t="s">
        <v>674</v>
      </c>
      <c r="B5" s="225"/>
      <c r="C5" s="225"/>
      <c r="D5" s="225"/>
      <c r="E5" s="225"/>
      <c r="F5" s="225"/>
      <c r="G5" s="225"/>
    </row>
    <row r="6" spans="1:7" ht="20.25" customHeight="1">
      <c r="A6" s="226" t="s">
        <v>506</v>
      </c>
      <c r="B6" s="226"/>
      <c r="C6" s="226"/>
      <c r="D6" s="226"/>
      <c r="E6" s="226"/>
      <c r="F6" s="226"/>
      <c r="G6" s="226"/>
    </row>
    <row r="7" spans="1:7" ht="18.75">
      <c r="A7" s="1"/>
      <c r="B7" s="5"/>
      <c r="C7" s="5"/>
      <c r="D7" s="6"/>
      <c r="E7" s="7"/>
      <c r="G7" s="27" t="s">
        <v>507</v>
      </c>
    </row>
    <row r="8" spans="1:7" ht="95.25" customHeight="1">
      <c r="A8" s="9" t="s">
        <v>0</v>
      </c>
      <c r="B8" s="9" t="s">
        <v>1</v>
      </c>
      <c r="C8" s="9" t="s">
        <v>2</v>
      </c>
      <c r="D8" s="9" t="s">
        <v>3</v>
      </c>
      <c r="E8" s="10" t="s">
        <v>4</v>
      </c>
      <c r="F8" s="28">
        <v>2017</v>
      </c>
      <c r="G8" s="28">
        <v>2018</v>
      </c>
    </row>
    <row r="9" spans="1:7" s="224" customFormat="1" ht="12" customHeight="1">
      <c r="A9" s="221" t="s">
        <v>526</v>
      </c>
      <c r="B9" s="222" t="s">
        <v>527</v>
      </c>
      <c r="C9" s="222" t="s">
        <v>528</v>
      </c>
      <c r="D9" s="222" t="s">
        <v>529</v>
      </c>
      <c r="E9" s="223">
        <v>5</v>
      </c>
      <c r="F9" s="221" t="s">
        <v>530</v>
      </c>
      <c r="G9" s="221" t="s">
        <v>531</v>
      </c>
    </row>
    <row r="10" spans="1:7" ht="45">
      <c r="A10" s="188" t="s">
        <v>5</v>
      </c>
      <c r="B10" s="30"/>
      <c r="C10" s="30"/>
      <c r="D10" s="30"/>
      <c r="E10" s="189" t="s">
        <v>6</v>
      </c>
      <c r="F10" s="190">
        <f>F11+F52+F85</f>
        <v>156147</v>
      </c>
      <c r="G10" s="190">
        <f>G11+G52+G85</f>
        <v>153084.19999999998</v>
      </c>
    </row>
    <row r="11" spans="1:7" ht="12.75">
      <c r="A11" s="31"/>
      <c r="B11" s="32" t="s">
        <v>7</v>
      </c>
      <c r="C11" s="32"/>
      <c r="D11" s="32"/>
      <c r="E11" s="44" t="s">
        <v>8</v>
      </c>
      <c r="F11" s="36">
        <f>F12+F23</f>
        <v>42790.2</v>
      </c>
      <c r="G11" s="36">
        <f>G12+G23</f>
        <v>42790.2</v>
      </c>
    </row>
    <row r="12" spans="1:7" ht="12.75">
      <c r="A12" s="33"/>
      <c r="B12" s="32" t="s">
        <v>9</v>
      </c>
      <c r="C12" s="32"/>
      <c r="D12" s="34"/>
      <c r="E12" s="45" t="s">
        <v>10</v>
      </c>
      <c r="F12" s="36">
        <f>F13</f>
        <v>34020.4</v>
      </c>
      <c r="G12" s="36">
        <f>G13</f>
        <v>34020.4</v>
      </c>
    </row>
    <row r="13" spans="1:7" ht="25.5">
      <c r="A13" s="33"/>
      <c r="B13" s="32"/>
      <c r="C13" s="32" t="s">
        <v>11</v>
      </c>
      <c r="D13" s="32"/>
      <c r="E13" s="44" t="s">
        <v>12</v>
      </c>
      <c r="F13" s="36">
        <f>F14+F19</f>
        <v>34020.4</v>
      </c>
      <c r="G13" s="36">
        <f>G14+G19</f>
        <v>34020.4</v>
      </c>
    </row>
    <row r="14" spans="1:7" s="11" customFormat="1" ht="42" customHeight="1">
      <c r="A14" s="31"/>
      <c r="B14" s="38"/>
      <c r="C14" s="32" t="s">
        <v>13</v>
      </c>
      <c r="D14" s="32"/>
      <c r="E14" s="55" t="s">
        <v>14</v>
      </c>
      <c r="F14" s="36">
        <f>F15</f>
        <v>33845.4</v>
      </c>
      <c r="G14" s="36">
        <f>G15</f>
        <v>33845.4</v>
      </c>
    </row>
    <row r="15" spans="1:7" s="12" customFormat="1" ht="42" customHeight="1">
      <c r="A15" s="31"/>
      <c r="B15" s="38"/>
      <c r="C15" s="32" t="s">
        <v>15</v>
      </c>
      <c r="D15" s="32"/>
      <c r="E15" s="55" t="s">
        <v>16</v>
      </c>
      <c r="F15" s="36">
        <f aca="true" t="shared" si="0" ref="F15:G17">F16</f>
        <v>33845.4</v>
      </c>
      <c r="G15" s="36">
        <f t="shared" si="0"/>
        <v>33845.4</v>
      </c>
    </row>
    <row r="16" spans="1:7" ht="38.25">
      <c r="A16" s="31"/>
      <c r="B16" s="38"/>
      <c r="C16" s="32" t="s">
        <v>571</v>
      </c>
      <c r="D16" s="32"/>
      <c r="E16" s="35" t="s">
        <v>17</v>
      </c>
      <c r="F16" s="36">
        <f t="shared" si="0"/>
        <v>33845.4</v>
      </c>
      <c r="G16" s="36">
        <f t="shared" si="0"/>
        <v>33845.4</v>
      </c>
    </row>
    <row r="17" spans="1:7" ht="38.25">
      <c r="A17" s="31"/>
      <c r="B17" s="38"/>
      <c r="C17" s="32" t="s">
        <v>572</v>
      </c>
      <c r="D17" s="32"/>
      <c r="E17" s="35" t="s">
        <v>18</v>
      </c>
      <c r="F17" s="36">
        <f t="shared" si="0"/>
        <v>33845.4</v>
      </c>
      <c r="G17" s="36">
        <f t="shared" si="0"/>
        <v>33845.4</v>
      </c>
    </row>
    <row r="18" spans="1:7" ht="38.25">
      <c r="A18" s="31"/>
      <c r="B18" s="38"/>
      <c r="C18" s="38"/>
      <c r="D18" s="32" t="s">
        <v>19</v>
      </c>
      <c r="E18" s="35" t="s">
        <v>20</v>
      </c>
      <c r="F18" s="36">
        <v>33845.4</v>
      </c>
      <c r="G18" s="36">
        <v>33845.4</v>
      </c>
    </row>
    <row r="19" spans="1:7" s="11" customFormat="1" ht="25.5">
      <c r="A19" s="31"/>
      <c r="B19" s="38"/>
      <c r="C19" s="32" t="s">
        <v>22</v>
      </c>
      <c r="D19" s="38"/>
      <c r="E19" s="35" t="s">
        <v>23</v>
      </c>
      <c r="F19" s="43">
        <f aca="true" t="shared" si="1" ref="F19:G21">F20</f>
        <v>175</v>
      </c>
      <c r="G19" s="43">
        <f t="shared" si="1"/>
        <v>175</v>
      </c>
    </row>
    <row r="20" spans="1:7" s="12" customFormat="1" ht="30" customHeight="1">
      <c r="A20" s="31"/>
      <c r="B20" s="38"/>
      <c r="C20" s="32" t="s">
        <v>24</v>
      </c>
      <c r="D20" s="38"/>
      <c r="E20" s="35" t="s">
        <v>25</v>
      </c>
      <c r="F20" s="36">
        <f t="shared" si="1"/>
        <v>175</v>
      </c>
      <c r="G20" s="36">
        <f t="shared" si="1"/>
        <v>175</v>
      </c>
    </row>
    <row r="21" spans="1:7" ht="25.5">
      <c r="A21" s="31"/>
      <c r="B21" s="38"/>
      <c r="C21" s="32" t="s">
        <v>573</v>
      </c>
      <c r="D21" s="32"/>
      <c r="E21" s="35" t="s">
        <v>26</v>
      </c>
      <c r="F21" s="36">
        <f t="shared" si="1"/>
        <v>175</v>
      </c>
      <c r="G21" s="36">
        <f t="shared" si="1"/>
        <v>175</v>
      </c>
    </row>
    <row r="22" spans="1:7" ht="38.25">
      <c r="A22" s="31"/>
      <c r="B22" s="38"/>
      <c r="C22" s="38"/>
      <c r="D22" s="32" t="s">
        <v>19</v>
      </c>
      <c r="E22" s="35" t="s">
        <v>20</v>
      </c>
      <c r="F22" s="36">
        <v>175</v>
      </c>
      <c r="G22" s="36">
        <v>175</v>
      </c>
    </row>
    <row r="23" spans="1:7" ht="12.75">
      <c r="A23" s="31"/>
      <c r="B23" s="37" t="s">
        <v>27</v>
      </c>
      <c r="C23" s="37"/>
      <c r="D23" s="37"/>
      <c r="E23" s="39" t="s">
        <v>28</v>
      </c>
      <c r="F23" s="36">
        <f>F24+F29</f>
        <v>8769.8</v>
      </c>
      <c r="G23" s="36">
        <f>G24+G29</f>
        <v>8769.8</v>
      </c>
    </row>
    <row r="24" spans="1:7" s="14" customFormat="1" ht="25.5">
      <c r="A24" s="31"/>
      <c r="B24" s="40"/>
      <c r="C24" s="32" t="s">
        <v>11</v>
      </c>
      <c r="D24" s="32"/>
      <c r="E24" s="44" t="s">
        <v>12</v>
      </c>
      <c r="F24" s="36">
        <f aca="true" t="shared" si="2" ref="F24:G27">F25</f>
        <v>138.3</v>
      </c>
      <c r="G24" s="36">
        <f t="shared" si="2"/>
        <v>138.3</v>
      </c>
    </row>
    <row r="25" spans="1:7" ht="38.25">
      <c r="A25" s="31"/>
      <c r="B25" s="40"/>
      <c r="C25" s="32" t="s">
        <v>29</v>
      </c>
      <c r="D25" s="32"/>
      <c r="E25" s="44" t="s">
        <v>30</v>
      </c>
      <c r="F25" s="36">
        <f t="shared" si="2"/>
        <v>138.3</v>
      </c>
      <c r="G25" s="36">
        <f t="shared" si="2"/>
        <v>138.3</v>
      </c>
    </row>
    <row r="26" spans="1:7" s="15" customFormat="1" ht="38.25">
      <c r="A26" s="31"/>
      <c r="B26" s="40"/>
      <c r="C26" s="32" t="s">
        <v>31</v>
      </c>
      <c r="D26" s="32"/>
      <c r="E26" s="82" t="s">
        <v>32</v>
      </c>
      <c r="F26" s="36">
        <f t="shared" si="2"/>
        <v>138.3</v>
      </c>
      <c r="G26" s="36">
        <f t="shared" si="2"/>
        <v>138.3</v>
      </c>
    </row>
    <row r="27" spans="1:7" ht="25.5">
      <c r="A27" s="31"/>
      <c r="B27" s="40"/>
      <c r="C27" s="32" t="s">
        <v>575</v>
      </c>
      <c r="D27" s="38"/>
      <c r="E27" s="39" t="s">
        <v>33</v>
      </c>
      <c r="F27" s="36">
        <f t="shared" si="2"/>
        <v>138.3</v>
      </c>
      <c r="G27" s="36">
        <f t="shared" si="2"/>
        <v>138.3</v>
      </c>
    </row>
    <row r="28" spans="1:7" ht="38.25">
      <c r="A28" s="31"/>
      <c r="B28" s="40"/>
      <c r="C28" s="38"/>
      <c r="D28" s="32" t="s">
        <v>19</v>
      </c>
      <c r="E28" s="35" t="s">
        <v>20</v>
      </c>
      <c r="F28" s="36">
        <v>138.3</v>
      </c>
      <c r="G28" s="36">
        <v>138.3</v>
      </c>
    </row>
    <row r="29" spans="1:7" ht="38.25">
      <c r="A29" s="31"/>
      <c r="B29" s="40"/>
      <c r="C29" s="37" t="s">
        <v>34</v>
      </c>
      <c r="D29" s="37"/>
      <c r="E29" s="39" t="s">
        <v>35</v>
      </c>
      <c r="F29" s="36">
        <f>F30+F38</f>
        <v>8631.5</v>
      </c>
      <c r="G29" s="36">
        <f>G30+G38</f>
        <v>8631.5</v>
      </c>
    </row>
    <row r="30" spans="1:7" s="11" customFormat="1" ht="38.25">
      <c r="A30" s="31"/>
      <c r="B30" s="40"/>
      <c r="C30" s="37" t="s">
        <v>36</v>
      </c>
      <c r="D30" s="37"/>
      <c r="E30" s="39" t="s">
        <v>37</v>
      </c>
      <c r="F30" s="36">
        <f>F31+F35</f>
        <v>4371.3</v>
      </c>
      <c r="G30" s="36">
        <f>G31+G35</f>
        <v>4371.3</v>
      </c>
    </row>
    <row r="31" spans="1:7" s="12" customFormat="1" ht="25.5">
      <c r="A31" s="31"/>
      <c r="B31" s="40"/>
      <c r="C31" s="37" t="s">
        <v>38</v>
      </c>
      <c r="D31" s="37"/>
      <c r="E31" s="39" t="s">
        <v>39</v>
      </c>
      <c r="F31" s="43">
        <f aca="true" t="shared" si="3" ref="F31:G33">F32</f>
        <v>3971.4</v>
      </c>
      <c r="G31" s="43">
        <f t="shared" si="3"/>
        <v>3971.4</v>
      </c>
    </row>
    <row r="32" spans="1:7" ht="63.75">
      <c r="A32" s="31"/>
      <c r="B32" s="40"/>
      <c r="C32" s="37" t="s">
        <v>596</v>
      </c>
      <c r="D32" s="37"/>
      <c r="E32" s="39" t="s">
        <v>40</v>
      </c>
      <c r="F32" s="36">
        <f t="shared" si="3"/>
        <v>3971.4</v>
      </c>
      <c r="G32" s="36">
        <f t="shared" si="3"/>
        <v>3971.4</v>
      </c>
    </row>
    <row r="33" spans="1:7" ht="38.25">
      <c r="A33" s="31"/>
      <c r="B33" s="40"/>
      <c r="C33" s="37" t="s">
        <v>597</v>
      </c>
      <c r="D33" s="37"/>
      <c r="E33" s="39" t="s">
        <v>41</v>
      </c>
      <c r="F33" s="36">
        <f t="shared" si="3"/>
        <v>3971.4</v>
      </c>
      <c r="G33" s="36">
        <f t="shared" si="3"/>
        <v>3971.4</v>
      </c>
    </row>
    <row r="34" spans="1:7" ht="38.25">
      <c r="A34" s="31"/>
      <c r="B34" s="40"/>
      <c r="C34" s="37"/>
      <c r="D34" s="37" t="s">
        <v>19</v>
      </c>
      <c r="E34" s="39" t="s">
        <v>20</v>
      </c>
      <c r="F34" s="36">
        <v>3971.4</v>
      </c>
      <c r="G34" s="36">
        <v>3971.4</v>
      </c>
    </row>
    <row r="35" spans="1:7" s="15" customFormat="1" ht="25.5">
      <c r="A35" s="46"/>
      <c r="B35" s="202"/>
      <c r="C35" s="203" t="s">
        <v>42</v>
      </c>
      <c r="D35" s="203"/>
      <c r="E35" s="204" t="s">
        <v>21</v>
      </c>
      <c r="F35" s="43">
        <f>F36</f>
        <v>399.9</v>
      </c>
      <c r="G35" s="43">
        <f>G36</f>
        <v>399.9</v>
      </c>
    </row>
    <row r="36" spans="1:7" s="8" customFormat="1" ht="25.5">
      <c r="A36" s="31"/>
      <c r="B36" s="40"/>
      <c r="C36" s="37" t="s">
        <v>599</v>
      </c>
      <c r="D36" s="37"/>
      <c r="E36" s="39" t="s">
        <v>43</v>
      </c>
      <c r="F36" s="36">
        <f>F37</f>
        <v>399.9</v>
      </c>
      <c r="G36" s="36">
        <f>G37</f>
        <v>399.9</v>
      </c>
    </row>
    <row r="37" spans="1:7" s="8" customFormat="1" ht="38.25">
      <c r="A37" s="31"/>
      <c r="B37" s="40"/>
      <c r="C37" s="37"/>
      <c r="D37" s="37" t="s">
        <v>19</v>
      </c>
      <c r="E37" s="39" t="s">
        <v>20</v>
      </c>
      <c r="F37" s="36">
        <v>399.9</v>
      </c>
      <c r="G37" s="36">
        <v>399.9</v>
      </c>
    </row>
    <row r="38" spans="1:7" s="11" customFormat="1" ht="25.5">
      <c r="A38" s="31"/>
      <c r="B38" s="40"/>
      <c r="C38" s="37" t="s">
        <v>44</v>
      </c>
      <c r="D38" s="37"/>
      <c r="E38" s="39" t="s">
        <v>45</v>
      </c>
      <c r="F38" s="36">
        <f>F39</f>
        <v>4260.200000000001</v>
      </c>
      <c r="G38" s="36">
        <f>G39</f>
        <v>4260.200000000001</v>
      </c>
    </row>
    <row r="39" spans="1:7" s="12" customFormat="1" ht="25.5">
      <c r="A39" s="31"/>
      <c r="B39" s="40"/>
      <c r="C39" s="37" t="s">
        <v>46</v>
      </c>
      <c r="D39" s="37"/>
      <c r="E39" s="39" t="s">
        <v>39</v>
      </c>
      <c r="F39" s="36">
        <f>F40+F42+F44+F46+F48+F50</f>
        <v>4260.200000000001</v>
      </c>
      <c r="G39" s="36">
        <f>G40+G42+G44+G46+G48+G50</f>
        <v>4260.200000000001</v>
      </c>
    </row>
    <row r="40" spans="1:7" ht="25.5">
      <c r="A40" s="31"/>
      <c r="B40" s="40"/>
      <c r="C40" s="37" t="s">
        <v>600</v>
      </c>
      <c r="D40" s="37"/>
      <c r="E40" s="39" t="s">
        <v>33</v>
      </c>
      <c r="F40" s="36">
        <f>F41</f>
        <v>332</v>
      </c>
      <c r="G40" s="36">
        <f>G41</f>
        <v>332</v>
      </c>
    </row>
    <row r="41" spans="1:7" ht="38.25">
      <c r="A41" s="31"/>
      <c r="B41" s="40"/>
      <c r="C41" s="37"/>
      <c r="D41" s="37" t="s">
        <v>19</v>
      </c>
      <c r="E41" s="39" t="s">
        <v>20</v>
      </c>
      <c r="F41" s="36">
        <v>332</v>
      </c>
      <c r="G41" s="36">
        <v>332</v>
      </c>
    </row>
    <row r="42" spans="1:7" ht="38.25">
      <c r="A42" s="31"/>
      <c r="B42" s="40"/>
      <c r="C42" s="37" t="s">
        <v>601</v>
      </c>
      <c r="D42" s="37"/>
      <c r="E42" s="39" t="s">
        <v>47</v>
      </c>
      <c r="F42" s="36">
        <f>F43</f>
        <v>1445</v>
      </c>
      <c r="G42" s="36">
        <f>G43</f>
        <v>1445</v>
      </c>
    </row>
    <row r="43" spans="1:7" ht="38.25">
      <c r="A43" s="31"/>
      <c r="B43" s="40"/>
      <c r="C43" s="37"/>
      <c r="D43" s="37" t="s">
        <v>19</v>
      </c>
      <c r="E43" s="39" t="s">
        <v>20</v>
      </c>
      <c r="F43" s="36">
        <v>1445</v>
      </c>
      <c r="G43" s="36">
        <v>1445</v>
      </c>
    </row>
    <row r="44" spans="1:7" ht="38.25">
      <c r="A44" s="31"/>
      <c r="B44" s="40"/>
      <c r="C44" s="37" t="s">
        <v>602</v>
      </c>
      <c r="D44" s="37"/>
      <c r="E44" s="39" t="s">
        <v>48</v>
      </c>
      <c r="F44" s="36">
        <f>F45</f>
        <v>122.5</v>
      </c>
      <c r="G44" s="36">
        <f>G45</f>
        <v>122.5</v>
      </c>
    </row>
    <row r="45" spans="1:7" ht="38.25">
      <c r="A45" s="31"/>
      <c r="B45" s="40"/>
      <c r="C45" s="37"/>
      <c r="D45" s="37" t="s">
        <v>19</v>
      </c>
      <c r="E45" s="39" t="s">
        <v>20</v>
      </c>
      <c r="F45" s="36">
        <v>122.5</v>
      </c>
      <c r="G45" s="36">
        <v>122.5</v>
      </c>
    </row>
    <row r="46" spans="1:7" ht="38.25">
      <c r="A46" s="31"/>
      <c r="B46" s="40"/>
      <c r="C46" s="37" t="s">
        <v>603</v>
      </c>
      <c r="D46" s="37"/>
      <c r="E46" s="39" t="s">
        <v>49</v>
      </c>
      <c r="F46" s="36">
        <f>F47</f>
        <v>668.4</v>
      </c>
      <c r="G46" s="36">
        <f>G47</f>
        <v>668.4</v>
      </c>
    </row>
    <row r="47" spans="1:7" ht="38.25">
      <c r="A47" s="31"/>
      <c r="B47" s="40"/>
      <c r="C47" s="37"/>
      <c r="D47" s="37" t="s">
        <v>19</v>
      </c>
      <c r="E47" s="39" t="s">
        <v>20</v>
      </c>
      <c r="F47" s="36">
        <v>668.4</v>
      </c>
      <c r="G47" s="36">
        <v>668.4</v>
      </c>
    </row>
    <row r="48" spans="1:7" ht="38.25">
      <c r="A48" s="31"/>
      <c r="B48" s="40"/>
      <c r="C48" s="37" t="s">
        <v>604</v>
      </c>
      <c r="D48" s="37"/>
      <c r="E48" s="39" t="s">
        <v>50</v>
      </c>
      <c r="F48" s="36">
        <f>F49</f>
        <v>1482.7</v>
      </c>
      <c r="G48" s="36">
        <f>G49</f>
        <v>1482.7</v>
      </c>
    </row>
    <row r="49" spans="1:7" ht="38.25">
      <c r="A49" s="31"/>
      <c r="B49" s="40"/>
      <c r="C49" s="37"/>
      <c r="D49" s="37" t="s">
        <v>19</v>
      </c>
      <c r="E49" s="39" t="s">
        <v>20</v>
      </c>
      <c r="F49" s="36">
        <v>1482.7</v>
      </c>
      <c r="G49" s="36">
        <v>1482.7</v>
      </c>
    </row>
    <row r="50" spans="1:7" ht="25.5">
      <c r="A50" s="31"/>
      <c r="B50" s="40"/>
      <c r="C50" s="37" t="s">
        <v>605</v>
      </c>
      <c r="D50" s="37"/>
      <c r="E50" s="39" t="s">
        <v>51</v>
      </c>
      <c r="F50" s="36">
        <f>F51</f>
        <v>209.6</v>
      </c>
      <c r="G50" s="36">
        <f>G51</f>
        <v>209.6</v>
      </c>
    </row>
    <row r="51" spans="1:7" ht="38.25">
      <c r="A51" s="31"/>
      <c r="B51" s="40"/>
      <c r="C51" s="37"/>
      <c r="D51" s="37" t="s">
        <v>19</v>
      </c>
      <c r="E51" s="39" t="s">
        <v>20</v>
      </c>
      <c r="F51" s="36">
        <v>209.6</v>
      </c>
      <c r="G51" s="36">
        <v>209.6</v>
      </c>
    </row>
    <row r="52" spans="1:7" ht="12.75">
      <c r="A52" s="31"/>
      <c r="B52" s="37" t="s">
        <v>52</v>
      </c>
      <c r="C52" s="37"/>
      <c r="D52" s="37"/>
      <c r="E52" s="39" t="s">
        <v>53</v>
      </c>
      <c r="F52" s="36">
        <f>F53+F73</f>
        <v>113256.29999999999</v>
      </c>
      <c r="G52" s="36">
        <f>G53+G73</f>
        <v>110293.99999999999</v>
      </c>
    </row>
    <row r="53" spans="1:7" ht="12.75">
      <c r="A53" s="31"/>
      <c r="B53" s="32" t="s">
        <v>54</v>
      </c>
      <c r="C53" s="37"/>
      <c r="D53" s="37"/>
      <c r="E53" s="205" t="s">
        <v>55</v>
      </c>
      <c r="F53" s="36">
        <f>F54</f>
        <v>106785.4</v>
      </c>
      <c r="G53" s="36">
        <f>G54</f>
        <v>103823.09999999999</v>
      </c>
    </row>
    <row r="54" spans="1:7" ht="25.5">
      <c r="A54" s="31"/>
      <c r="B54" s="40"/>
      <c r="C54" s="32" t="s">
        <v>11</v>
      </c>
      <c r="D54" s="32"/>
      <c r="E54" s="44" t="s">
        <v>12</v>
      </c>
      <c r="F54" s="36">
        <f>F55+F69</f>
        <v>106785.4</v>
      </c>
      <c r="G54" s="36">
        <f>G55+G69</f>
        <v>103823.09999999999</v>
      </c>
    </row>
    <row r="55" spans="1:7" s="11" customFormat="1" ht="25.5">
      <c r="A55" s="31"/>
      <c r="B55" s="40"/>
      <c r="C55" s="32" t="s">
        <v>56</v>
      </c>
      <c r="D55" s="32"/>
      <c r="E55" s="55" t="s">
        <v>57</v>
      </c>
      <c r="F55" s="36">
        <f>F56+F60+F63+F66</f>
        <v>97197.2</v>
      </c>
      <c r="G55" s="36">
        <f>G56+G60+G63+G66</f>
        <v>97197.2</v>
      </c>
    </row>
    <row r="56" spans="1:7" s="12" customFormat="1" ht="25.5">
      <c r="A56" s="31"/>
      <c r="B56" s="40"/>
      <c r="C56" s="32" t="s">
        <v>58</v>
      </c>
      <c r="D56" s="32"/>
      <c r="E56" s="55" t="s">
        <v>59</v>
      </c>
      <c r="F56" s="36">
        <f aca="true" t="shared" si="4" ref="F56:G58">F57</f>
        <v>93589.7</v>
      </c>
      <c r="G56" s="36">
        <f t="shared" si="4"/>
        <v>93589.7</v>
      </c>
    </row>
    <row r="57" spans="1:7" ht="38.25">
      <c r="A57" s="41"/>
      <c r="B57" s="40"/>
      <c r="C57" s="32" t="s">
        <v>566</v>
      </c>
      <c r="D57" s="32"/>
      <c r="E57" s="35" t="s">
        <v>60</v>
      </c>
      <c r="F57" s="36">
        <f t="shared" si="4"/>
        <v>93589.7</v>
      </c>
      <c r="G57" s="36">
        <f t="shared" si="4"/>
        <v>93589.7</v>
      </c>
    </row>
    <row r="58" spans="1:7" ht="38.25">
      <c r="A58" s="41"/>
      <c r="B58" s="40"/>
      <c r="C58" s="37" t="s">
        <v>567</v>
      </c>
      <c r="D58" s="32"/>
      <c r="E58" s="35" t="s">
        <v>41</v>
      </c>
      <c r="F58" s="36">
        <f t="shared" si="4"/>
        <v>93589.7</v>
      </c>
      <c r="G58" s="36">
        <f t="shared" si="4"/>
        <v>93589.7</v>
      </c>
    </row>
    <row r="59" spans="1:10" ht="38.25">
      <c r="A59" s="41"/>
      <c r="B59" s="40"/>
      <c r="C59" s="40"/>
      <c r="D59" s="32" t="s">
        <v>19</v>
      </c>
      <c r="E59" s="35" t="s">
        <v>20</v>
      </c>
      <c r="F59" s="36">
        <v>93589.7</v>
      </c>
      <c r="G59" s="36">
        <v>93589.7</v>
      </c>
      <c r="J59" s="16"/>
    </row>
    <row r="60" spans="1:10" s="13" customFormat="1" ht="25.5">
      <c r="A60" s="41"/>
      <c r="B60" s="40"/>
      <c r="C60" s="203" t="s">
        <v>61</v>
      </c>
      <c r="D60" s="47"/>
      <c r="E60" s="51" t="s">
        <v>21</v>
      </c>
      <c r="F60" s="43">
        <f>F61</f>
        <v>1760</v>
      </c>
      <c r="G60" s="43">
        <f>G61</f>
        <v>1760</v>
      </c>
      <c r="J60" s="17"/>
    </row>
    <row r="61" spans="1:10" ht="25.5">
      <c r="A61" s="41"/>
      <c r="B61" s="40"/>
      <c r="C61" s="32" t="s">
        <v>568</v>
      </c>
      <c r="D61" s="32"/>
      <c r="E61" s="42" t="s">
        <v>62</v>
      </c>
      <c r="F61" s="36">
        <f>F62</f>
        <v>1760</v>
      </c>
      <c r="G61" s="36">
        <f>G62</f>
        <v>1760</v>
      </c>
      <c r="J61" s="16"/>
    </row>
    <row r="62" spans="1:10" ht="38.25">
      <c r="A62" s="41"/>
      <c r="B62" s="40"/>
      <c r="C62" s="32"/>
      <c r="D62" s="32" t="s">
        <v>19</v>
      </c>
      <c r="E62" s="35" t="s">
        <v>20</v>
      </c>
      <c r="F62" s="36">
        <v>1760</v>
      </c>
      <c r="G62" s="36">
        <v>1760</v>
      </c>
      <c r="J62" s="16"/>
    </row>
    <row r="63" spans="1:10" s="13" customFormat="1" ht="25.5">
      <c r="A63" s="206"/>
      <c r="B63" s="202"/>
      <c r="C63" s="47" t="s">
        <v>63</v>
      </c>
      <c r="D63" s="47"/>
      <c r="E63" s="51" t="s">
        <v>64</v>
      </c>
      <c r="F63" s="43">
        <f>F64</f>
        <v>806.4</v>
      </c>
      <c r="G63" s="43">
        <f>G64</f>
        <v>806.4</v>
      </c>
      <c r="J63" s="17"/>
    </row>
    <row r="64" spans="1:7" ht="38.25">
      <c r="A64" s="41"/>
      <c r="B64" s="40"/>
      <c r="C64" s="32" t="s">
        <v>569</v>
      </c>
      <c r="D64" s="32"/>
      <c r="E64" s="35" t="s">
        <v>65</v>
      </c>
      <c r="F64" s="36">
        <f>F65</f>
        <v>806.4</v>
      </c>
      <c r="G64" s="36">
        <f>G65</f>
        <v>806.4</v>
      </c>
    </row>
    <row r="65" spans="1:7" ht="38.25">
      <c r="A65" s="41"/>
      <c r="B65" s="40"/>
      <c r="C65" s="38"/>
      <c r="D65" s="32" t="s">
        <v>19</v>
      </c>
      <c r="E65" s="35" t="s">
        <v>20</v>
      </c>
      <c r="F65" s="36">
        <v>806.4</v>
      </c>
      <c r="G65" s="36">
        <v>806.4</v>
      </c>
    </row>
    <row r="66" spans="1:7" s="13" customFormat="1" ht="25.5">
      <c r="A66" s="41"/>
      <c r="B66" s="40"/>
      <c r="C66" s="47" t="s">
        <v>66</v>
      </c>
      <c r="D66" s="47"/>
      <c r="E66" s="51" t="s">
        <v>67</v>
      </c>
      <c r="F66" s="43">
        <f>F67</f>
        <v>1041.1</v>
      </c>
      <c r="G66" s="43">
        <f>G67</f>
        <v>1041.1</v>
      </c>
    </row>
    <row r="67" spans="1:7" ht="25.5">
      <c r="A67" s="41"/>
      <c r="B67" s="40"/>
      <c r="C67" s="32" t="s">
        <v>570</v>
      </c>
      <c r="D67" s="32"/>
      <c r="E67" s="35" t="s">
        <v>68</v>
      </c>
      <c r="F67" s="43">
        <f>F68</f>
        <v>1041.1</v>
      </c>
      <c r="G67" s="43">
        <f>G68</f>
        <v>1041.1</v>
      </c>
    </row>
    <row r="68" spans="1:7" ht="38.25">
      <c r="A68" s="31"/>
      <c r="B68" s="38"/>
      <c r="C68" s="32"/>
      <c r="D68" s="32" t="s">
        <v>19</v>
      </c>
      <c r="E68" s="35" t="s">
        <v>20</v>
      </c>
      <c r="F68" s="43">
        <v>1041.1</v>
      </c>
      <c r="G68" s="43">
        <v>1041.1</v>
      </c>
    </row>
    <row r="69" spans="1:7" s="11" customFormat="1" ht="25.5">
      <c r="A69" s="31"/>
      <c r="B69" s="38"/>
      <c r="C69" s="32" t="s">
        <v>22</v>
      </c>
      <c r="D69" s="32"/>
      <c r="E69" s="35" t="s">
        <v>23</v>
      </c>
      <c r="F69" s="43">
        <f aca="true" t="shared" si="5" ref="F69:G71">F70</f>
        <v>9588.2</v>
      </c>
      <c r="G69" s="43">
        <f t="shared" si="5"/>
        <v>6625.9</v>
      </c>
    </row>
    <row r="70" spans="1:7" s="12" customFormat="1" ht="25.5" customHeight="1">
      <c r="A70" s="31"/>
      <c r="B70" s="38"/>
      <c r="C70" s="32" t="s">
        <v>24</v>
      </c>
      <c r="D70" s="32"/>
      <c r="E70" s="35" t="s">
        <v>25</v>
      </c>
      <c r="F70" s="36">
        <f t="shared" si="5"/>
        <v>9588.2</v>
      </c>
      <c r="G70" s="36">
        <f t="shared" si="5"/>
        <v>6625.9</v>
      </c>
    </row>
    <row r="71" spans="1:7" ht="25.5">
      <c r="A71" s="31"/>
      <c r="B71" s="38"/>
      <c r="C71" s="32" t="s">
        <v>573</v>
      </c>
      <c r="D71" s="32"/>
      <c r="E71" s="35" t="s">
        <v>26</v>
      </c>
      <c r="F71" s="36">
        <f t="shared" si="5"/>
        <v>9588.2</v>
      </c>
      <c r="G71" s="36">
        <f t="shared" si="5"/>
        <v>6625.9</v>
      </c>
    </row>
    <row r="72" spans="1:7" ht="38.25">
      <c r="A72" s="31"/>
      <c r="B72" s="38"/>
      <c r="C72" s="32"/>
      <c r="D72" s="32" t="s">
        <v>19</v>
      </c>
      <c r="E72" s="35" t="s">
        <v>20</v>
      </c>
      <c r="F72" s="36">
        <v>9588.2</v>
      </c>
      <c r="G72" s="36">
        <v>6625.9</v>
      </c>
    </row>
    <row r="73" spans="1:7" s="12" customFormat="1" ht="25.5">
      <c r="A73" s="31"/>
      <c r="B73" s="32" t="s">
        <v>69</v>
      </c>
      <c r="C73" s="32"/>
      <c r="D73" s="32"/>
      <c r="E73" s="44" t="s">
        <v>70</v>
      </c>
      <c r="F73" s="36">
        <f>F74</f>
        <v>6470.900000000001</v>
      </c>
      <c r="G73" s="36">
        <f>G74</f>
        <v>6470.900000000001</v>
      </c>
    </row>
    <row r="74" spans="1:7" ht="25.5">
      <c r="A74" s="31"/>
      <c r="B74" s="38"/>
      <c r="C74" s="32" t="s">
        <v>11</v>
      </c>
      <c r="D74" s="32"/>
      <c r="E74" s="44" t="s">
        <v>12</v>
      </c>
      <c r="F74" s="36">
        <f>F75+F79</f>
        <v>6470.900000000001</v>
      </c>
      <c r="G74" s="36">
        <f>G75+G79</f>
        <v>6470.900000000001</v>
      </c>
    </row>
    <row r="75" spans="1:7" ht="25.5">
      <c r="A75" s="31"/>
      <c r="B75" s="38"/>
      <c r="C75" s="32" t="s">
        <v>22</v>
      </c>
      <c r="D75" s="32"/>
      <c r="E75" s="35" t="s">
        <v>23</v>
      </c>
      <c r="F75" s="36">
        <f aca="true" t="shared" si="6" ref="F75:G77">F76</f>
        <v>30</v>
      </c>
      <c r="G75" s="36">
        <f t="shared" si="6"/>
        <v>30</v>
      </c>
    </row>
    <row r="76" spans="1:7" s="13" customFormat="1" ht="27" customHeight="1">
      <c r="A76" s="31"/>
      <c r="B76" s="38"/>
      <c r="C76" s="32" t="s">
        <v>24</v>
      </c>
      <c r="D76" s="32"/>
      <c r="E76" s="35" t="s">
        <v>25</v>
      </c>
      <c r="F76" s="36">
        <f t="shared" si="6"/>
        <v>30</v>
      </c>
      <c r="G76" s="36">
        <f t="shared" si="6"/>
        <v>30</v>
      </c>
    </row>
    <row r="77" spans="1:7" ht="25.5">
      <c r="A77" s="31"/>
      <c r="B77" s="38"/>
      <c r="C77" s="32" t="s">
        <v>573</v>
      </c>
      <c r="D77" s="32"/>
      <c r="E77" s="35" t="s">
        <v>26</v>
      </c>
      <c r="F77" s="43">
        <f t="shared" si="6"/>
        <v>30</v>
      </c>
      <c r="G77" s="43">
        <f t="shared" si="6"/>
        <v>30</v>
      </c>
    </row>
    <row r="78" spans="1:7" ht="38.25">
      <c r="A78" s="31"/>
      <c r="B78" s="38"/>
      <c r="C78" s="32"/>
      <c r="D78" s="32" t="s">
        <v>19</v>
      </c>
      <c r="E78" s="35" t="s">
        <v>20</v>
      </c>
      <c r="F78" s="43">
        <v>30</v>
      </c>
      <c r="G78" s="43">
        <v>30</v>
      </c>
    </row>
    <row r="79" spans="1:7" s="12" customFormat="1" ht="38.25">
      <c r="A79" s="31"/>
      <c r="B79" s="38"/>
      <c r="C79" s="32" t="s">
        <v>29</v>
      </c>
      <c r="D79" s="32"/>
      <c r="E79" s="44" t="s">
        <v>30</v>
      </c>
      <c r="F79" s="36">
        <f>F80</f>
        <v>6440.900000000001</v>
      </c>
      <c r="G79" s="36">
        <f>G80</f>
        <v>6440.900000000001</v>
      </c>
    </row>
    <row r="80" spans="1:7" s="12" customFormat="1" ht="25.5">
      <c r="A80" s="31"/>
      <c r="B80" s="38"/>
      <c r="C80" s="32" t="s">
        <v>71</v>
      </c>
      <c r="D80" s="32"/>
      <c r="E80" s="44" t="s">
        <v>72</v>
      </c>
      <c r="F80" s="36">
        <f>F81</f>
        <v>6440.900000000001</v>
      </c>
      <c r="G80" s="36">
        <f>G81</f>
        <v>6440.900000000001</v>
      </c>
    </row>
    <row r="81" spans="1:7" s="14" customFormat="1" ht="25.5">
      <c r="A81" s="31"/>
      <c r="B81" s="38"/>
      <c r="C81" s="32" t="s">
        <v>574</v>
      </c>
      <c r="D81" s="32"/>
      <c r="E81" s="44" t="s">
        <v>73</v>
      </c>
      <c r="F81" s="36">
        <f>F82+F83+F84</f>
        <v>6440.900000000001</v>
      </c>
      <c r="G81" s="36">
        <f>G82+G83+G84</f>
        <v>6440.900000000001</v>
      </c>
    </row>
    <row r="82" spans="1:7" ht="80.25" customHeight="1">
      <c r="A82" s="31"/>
      <c r="B82" s="38"/>
      <c r="C82" s="38"/>
      <c r="D82" s="32" t="s">
        <v>74</v>
      </c>
      <c r="E82" s="45" t="s">
        <v>75</v>
      </c>
      <c r="F82" s="36">
        <v>5828.1</v>
      </c>
      <c r="G82" s="36">
        <v>5828.1</v>
      </c>
    </row>
    <row r="83" spans="1:7" ht="25.5">
      <c r="A83" s="31"/>
      <c r="B83" s="38"/>
      <c r="C83" s="38"/>
      <c r="D83" s="32" t="s">
        <v>76</v>
      </c>
      <c r="E83" s="44" t="s">
        <v>77</v>
      </c>
      <c r="F83" s="36">
        <v>608.8</v>
      </c>
      <c r="G83" s="36">
        <v>608.8</v>
      </c>
    </row>
    <row r="84" spans="1:7" ht="12.75">
      <c r="A84" s="31"/>
      <c r="B84" s="38"/>
      <c r="C84" s="38"/>
      <c r="D84" s="32" t="s">
        <v>78</v>
      </c>
      <c r="E84" s="44" t="s">
        <v>79</v>
      </c>
      <c r="F84" s="36">
        <v>4</v>
      </c>
      <c r="G84" s="36">
        <v>4</v>
      </c>
    </row>
    <row r="85" spans="1:7" ht="12.75">
      <c r="A85" s="31"/>
      <c r="B85" s="32" t="s">
        <v>80</v>
      </c>
      <c r="C85" s="32"/>
      <c r="D85" s="32"/>
      <c r="E85" s="44" t="s">
        <v>81</v>
      </c>
      <c r="F85" s="36">
        <f aca="true" t="shared" si="7" ref="F85:G88">F86</f>
        <v>100.5</v>
      </c>
      <c r="G85" s="36">
        <f t="shared" si="7"/>
        <v>0</v>
      </c>
    </row>
    <row r="86" spans="1:7" s="12" customFormat="1" ht="12.75">
      <c r="A86" s="31"/>
      <c r="B86" s="32" t="s">
        <v>82</v>
      </c>
      <c r="C86" s="32"/>
      <c r="D86" s="32"/>
      <c r="E86" s="44" t="s">
        <v>83</v>
      </c>
      <c r="F86" s="36">
        <f t="shared" si="7"/>
        <v>100.5</v>
      </c>
      <c r="G86" s="36">
        <f t="shared" si="7"/>
        <v>0</v>
      </c>
    </row>
    <row r="87" spans="1:7" ht="25.5">
      <c r="A87" s="31"/>
      <c r="B87" s="38"/>
      <c r="C87" s="32" t="s">
        <v>11</v>
      </c>
      <c r="D87" s="32"/>
      <c r="E87" s="44" t="s">
        <v>12</v>
      </c>
      <c r="F87" s="36">
        <f t="shared" si="7"/>
        <v>100.5</v>
      </c>
      <c r="G87" s="36">
        <f t="shared" si="7"/>
        <v>0</v>
      </c>
    </row>
    <row r="88" spans="1:7" ht="38.25">
      <c r="A88" s="31"/>
      <c r="B88" s="38"/>
      <c r="C88" s="32" t="s">
        <v>29</v>
      </c>
      <c r="D88" s="32"/>
      <c r="E88" s="82" t="s">
        <v>30</v>
      </c>
      <c r="F88" s="36">
        <f t="shared" si="7"/>
        <v>100.5</v>
      </c>
      <c r="G88" s="36">
        <f t="shared" si="7"/>
        <v>0</v>
      </c>
    </row>
    <row r="89" spans="1:7" s="12" customFormat="1" ht="30" customHeight="1">
      <c r="A89" s="31"/>
      <c r="B89" s="32"/>
      <c r="C89" s="32" t="s">
        <v>84</v>
      </c>
      <c r="D89" s="32"/>
      <c r="E89" s="82" t="s">
        <v>85</v>
      </c>
      <c r="F89" s="36">
        <f>F90+F92</f>
        <v>100.5</v>
      </c>
      <c r="G89" s="36">
        <f>G90+G92</f>
        <v>0</v>
      </c>
    </row>
    <row r="90" spans="1:7" s="12" customFormat="1" ht="51">
      <c r="A90" s="46"/>
      <c r="B90" s="47"/>
      <c r="C90" s="47" t="s">
        <v>86</v>
      </c>
      <c r="D90" s="47"/>
      <c r="E90" s="48" t="s">
        <v>87</v>
      </c>
      <c r="F90" s="43">
        <f>F91</f>
        <v>62.8</v>
      </c>
      <c r="G90" s="43">
        <f>G91</f>
        <v>0</v>
      </c>
    </row>
    <row r="91" spans="1:7" s="12" customFormat="1" ht="25.5">
      <c r="A91" s="46"/>
      <c r="B91" s="47"/>
      <c r="C91" s="47"/>
      <c r="D91" s="47" t="s">
        <v>88</v>
      </c>
      <c r="E91" s="48" t="s">
        <v>89</v>
      </c>
      <c r="F91" s="43">
        <v>62.8</v>
      </c>
      <c r="G91" s="43">
        <v>0</v>
      </c>
    </row>
    <row r="92" spans="1:7" s="12" customFormat="1" ht="51">
      <c r="A92" s="46"/>
      <c r="B92" s="47"/>
      <c r="C92" s="47" t="s">
        <v>576</v>
      </c>
      <c r="D92" s="47"/>
      <c r="E92" s="48" t="s">
        <v>90</v>
      </c>
      <c r="F92" s="43">
        <f>F93</f>
        <v>37.7</v>
      </c>
      <c r="G92" s="43">
        <f>G93</f>
        <v>0</v>
      </c>
    </row>
    <row r="93" spans="1:7" s="12" customFormat="1" ht="25.5">
      <c r="A93" s="46"/>
      <c r="B93" s="47"/>
      <c r="C93" s="47"/>
      <c r="D93" s="47" t="s">
        <v>88</v>
      </c>
      <c r="E93" s="48" t="s">
        <v>89</v>
      </c>
      <c r="F93" s="43">
        <v>37.7</v>
      </c>
      <c r="G93" s="43">
        <v>0</v>
      </c>
    </row>
    <row r="94" spans="1:7" s="8" customFormat="1" ht="30">
      <c r="A94" s="188" t="s">
        <v>91</v>
      </c>
      <c r="B94" s="32"/>
      <c r="C94" s="32"/>
      <c r="D94" s="32"/>
      <c r="E94" s="191" t="s">
        <v>92</v>
      </c>
      <c r="F94" s="190">
        <f>F95+F203</f>
        <v>1927954.4999999998</v>
      </c>
      <c r="G94" s="190">
        <f>G95+G203</f>
        <v>1903525.4999999995</v>
      </c>
    </row>
    <row r="95" spans="1:7" s="8" customFormat="1" ht="12.75">
      <c r="A95" s="33"/>
      <c r="B95" s="32" t="s">
        <v>7</v>
      </c>
      <c r="C95" s="32"/>
      <c r="D95" s="49"/>
      <c r="E95" s="55" t="s">
        <v>8</v>
      </c>
      <c r="F95" s="36">
        <f>F96+F117+F141+F151+F170</f>
        <v>1852873.2999999998</v>
      </c>
      <c r="G95" s="36">
        <f>G96+G117+G141+G151+G170</f>
        <v>1829668.5999999996</v>
      </c>
    </row>
    <row r="96" spans="1:7" s="8" customFormat="1" ht="12.75">
      <c r="A96" s="33"/>
      <c r="B96" s="32" t="s">
        <v>93</v>
      </c>
      <c r="C96" s="32"/>
      <c r="D96" s="49"/>
      <c r="E96" s="55" t="s">
        <v>94</v>
      </c>
      <c r="F96" s="36">
        <f>F97</f>
        <v>880484.0999999999</v>
      </c>
      <c r="G96" s="36">
        <f>G97</f>
        <v>866484.1999999998</v>
      </c>
    </row>
    <row r="97" spans="1:7" s="18" customFormat="1" ht="27" customHeight="1">
      <c r="A97" s="33"/>
      <c r="B97" s="32"/>
      <c r="C97" s="32" t="s">
        <v>95</v>
      </c>
      <c r="D97" s="49"/>
      <c r="E97" s="55" t="s">
        <v>96</v>
      </c>
      <c r="F97" s="36">
        <f>F98</f>
        <v>880484.0999999999</v>
      </c>
      <c r="G97" s="36">
        <f>G98</f>
        <v>866484.1999999998</v>
      </c>
    </row>
    <row r="98" spans="1:7" s="19" customFormat="1" ht="13.5" customHeight="1">
      <c r="A98" s="33"/>
      <c r="B98" s="32"/>
      <c r="C98" s="32" t="s">
        <v>97</v>
      </c>
      <c r="D98" s="49"/>
      <c r="E98" s="55" t="s">
        <v>98</v>
      </c>
      <c r="F98" s="74">
        <f>F99+F108+F111+F114</f>
        <v>880484.0999999999</v>
      </c>
      <c r="G98" s="74">
        <f>G99+G108+G111+G114</f>
        <v>866484.1999999998</v>
      </c>
    </row>
    <row r="99" spans="1:7" s="19" customFormat="1" ht="25.5">
      <c r="A99" s="33"/>
      <c r="B99" s="32"/>
      <c r="C99" s="47" t="s">
        <v>99</v>
      </c>
      <c r="D99" s="193"/>
      <c r="E99" s="64" t="s">
        <v>100</v>
      </c>
      <c r="F99" s="43">
        <f>F101+F103+F106</f>
        <v>787831.7999999999</v>
      </c>
      <c r="G99" s="43">
        <f>G101+G103+G106</f>
        <v>787831.8999999999</v>
      </c>
    </row>
    <row r="100" spans="1:7" s="20" customFormat="1" ht="39" customHeight="1">
      <c r="A100" s="33"/>
      <c r="B100" s="32"/>
      <c r="C100" s="32" t="s">
        <v>533</v>
      </c>
      <c r="D100" s="49"/>
      <c r="E100" s="50" t="s">
        <v>101</v>
      </c>
      <c r="F100" s="36">
        <f>F101+F104+F106</f>
        <v>787139.6</v>
      </c>
      <c r="G100" s="36">
        <f>G101+G104+G106</f>
        <v>787139.7</v>
      </c>
    </row>
    <row r="101" spans="1:7" s="8" customFormat="1" ht="39" customHeight="1">
      <c r="A101" s="33"/>
      <c r="B101" s="37"/>
      <c r="C101" s="32" t="s">
        <v>534</v>
      </c>
      <c r="D101" s="32"/>
      <c r="E101" s="35" t="s">
        <v>41</v>
      </c>
      <c r="F101" s="36">
        <f>F102</f>
        <v>154947.9</v>
      </c>
      <c r="G101" s="36">
        <f>G102</f>
        <v>154947.9</v>
      </c>
    </row>
    <row r="102" spans="1:7" s="8" customFormat="1" ht="38.25">
      <c r="A102" s="33"/>
      <c r="B102" s="37"/>
      <c r="C102" s="32"/>
      <c r="D102" s="47" t="s">
        <v>19</v>
      </c>
      <c r="E102" s="51" t="s">
        <v>20</v>
      </c>
      <c r="F102" s="36">
        <v>154947.9</v>
      </c>
      <c r="G102" s="36">
        <v>154947.9</v>
      </c>
    </row>
    <row r="103" spans="1:7" s="8" customFormat="1" ht="38.25">
      <c r="A103" s="33"/>
      <c r="B103" s="37"/>
      <c r="C103" s="32" t="s">
        <v>102</v>
      </c>
      <c r="D103" s="47"/>
      <c r="E103" s="52" t="s">
        <v>103</v>
      </c>
      <c r="F103" s="36">
        <f>F104+F105</f>
        <v>8236.300000000001</v>
      </c>
      <c r="G103" s="36">
        <f>G104+G105</f>
        <v>8236.4</v>
      </c>
    </row>
    <row r="104" spans="1:7" s="8" customFormat="1" ht="51">
      <c r="A104" s="33"/>
      <c r="B104" s="37"/>
      <c r="C104" s="32"/>
      <c r="D104" s="47" t="s">
        <v>19</v>
      </c>
      <c r="E104" s="51" t="s">
        <v>104</v>
      </c>
      <c r="F104" s="36">
        <v>7544.1</v>
      </c>
      <c r="G104" s="36">
        <v>7544.2</v>
      </c>
    </row>
    <row r="105" spans="1:7" s="8" customFormat="1" ht="51">
      <c r="A105" s="33"/>
      <c r="B105" s="37"/>
      <c r="C105" s="32"/>
      <c r="D105" s="47" t="s">
        <v>19</v>
      </c>
      <c r="E105" s="51" t="s">
        <v>105</v>
      </c>
      <c r="F105" s="36">
        <v>692.2</v>
      </c>
      <c r="G105" s="36">
        <v>692.2</v>
      </c>
    </row>
    <row r="106" spans="1:7" s="8" customFormat="1" ht="63.75">
      <c r="A106" s="33"/>
      <c r="B106" s="37"/>
      <c r="C106" s="32" t="s">
        <v>106</v>
      </c>
      <c r="D106" s="37"/>
      <c r="E106" s="53" t="s">
        <v>107</v>
      </c>
      <c r="F106" s="36">
        <f>F107</f>
        <v>624647.6</v>
      </c>
      <c r="G106" s="36">
        <f>G107</f>
        <v>624647.6</v>
      </c>
    </row>
    <row r="107" spans="1:7" s="8" customFormat="1" ht="38.25">
      <c r="A107" s="33"/>
      <c r="B107" s="37"/>
      <c r="C107" s="32"/>
      <c r="D107" s="47" t="s">
        <v>19</v>
      </c>
      <c r="E107" s="51" t="s">
        <v>20</v>
      </c>
      <c r="F107" s="36">
        <v>624647.6</v>
      </c>
      <c r="G107" s="36">
        <v>624647.6</v>
      </c>
    </row>
    <row r="108" spans="1:7" s="8" customFormat="1" ht="25.5">
      <c r="A108" s="33"/>
      <c r="B108" s="37"/>
      <c r="C108" s="47" t="s">
        <v>108</v>
      </c>
      <c r="D108" s="193"/>
      <c r="E108" s="64" t="s">
        <v>21</v>
      </c>
      <c r="F108" s="43">
        <f>F109</f>
        <v>20878</v>
      </c>
      <c r="G108" s="43">
        <f>G109</f>
        <v>6878</v>
      </c>
    </row>
    <row r="109" spans="1:7" s="8" customFormat="1" ht="25.5">
      <c r="A109" s="33"/>
      <c r="B109" s="37"/>
      <c r="C109" s="47" t="s">
        <v>535</v>
      </c>
      <c r="D109" s="47"/>
      <c r="E109" s="51" t="s">
        <v>43</v>
      </c>
      <c r="F109" s="36">
        <f>F110</f>
        <v>20878</v>
      </c>
      <c r="G109" s="36">
        <f>G110</f>
        <v>6878</v>
      </c>
    </row>
    <row r="110" spans="1:7" s="8" customFormat="1" ht="38.25">
      <c r="A110" s="33"/>
      <c r="B110" s="37"/>
      <c r="C110" s="32"/>
      <c r="D110" s="47" t="s">
        <v>19</v>
      </c>
      <c r="E110" s="51" t="s">
        <v>20</v>
      </c>
      <c r="F110" s="36">
        <v>20878</v>
      </c>
      <c r="G110" s="36">
        <v>6878</v>
      </c>
    </row>
    <row r="111" spans="1:7" s="8" customFormat="1" ht="25.5">
      <c r="A111" s="33"/>
      <c r="B111" s="37"/>
      <c r="C111" s="32" t="s">
        <v>109</v>
      </c>
      <c r="D111" s="47"/>
      <c r="E111" s="52" t="s">
        <v>110</v>
      </c>
      <c r="F111" s="36">
        <f>F112</f>
        <v>61898.6</v>
      </c>
      <c r="G111" s="36">
        <f>G112</f>
        <v>61898.6</v>
      </c>
    </row>
    <row r="112" spans="1:7" s="8" customFormat="1" ht="12.75">
      <c r="A112" s="33"/>
      <c r="B112" s="37"/>
      <c r="C112" s="32" t="s">
        <v>536</v>
      </c>
      <c r="D112" s="32"/>
      <c r="E112" s="35" t="s">
        <v>111</v>
      </c>
      <c r="F112" s="36">
        <f>F113</f>
        <v>61898.6</v>
      </c>
      <c r="G112" s="36">
        <f>G113</f>
        <v>61898.6</v>
      </c>
    </row>
    <row r="113" spans="1:7" s="8" customFormat="1" ht="38.25">
      <c r="A113" s="33"/>
      <c r="B113" s="37"/>
      <c r="C113" s="32"/>
      <c r="D113" s="34" t="s">
        <v>19</v>
      </c>
      <c r="E113" s="51" t="s">
        <v>20</v>
      </c>
      <c r="F113" s="36">
        <v>61898.6</v>
      </c>
      <c r="G113" s="36">
        <v>61898.6</v>
      </c>
    </row>
    <row r="114" spans="1:7" s="8" customFormat="1" ht="38.25">
      <c r="A114" s="33"/>
      <c r="B114" s="37"/>
      <c r="C114" s="47" t="s">
        <v>112</v>
      </c>
      <c r="D114" s="49"/>
      <c r="E114" s="50" t="s">
        <v>113</v>
      </c>
      <c r="F114" s="36">
        <f>F115</f>
        <v>9875.7</v>
      </c>
      <c r="G114" s="36">
        <f>G115</f>
        <v>9875.7</v>
      </c>
    </row>
    <row r="115" spans="1:7" s="8" customFormat="1" ht="38.25">
      <c r="A115" s="33"/>
      <c r="B115" s="37"/>
      <c r="C115" s="47" t="s">
        <v>114</v>
      </c>
      <c r="D115" s="47"/>
      <c r="E115" s="51" t="s">
        <v>115</v>
      </c>
      <c r="F115" s="36">
        <f>SUM(F116:F116)</f>
        <v>9875.7</v>
      </c>
      <c r="G115" s="36">
        <f>SUM(G116:G116)</f>
        <v>9875.7</v>
      </c>
    </row>
    <row r="116" spans="1:7" s="8" customFormat="1" ht="38.25">
      <c r="A116" s="33"/>
      <c r="B116" s="37"/>
      <c r="C116" s="32"/>
      <c r="D116" s="47" t="s">
        <v>19</v>
      </c>
      <c r="E116" s="51" t="s">
        <v>20</v>
      </c>
      <c r="F116" s="36">
        <v>9875.7</v>
      </c>
      <c r="G116" s="36">
        <v>9875.7</v>
      </c>
    </row>
    <row r="117" spans="1:7" s="8" customFormat="1" ht="12.75">
      <c r="A117" s="33"/>
      <c r="B117" s="37" t="s">
        <v>116</v>
      </c>
      <c r="C117" s="32"/>
      <c r="D117" s="37"/>
      <c r="E117" s="50" t="s">
        <v>117</v>
      </c>
      <c r="F117" s="36">
        <f>F118</f>
        <v>764868</v>
      </c>
      <c r="G117" s="36">
        <f>G118</f>
        <v>755663.1999999998</v>
      </c>
    </row>
    <row r="118" spans="1:7" s="8" customFormat="1" ht="25.5">
      <c r="A118" s="33"/>
      <c r="B118" s="37"/>
      <c r="C118" s="32" t="s">
        <v>95</v>
      </c>
      <c r="D118" s="49"/>
      <c r="E118" s="55" t="s">
        <v>96</v>
      </c>
      <c r="F118" s="43">
        <f>F119</f>
        <v>764868</v>
      </c>
      <c r="G118" s="43">
        <f>G119</f>
        <v>755663.1999999998</v>
      </c>
    </row>
    <row r="119" spans="1:7" s="19" customFormat="1" ht="30" customHeight="1">
      <c r="A119" s="33"/>
      <c r="B119" s="37"/>
      <c r="C119" s="47" t="s">
        <v>118</v>
      </c>
      <c r="D119" s="203"/>
      <c r="E119" s="64" t="s">
        <v>119</v>
      </c>
      <c r="F119" s="43">
        <f>F120+F132+F135+F138</f>
        <v>764868</v>
      </c>
      <c r="G119" s="43">
        <f>G120+G132+G135+G138</f>
        <v>755663.1999999998</v>
      </c>
    </row>
    <row r="120" spans="1:7" s="8" customFormat="1" ht="25.5" customHeight="1">
      <c r="A120" s="33"/>
      <c r="B120" s="37"/>
      <c r="C120" s="47" t="s">
        <v>120</v>
      </c>
      <c r="D120" s="49"/>
      <c r="E120" s="50" t="s">
        <v>121</v>
      </c>
      <c r="F120" s="36">
        <f>F122+F124+F128+F126+F130</f>
        <v>731982.9</v>
      </c>
      <c r="G120" s="36">
        <f>G122+G124+G128+G126+G130</f>
        <v>732318.9999999999</v>
      </c>
    </row>
    <row r="121" spans="1:7" s="20" customFormat="1" ht="38.25">
      <c r="A121" s="33"/>
      <c r="B121" s="37"/>
      <c r="C121" s="32" t="s">
        <v>538</v>
      </c>
      <c r="D121" s="54"/>
      <c r="E121" s="50" t="s">
        <v>122</v>
      </c>
      <c r="F121" s="36">
        <f>F122+F124+F126+F128</f>
        <v>711745.8</v>
      </c>
      <c r="G121" s="36">
        <f>G122+G124+G126+G128</f>
        <v>712081.8999999999</v>
      </c>
    </row>
    <row r="122" spans="1:7" s="8" customFormat="1" ht="38.25">
      <c r="A122" s="33"/>
      <c r="B122" s="37"/>
      <c r="C122" s="32" t="s">
        <v>539</v>
      </c>
      <c r="D122" s="32"/>
      <c r="E122" s="35" t="s">
        <v>41</v>
      </c>
      <c r="F122" s="36">
        <f>F123</f>
        <v>69647.4</v>
      </c>
      <c r="G122" s="36">
        <f>G123</f>
        <v>69647.4</v>
      </c>
    </row>
    <row r="123" spans="1:7" s="8" customFormat="1" ht="38.25">
      <c r="A123" s="33"/>
      <c r="B123" s="37"/>
      <c r="C123" s="32"/>
      <c r="D123" s="47" t="s">
        <v>19</v>
      </c>
      <c r="E123" s="51" t="s">
        <v>20</v>
      </c>
      <c r="F123" s="36">
        <v>69647.4</v>
      </c>
      <c r="G123" s="36">
        <v>69647.4</v>
      </c>
    </row>
    <row r="124" spans="1:9" s="8" customFormat="1" ht="76.5">
      <c r="A124" s="33"/>
      <c r="B124" s="32"/>
      <c r="C124" s="32" t="s">
        <v>123</v>
      </c>
      <c r="D124" s="32"/>
      <c r="E124" s="55" t="s">
        <v>124</v>
      </c>
      <c r="F124" s="36">
        <f>F125</f>
        <v>619697.5</v>
      </c>
      <c r="G124" s="36">
        <f>G125</f>
        <v>620033.7</v>
      </c>
      <c r="I124" s="29"/>
    </row>
    <row r="125" spans="1:7" s="8" customFormat="1" ht="38.25">
      <c r="A125" s="33"/>
      <c r="B125" s="32"/>
      <c r="C125" s="32"/>
      <c r="D125" s="47" t="s">
        <v>19</v>
      </c>
      <c r="E125" s="51" t="s">
        <v>20</v>
      </c>
      <c r="F125" s="36">
        <v>619697.5</v>
      </c>
      <c r="G125" s="36">
        <v>620033.7</v>
      </c>
    </row>
    <row r="126" spans="1:7" s="8" customFormat="1" ht="127.5">
      <c r="A126" s="33"/>
      <c r="B126" s="32"/>
      <c r="C126" s="32" t="s">
        <v>125</v>
      </c>
      <c r="D126" s="56"/>
      <c r="E126" s="57" t="s">
        <v>126</v>
      </c>
      <c r="F126" s="36">
        <f>F127</f>
        <v>20720.8</v>
      </c>
      <c r="G126" s="36">
        <f>G127</f>
        <v>20720.7</v>
      </c>
    </row>
    <row r="127" spans="1:7" s="8" customFormat="1" ht="38.25">
      <c r="A127" s="33"/>
      <c r="B127" s="32"/>
      <c r="C127" s="56"/>
      <c r="D127" s="56" t="s">
        <v>19</v>
      </c>
      <c r="E127" s="57" t="s">
        <v>20</v>
      </c>
      <c r="F127" s="36">
        <v>20720.8</v>
      </c>
      <c r="G127" s="36">
        <v>20720.7</v>
      </c>
    </row>
    <row r="128" spans="1:7" s="8" customFormat="1" ht="38.25">
      <c r="A128" s="33"/>
      <c r="B128" s="32"/>
      <c r="C128" s="32" t="s">
        <v>540</v>
      </c>
      <c r="D128" s="47"/>
      <c r="E128" s="35" t="s">
        <v>41</v>
      </c>
      <c r="F128" s="36">
        <f>F129</f>
        <v>1680.1</v>
      </c>
      <c r="G128" s="36">
        <f>G129</f>
        <v>1680.1</v>
      </c>
    </row>
    <row r="129" spans="1:7" s="8" customFormat="1" ht="38.25">
      <c r="A129" s="33"/>
      <c r="B129" s="32"/>
      <c r="C129" s="32"/>
      <c r="D129" s="47" t="s">
        <v>19</v>
      </c>
      <c r="E129" s="51" t="s">
        <v>20</v>
      </c>
      <c r="F129" s="36">
        <v>1680.1</v>
      </c>
      <c r="G129" s="36">
        <v>1680.1</v>
      </c>
    </row>
    <row r="130" spans="1:7" s="8" customFormat="1" ht="51">
      <c r="A130" s="33"/>
      <c r="B130" s="32"/>
      <c r="C130" s="32" t="s">
        <v>127</v>
      </c>
      <c r="D130" s="37"/>
      <c r="E130" s="51" t="s">
        <v>128</v>
      </c>
      <c r="F130" s="36">
        <f>F131</f>
        <v>20237.1</v>
      </c>
      <c r="G130" s="36">
        <f>G131</f>
        <v>20237.1</v>
      </c>
    </row>
    <row r="131" spans="1:7" s="8" customFormat="1" ht="38.25">
      <c r="A131" s="33"/>
      <c r="B131" s="32"/>
      <c r="C131" s="32"/>
      <c r="D131" s="47" t="s">
        <v>19</v>
      </c>
      <c r="E131" s="51" t="s">
        <v>20</v>
      </c>
      <c r="F131" s="36">
        <v>20237.1</v>
      </c>
      <c r="G131" s="36">
        <v>20237.1</v>
      </c>
    </row>
    <row r="132" spans="1:7" s="8" customFormat="1" ht="25.5">
      <c r="A132" s="33"/>
      <c r="B132" s="32"/>
      <c r="C132" s="47" t="s">
        <v>129</v>
      </c>
      <c r="D132" s="49"/>
      <c r="E132" s="50" t="s">
        <v>21</v>
      </c>
      <c r="F132" s="36">
        <f>F133</f>
        <v>15664.4</v>
      </c>
      <c r="G132" s="36">
        <f>G133</f>
        <v>6123.5</v>
      </c>
    </row>
    <row r="133" spans="1:7" s="8" customFormat="1" ht="25.5">
      <c r="A133" s="33"/>
      <c r="B133" s="32"/>
      <c r="C133" s="47" t="s">
        <v>541</v>
      </c>
      <c r="D133" s="47"/>
      <c r="E133" s="51" t="s">
        <v>43</v>
      </c>
      <c r="F133" s="36">
        <f>F134</f>
        <v>15664.4</v>
      </c>
      <c r="G133" s="36">
        <f>G134</f>
        <v>6123.5</v>
      </c>
    </row>
    <row r="134" spans="1:7" s="8" customFormat="1" ht="38.25" customHeight="1">
      <c r="A134" s="33"/>
      <c r="B134" s="32"/>
      <c r="C134" s="32"/>
      <c r="D134" s="47" t="s">
        <v>19</v>
      </c>
      <c r="E134" s="51" t="s">
        <v>20</v>
      </c>
      <c r="F134" s="36">
        <v>15664.4</v>
      </c>
      <c r="G134" s="36">
        <v>6123.5</v>
      </c>
    </row>
    <row r="135" spans="1:7" s="8" customFormat="1" ht="25.5">
      <c r="A135" s="33"/>
      <c r="B135" s="32"/>
      <c r="C135" s="32" t="s">
        <v>130</v>
      </c>
      <c r="D135" s="47"/>
      <c r="E135" s="52" t="s">
        <v>110</v>
      </c>
      <c r="F135" s="36">
        <f>F136</f>
        <v>277.7</v>
      </c>
      <c r="G135" s="36">
        <f>G136</f>
        <v>277.7</v>
      </c>
    </row>
    <row r="136" spans="1:7" s="8" customFormat="1" ht="12.75">
      <c r="A136" s="33"/>
      <c r="B136" s="37"/>
      <c r="C136" s="32" t="s">
        <v>542</v>
      </c>
      <c r="D136" s="32"/>
      <c r="E136" s="35" t="s">
        <v>111</v>
      </c>
      <c r="F136" s="36">
        <f>F137</f>
        <v>277.7</v>
      </c>
      <c r="G136" s="36">
        <f>G137</f>
        <v>277.7</v>
      </c>
    </row>
    <row r="137" spans="1:7" s="20" customFormat="1" ht="38.25">
      <c r="A137" s="33"/>
      <c r="B137" s="37"/>
      <c r="C137" s="32"/>
      <c r="D137" s="34" t="s">
        <v>19</v>
      </c>
      <c r="E137" s="51" t="s">
        <v>20</v>
      </c>
      <c r="F137" s="36">
        <v>277.7</v>
      </c>
      <c r="G137" s="36">
        <v>277.7</v>
      </c>
    </row>
    <row r="138" spans="1:7" s="8" customFormat="1" ht="38.25">
      <c r="A138" s="33"/>
      <c r="B138" s="32"/>
      <c r="C138" s="47" t="s">
        <v>131</v>
      </c>
      <c r="D138" s="49"/>
      <c r="E138" s="50" t="s">
        <v>113</v>
      </c>
      <c r="F138" s="36">
        <f>F139</f>
        <v>16943</v>
      </c>
      <c r="G138" s="36">
        <f>G139</f>
        <v>16943</v>
      </c>
    </row>
    <row r="139" spans="1:7" s="8" customFormat="1" ht="38.25">
      <c r="A139" s="33"/>
      <c r="B139" s="32"/>
      <c r="C139" s="32" t="s">
        <v>132</v>
      </c>
      <c r="D139" s="37"/>
      <c r="E139" s="51" t="s">
        <v>115</v>
      </c>
      <c r="F139" s="36">
        <f>F140</f>
        <v>16943</v>
      </c>
      <c r="G139" s="36">
        <f>G140</f>
        <v>16943</v>
      </c>
    </row>
    <row r="140" spans="1:7" s="8" customFormat="1" ht="38.25">
      <c r="A140" s="33"/>
      <c r="B140" s="32"/>
      <c r="C140" s="47"/>
      <c r="D140" s="47" t="s">
        <v>19</v>
      </c>
      <c r="E140" s="51" t="s">
        <v>20</v>
      </c>
      <c r="F140" s="36">
        <v>16943</v>
      </c>
      <c r="G140" s="36">
        <v>16943</v>
      </c>
    </row>
    <row r="141" spans="1:7" s="8" customFormat="1" ht="12.75">
      <c r="A141" s="33"/>
      <c r="B141" s="37" t="s">
        <v>9</v>
      </c>
      <c r="C141" s="32"/>
      <c r="D141" s="37"/>
      <c r="E141" s="50" t="s">
        <v>10</v>
      </c>
      <c r="F141" s="36">
        <f>F142</f>
        <v>138118.4</v>
      </c>
      <c r="G141" s="36">
        <f>G142</f>
        <v>138118.4</v>
      </c>
    </row>
    <row r="142" spans="1:7" s="8" customFormat="1" ht="25.5">
      <c r="A142" s="33"/>
      <c r="B142" s="37"/>
      <c r="C142" s="32" t="s">
        <v>95</v>
      </c>
      <c r="D142" s="49"/>
      <c r="E142" s="55" t="s">
        <v>96</v>
      </c>
      <c r="F142" s="43">
        <f>F143</f>
        <v>138118.4</v>
      </c>
      <c r="G142" s="43">
        <f>G143</f>
        <v>138118.4</v>
      </c>
    </row>
    <row r="143" spans="1:7" s="19" customFormat="1" ht="25.5">
      <c r="A143" s="33"/>
      <c r="B143" s="32"/>
      <c r="C143" s="47" t="s">
        <v>133</v>
      </c>
      <c r="D143" s="203"/>
      <c r="E143" s="64" t="s">
        <v>134</v>
      </c>
      <c r="F143" s="43">
        <f>F144+F148</f>
        <v>138118.4</v>
      </c>
      <c r="G143" s="43">
        <f>G144+G148</f>
        <v>138118.4</v>
      </c>
    </row>
    <row r="144" spans="1:7" s="8" customFormat="1" ht="25.5">
      <c r="A144" s="33"/>
      <c r="B144" s="32"/>
      <c r="C144" s="47" t="s">
        <v>135</v>
      </c>
      <c r="D144" s="49"/>
      <c r="E144" s="50" t="s">
        <v>136</v>
      </c>
      <c r="F144" s="36">
        <f>F146</f>
        <v>137756.5</v>
      </c>
      <c r="G144" s="36">
        <f>G146</f>
        <v>137756.5</v>
      </c>
    </row>
    <row r="145" spans="1:7" s="8" customFormat="1" ht="51">
      <c r="A145" s="33"/>
      <c r="B145" s="32"/>
      <c r="C145" s="32" t="s">
        <v>545</v>
      </c>
      <c r="D145" s="54"/>
      <c r="E145" s="50" t="s">
        <v>137</v>
      </c>
      <c r="F145" s="36">
        <f>F146</f>
        <v>137756.5</v>
      </c>
      <c r="G145" s="36">
        <f>G146</f>
        <v>137756.5</v>
      </c>
    </row>
    <row r="146" spans="1:7" s="8" customFormat="1" ht="38.25">
      <c r="A146" s="33"/>
      <c r="B146" s="32"/>
      <c r="C146" s="32" t="s">
        <v>546</v>
      </c>
      <c r="D146" s="47"/>
      <c r="E146" s="35" t="s">
        <v>41</v>
      </c>
      <c r="F146" s="36">
        <f>F147</f>
        <v>137756.5</v>
      </c>
      <c r="G146" s="36">
        <f>G147</f>
        <v>137756.5</v>
      </c>
    </row>
    <row r="147" spans="1:7" s="8" customFormat="1" ht="38.25">
      <c r="A147" s="33"/>
      <c r="B147" s="32"/>
      <c r="C147" s="32"/>
      <c r="D147" s="47" t="s">
        <v>19</v>
      </c>
      <c r="E147" s="51" t="s">
        <v>20</v>
      </c>
      <c r="F147" s="36">
        <v>137756.5</v>
      </c>
      <c r="G147" s="36">
        <v>137756.5</v>
      </c>
    </row>
    <row r="148" spans="1:7" s="8" customFormat="1" ht="25.5">
      <c r="A148" s="33"/>
      <c r="B148" s="32"/>
      <c r="C148" s="47" t="s">
        <v>138</v>
      </c>
      <c r="D148" s="49"/>
      <c r="E148" s="50" t="s">
        <v>21</v>
      </c>
      <c r="F148" s="36">
        <f>F149</f>
        <v>361.9</v>
      </c>
      <c r="G148" s="36">
        <f>G149</f>
        <v>361.9</v>
      </c>
    </row>
    <row r="149" spans="1:7" s="8" customFormat="1" ht="25.5">
      <c r="A149" s="33"/>
      <c r="B149" s="32"/>
      <c r="C149" s="47" t="s">
        <v>547</v>
      </c>
      <c r="D149" s="47"/>
      <c r="E149" s="51" t="s">
        <v>43</v>
      </c>
      <c r="F149" s="36">
        <f>F150</f>
        <v>361.9</v>
      </c>
      <c r="G149" s="36">
        <f>G150</f>
        <v>361.9</v>
      </c>
    </row>
    <row r="150" spans="1:7" s="8" customFormat="1" ht="38.25">
      <c r="A150" s="33"/>
      <c r="B150" s="32"/>
      <c r="C150" s="32"/>
      <c r="D150" s="47" t="s">
        <v>19</v>
      </c>
      <c r="E150" s="51" t="s">
        <v>20</v>
      </c>
      <c r="F150" s="36">
        <v>361.9</v>
      </c>
      <c r="G150" s="36">
        <v>361.9</v>
      </c>
    </row>
    <row r="151" spans="1:7" s="8" customFormat="1" ht="12.75">
      <c r="A151" s="33"/>
      <c r="B151" s="32" t="s">
        <v>27</v>
      </c>
      <c r="C151" s="32"/>
      <c r="D151" s="32"/>
      <c r="E151" s="39" t="s">
        <v>28</v>
      </c>
      <c r="F151" s="36">
        <f>F152</f>
        <v>39582.200000000004</v>
      </c>
      <c r="G151" s="36">
        <f>G152</f>
        <v>39582.200000000004</v>
      </c>
    </row>
    <row r="152" spans="1:7" s="8" customFormat="1" ht="25.5">
      <c r="A152" s="33"/>
      <c r="B152" s="37"/>
      <c r="C152" s="32" t="s">
        <v>95</v>
      </c>
      <c r="D152" s="49"/>
      <c r="E152" s="55" t="s">
        <v>96</v>
      </c>
      <c r="F152" s="43">
        <f>F153</f>
        <v>39582.200000000004</v>
      </c>
      <c r="G152" s="43">
        <f>G153</f>
        <v>39582.200000000004</v>
      </c>
    </row>
    <row r="153" spans="1:7" s="19" customFormat="1" ht="25.5">
      <c r="A153" s="33"/>
      <c r="B153" s="37"/>
      <c r="C153" s="47" t="s">
        <v>139</v>
      </c>
      <c r="D153" s="47"/>
      <c r="E153" s="58" t="s">
        <v>140</v>
      </c>
      <c r="F153" s="36">
        <f>F154+F158+F161</f>
        <v>39582.200000000004</v>
      </c>
      <c r="G153" s="36">
        <f>G154+G158+G161</f>
        <v>39582.200000000004</v>
      </c>
    </row>
    <row r="154" spans="1:7" s="8" customFormat="1" ht="25.5">
      <c r="A154" s="33"/>
      <c r="B154" s="32"/>
      <c r="C154" s="32" t="s">
        <v>141</v>
      </c>
      <c r="D154" s="32"/>
      <c r="E154" s="50" t="s">
        <v>522</v>
      </c>
      <c r="F154" s="36">
        <f aca="true" t="shared" si="8" ref="F154:G156">F155</f>
        <v>7973.5</v>
      </c>
      <c r="G154" s="36">
        <f t="shared" si="8"/>
        <v>7973.5</v>
      </c>
    </row>
    <row r="155" spans="1:7" s="20" customFormat="1" ht="51">
      <c r="A155" s="33"/>
      <c r="B155" s="32"/>
      <c r="C155" s="47" t="s">
        <v>549</v>
      </c>
      <c r="D155" s="47"/>
      <c r="E155" s="58" t="s">
        <v>142</v>
      </c>
      <c r="F155" s="36">
        <f t="shared" si="8"/>
        <v>7973.5</v>
      </c>
      <c r="G155" s="36">
        <f t="shared" si="8"/>
        <v>7973.5</v>
      </c>
    </row>
    <row r="156" spans="1:7" s="8" customFormat="1" ht="38.25">
      <c r="A156" s="33"/>
      <c r="B156" s="32"/>
      <c r="C156" s="47" t="s">
        <v>550</v>
      </c>
      <c r="D156" s="32"/>
      <c r="E156" s="35" t="s">
        <v>41</v>
      </c>
      <c r="F156" s="36">
        <f t="shared" si="8"/>
        <v>7973.5</v>
      </c>
      <c r="G156" s="36">
        <f t="shared" si="8"/>
        <v>7973.5</v>
      </c>
    </row>
    <row r="157" spans="1:7" s="8" customFormat="1" ht="38.25">
      <c r="A157" s="33"/>
      <c r="B157" s="32"/>
      <c r="C157" s="47"/>
      <c r="D157" s="34" t="s">
        <v>19</v>
      </c>
      <c r="E157" s="51" t="s">
        <v>20</v>
      </c>
      <c r="F157" s="36">
        <v>7973.5</v>
      </c>
      <c r="G157" s="36">
        <v>7973.5</v>
      </c>
    </row>
    <row r="158" spans="1:7" s="8" customFormat="1" ht="25.5">
      <c r="A158" s="33"/>
      <c r="B158" s="32"/>
      <c r="C158" s="47" t="s">
        <v>143</v>
      </c>
      <c r="D158" s="34"/>
      <c r="E158" s="50" t="s">
        <v>21</v>
      </c>
      <c r="F158" s="36">
        <f>F159</f>
        <v>1860</v>
      </c>
      <c r="G158" s="36">
        <f>G159</f>
        <v>1860</v>
      </c>
    </row>
    <row r="159" spans="1:7" s="8" customFormat="1" ht="25.5">
      <c r="A159" s="33"/>
      <c r="B159" s="32"/>
      <c r="C159" s="47" t="s">
        <v>551</v>
      </c>
      <c r="D159" s="34"/>
      <c r="E159" s="51" t="s">
        <v>43</v>
      </c>
      <c r="F159" s="36">
        <f>F160</f>
        <v>1860</v>
      </c>
      <c r="G159" s="36">
        <f>G160</f>
        <v>1860</v>
      </c>
    </row>
    <row r="160" spans="1:7" s="8" customFormat="1" ht="38.25">
      <c r="A160" s="33"/>
      <c r="B160" s="32"/>
      <c r="C160" s="47"/>
      <c r="D160" s="34" t="s">
        <v>19</v>
      </c>
      <c r="E160" s="51" t="s">
        <v>20</v>
      </c>
      <c r="F160" s="36">
        <v>1860</v>
      </c>
      <c r="G160" s="36">
        <v>1860</v>
      </c>
    </row>
    <row r="161" spans="1:7" s="8" customFormat="1" ht="38.25">
      <c r="A161" s="33"/>
      <c r="B161" s="32"/>
      <c r="C161" s="47" t="s">
        <v>144</v>
      </c>
      <c r="D161" s="34"/>
      <c r="E161" s="51" t="s">
        <v>32</v>
      </c>
      <c r="F161" s="36">
        <f>F162+F164</f>
        <v>29748.700000000004</v>
      </c>
      <c r="G161" s="36">
        <f>G162+G164</f>
        <v>29748.700000000004</v>
      </c>
    </row>
    <row r="162" spans="1:7" s="8" customFormat="1" ht="25.5">
      <c r="A162" s="33"/>
      <c r="B162" s="32"/>
      <c r="C162" s="47" t="s">
        <v>552</v>
      </c>
      <c r="D162" s="34"/>
      <c r="E162" s="45" t="s">
        <v>33</v>
      </c>
      <c r="F162" s="36">
        <f>F163</f>
        <v>7490.4</v>
      </c>
      <c r="G162" s="36">
        <f>G163</f>
        <v>7490.4</v>
      </c>
    </row>
    <row r="163" spans="1:7" s="8" customFormat="1" ht="38.25">
      <c r="A163" s="33"/>
      <c r="B163" s="32"/>
      <c r="C163" s="47"/>
      <c r="D163" s="47" t="s">
        <v>19</v>
      </c>
      <c r="E163" s="51" t="s">
        <v>20</v>
      </c>
      <c r="F163" s="36">
        <v>7490.4</v>
      </c>
      <c r="G163" s="36">
        <v>7490.4</v>
      </c>
    </row>
    <row r="164" spans="1:7" s="8" customFormat="1" ht="25.5">
      <c r="A164" s="33"/>
      <c r="B164" s="32"/>
      <c r="C164" s="32" t="s">
        <v>145</v>
      </c>
      <c r="D164" s="47"/>
      <c r="E164" s="51" t="s">
        <v>146</v>
      </c>
      <c r="F164" s="36">
        <f>SUM(F165:F169)</f>
        <v>22258.300000000003</v>
      </c>
      <c r="G164" s="36">
        <f>SUM(G165:G169)</f>
        <v>22258.300000000003</v>
      </c>
    </row>
    <row r="165" spans="1:7" s="8" customFormat="1" ht="76.5">
      <c r="A165" s="33"/>
      <c r="B165" s="32"/>
      <c r="C165" s="47"/>
      <c r="D165" s="32" t="s">
        <v>74</v>
      </c>
      <c r="E165" s="45" t="s">
        <v>75</v>
      </c>
      <c r="F165" s="36">
        <v>293.9</v>
      </c>
      <c r="G165" s="36">
        <v>293.9</v>
      </c>
    </row>
    <row r="166" spans="1:7" s="8" customFormat="1" ht="25.5">
      <c r="A166" s="33"/>
      <c r="B166" s="32"/>
      <c r="C166" s="47"/>
      <c r="D166" s="32" t="s">
        <v>76</v>
      </c>
      <c r="E166" s="45" t="s">
        <v>77</v>
      </c>
      <c r="F166" s="36">
        <v>2228.6</v>
      </c>
      <c r="G166" s="36">
        <v>2228.6</v>
      </c>
    </row>
    <row r="167" spans="1:7" s="8" customFormat="1" ht="25.5">
      <c r="A167" s="33"/>
      <c r="B167" s="32"/>
      <c r="C167" s="47"/>
      <c r="D167" s="32" t="s">
        <v>88</v>
      </c>
      <c r="E167" s="59" t="s">
        <v>89</v>
      </c>
      <c r="F167" s="36">
        <v>2186.9</v>
      </c>
      <c r="G167" s="36">
        <v>2186.9</v>
      </c>
    </row>
    <row r="168" spans="1:7" s="8" customFormat="1" ht="38.25">
      <c r="A168" s="33"/>
      <c r="B168" s="32"/>
      <c r="C168" s="47"/>
      <c r="D168" s="32" t="s">
        <v>19</v>
      </c>
      <c r="E168" s="51" t="s">
        <v>20</v>
      </c>
      <c r="F168" s="36">
        <v>7092.3</v>
      </c>
      <c r="G168" s="36">
        <v>7092.3</v>
      </c>
    </row>
    <row r="169" spans="1:7" s="8" customFormat="1" ht="12.75">
      <c r="A169" s="33"/>
      <c r="B169" s="32"/>
      <c r="C169" s="47"/>
      <c r="D169" s="60" t="s">
        <v>78</v>
      </c>
      <c r="E169" s="45" t="s">
        <v>79</v>
      </c>
      <c r="F169" s="36">
        <v>10456.6</v>
      </c>
      <c r="G169" s="36">
        <v>10456.6</v>
      </c>
    </row>
    <row r="170" spans="1:7" s="8" customFormat="1" ht="12.75">
      <c r="A170" s="33"/>
      <c r="B170" s="32" t="s">
        <v>147</v>
      </c>
      <c r="C170" s="32"/>
      <c r="D170" s="32"/>
      <c r="E170" s="194" t="s">
        <v>148</v>
      </c>
      <c r="F170" s="36">
        <f>F171</f>
        <v>29820.599999999995</v>
      </c>
      <c r="G170" s="36">
        <f>G171</f>
        <v>29820.599999999995</v>
      </c>
    </row>
    <row r="171" spans="1:7" s="8" customFormat="1" ht="25.5">
      <c r="A171" s="33"/>
      <c r="B171" s="37"/>
      <c r="C171" s="32" t="s">
        <v>95</v>
      </c>
      <c r="D171" s="49"/>
      <c r="E171" s="55" t="s">
        <v>96</v>
      </c>
      <c r="F171" s="43">
        <f>F172+F177+F188</f>
        <v>29820.599999999995</v>
      </c>
      <c r="G171" s="43">
        <f>G172+G177+G188</f>
        <v>29820.599999999995</v>
      </c>
    </row>
    <row r="172" spans="1:7" s="19" customFormat="1" ht="13.5" customHeight="1">
      <c r="A172" s="33"/>
      <c r="B172" s="37"/>
      <c r="C172" s="32" t="s">
        <v>97</v>
      </c>
      <c r="D172" s="49"/>
      <c r="E172" s="55" t="s">
        <v>98</v>
      </c>
      <c r="F172" s="74">
        <f>F173</f>
        <v>1432.4</v>
      </c>
      <c r="G172" s="74">
        <f>G173</f>
        <v>1432.4</v>
      </c>
    </row>
    <row r="173" spans="1:7" s="8" customFormat="1" ht="38.25">
      <c r="A173" s="33"/>
      <c r="B173" s="37"/>
      <c r="C173" s="47" t="s">
        <v>149</v>
      </c>
      <c r="D173" s="49"/>
      <c r="E173" s="50" t="s">
        <v>150</v>
      </c>
      <c r="F173" s="36">
        <f>F174</f>
        <v>1432.4</v>
      </c>
      <c r="G173" s="36">
        <f>G174</f>
        <v>1432.4</v>
      </c>
    </row>
    <row r="174" spans="1:7" s="8" customFormat="1" ht="63.75">
      <c r="A174" s="33"/>
      <c r="B174" s="37"/>
      <c r="C174" s="32" t="s">
        <v>151</v>
      </c>
      <c r="D174" s="32"/>
      <c r="E174" s="44" t="s">
        <v>152</v>
      </c>
      <c r="F174" s="36">
        <f>SUM(F175:F176)</f>
        <v>1432.4</v>
      </c>
      <c r="G174" s="36">
        <f>SUM(G175:G176)</f>
        <v>1432.4</v>
      </c>
    </row>
    <row r="175" spans="1:7" s="8" customFormat="1" ht="76.5">
      <c r="A175" s="33"/>
      <c r="B175" s="37"/>
      <c r="C175" s="32"/>
      <c r="D175" s="34" t="s">
        <v>74</v>
      </c>
      <c r="E175" s="45" t="s">
        <v>75</v>
      </c>
      <c r="F175" s="36">
        <v>799.9</v>
      </c>
      <c r="G175" s="36">
        <v>799.9</v>
      </c>
    </row>
    <row r="176" spans="1:7" s="8" customFormat="1" ht="25.5">
      <c r="A176" s="33"/>
      <c r="B176" s="37"/>
      <c r="C176" s="32"/>
      <c r="D176" s="34" t="s">
        <v>76</v>
      </c>
      <c r="E176" s="45" t="s">
        <v>77</v>
      </c>
      <c r="F176" s="36">
        <v>632.5</v>
      </c>
      <c r="G176" s="36">
        <v>632.5</v>
      </c>
    </row>
    <row r="177" spans="1:7" s="19" customFormat="1" ht="25.5">
      <c r="A177" s="33"/>
      <c r="B177" s="37"/>
      <c r="C177" s="47" t="s">
        <v>153</v>
      </c>
      <c r="D177" s="47"/>
      <c r="E177" s="61" t="s">
        <v>154</v>
      </c>
      <c r="F177" s="43">
        <f>F178+F182+F185</f>
        <v>5398.9</v>
      </c>
      <c r="G177" s="43">
        <f>G178+G182+G185</f>
        <v>5398.9</v>
      </c>
    </row>
    <row r="178" spans="1:7" s="19" customFormat="1" ht="24" customHeight="1">
      <c r="A178" s="33"/>
      <c r="B178" s="32"/>
      <c r="C178" s="32" t="s">
        <v>155</v>
      </c>
      <c r="D178" s="32"/>
      <c r="E178" s="61" t="s">
        <v>156</v>
      </c>
      <c r="F178" s="36">
        <f aca="true" t="shared" si="9" ref="F178:G180">F179</f>
        <v>4328.9</v>
      </c>
      <c r="G178" s="36">
        <f t="shared" si="9"/>
        <v>4328.9</v>
      </c>
    </row>
    <row r="179" spans="1:7" s="8" customFormat="1" ht="38.25" customHeight="1">
      <c r="A179" s="33"/>
      <c r="B179" s="37"/>
      <c r="C179" s="32" t="s">
        <v>553</v>
      </c>
      <c r="D179" s="32"/>
      <c r="E179" s="61" t="s">
        <v>157</v>
      </c>
      <c r="F179" s="36">
        <f t="shared" si="9"/>
        <v>4328.9</v>
      </c>
      <c r="G179" s="36">
        <f t="shared" si="9"/>
        <v>4328.9</v>
      </c>
    </row>
    <row r="180" spans="1:7" s="8" customFormat="1" ht="38.25">
      <c r="A180" s="33"/>
      <c r="B180" s="37"/>
      <c r="C180" s="32" t="s">
        <v>554</v>
      </c>
      <c r="D180" s="32"/>
      <c r="E180" s="35" t="s">
        <v>41</v>
      </c>
      <c r="F180" s="36">
        <f t="shared" si="9"/>
        <v>4328.9</v>
      </c>
      <c r="G180" s="36">
        <f t="shared" si="9"/>
        <v>4328.9</v>
      </c>
    </row>
    <row r="181" spans="1:7" s="8" customFormat="1" ht="38.25">
      <c r="A181" s="33"/>
      <c r="B181" s="37"/>
      <c r="C181" s="32"/>
      <c r="D181" s="47" t="s">
        <v>19</v>
      </c>
      <c r="E181" s="51" t="s">
        <v>20</v>
      </c>
      <c r="F181" s="36">
        <v>4328.9</v>
      </c>
      <c r="G181" s="36">
        <v>4328.9</v>
      </c>
    </row>
    <row r="182" spans="1:7" s="8" customFormat="1" ht="25.5">
      <c r="A182" s="33"/>
      <c r="B182" s="37"/>
      <c r="C182" s="32" t="s">
        <v>158</v>
      </c>
      <c r="D182" s="32"/>
      <c r="E182" s="50" t="s">
        <v>21</v>
      </c>
      <c r="F182" s="36">
        <f>F183</f>
        <v>40</v>
      </c>
      <c r="G182" s="36">
        <f>G183</f>
        <v>40</v>
      </c>
    </row>
    <row r="183" spans="1:7" s="8" customFormat="1" ht="25.5">
      <c r="A183" s="33"/>
      <c r="B183" s="37"/>
      <c r="C183" s="47" t="s">
        <v>555</v>
      </c>
      <c r="D183" s="47"/>
      <c r="E183" s="51" t="s">
        <v>43</v>
      </c>
      <c r="F183" s="36">
        <f>F184</f>
        <v>40</v>
      </c>
      <c r="G183" s="36">
        <f>G184</f>
        <v>40</v>
      </c>
    </row>
    <row r="184" spans="1:7" s="8" customFormat="1" ht="38.25" customHeight="1">
      <c r="A184" s="33"/>
      <c r="B184" s="37"/>
      <c r="C184" s="47"/>
      <c r="D184" s="47" t="s">
        <v>19</v>
      </c>
      <c r="E184" s="51" t="s">
        <v>20</v>
      </c>
      <c r="F184" s="36">
        <v>40</v>
      </c>
      <c r="G184" s="36">
        <v>40</v>
      </c>
    </row>
    <row r="185" spans="1:7" s="8" customFormat="1" ht="27" customHeight="1">
      <c r="A185" s="33"/>
      <c r="B185" s="32"/>
      <c r="C185" s="47" t="s">
        <v>159</v>
      </c>
      <c r="D185" s="47"/>
      <c r="E185" s="62" t="s">
        <v>160</v>
      </c>
      <c r="F185" s="36">
        <f>F186</f>
        <v>1030</v>
      </c>
      <c r="G185" s="36">
        <f>G186</f>
        <v>1030</v>
      </c>
    </row>
    <row r="186" spans="1:7" s="8" customFormat="1" ht="25.5">
      <c r="A186" s="33"/>
      <c r="B186" s="32"/>
      <c r="C186" s="47" t="s">
        <v>556</v>
      </c>
      <c r="D186" s="47"/>
      <c r="E186" s="61" t="s">
        <v>161</v>
      </c>
      <c r="F186" s="36">
        <f>F187</f>
        <v>1030</v>
      </c>
      <c r="G186" s="36">
        <f>G187</f>
        <v>1030</v>
      </c>
    </row>
    <row r="187" spans="1:7" s="8" customFormat="1" ht="38.25">
      <c r="A187" s="33"/>
      <c r="B187" s="32"/>
      <c r="C187" s="47"/>
      <c r="D187" s="47" t="s">
        <v>19</v>
      </c>
      <c r="E187" s="51" t="s">
        <v>20</v>
      </c>
      <c r="F187" s="36">
        <v>1030</v>
      </c>
      <c r="G187" s="36">
        <v>1030</v>
      </c>
    </row>
    <row r="188" spans="1:7" s="19" customFormat="1" ht="30" customHeight="1">
      <c r="A188" s="33"/>
      <c r="B188" s="32"/>
      <c r="C188" s="47" t="s">
        <v>162</v>
      </c>
      <c r="D188" s="47"/>
      <c r="E188" s="62" t="s">
        <v>163</v>
      </c>
      <c r="F188" s="43">
        <f>F189+F193+F196+F200</f>
        <v>22989.299999999996</v>
      </c>
      <c r="G188" s="43">
        <f>G189+G193+G196+G200</f>
        <v>22989.299999999996</v>
      </c>
    </row>
    <row r="189" spans="1:7" s="8" customFormat="1" ht="51">
      <c r="A189" s="33"/>
      <c r="B189" s="32"/>
      <c r="C189" s="47" t="s">
        <v>164</v>
      </c>
      <c r="D189" s="47"/>
      <c r="E189" s="68" t="s">
        <v>165</v>
      </c>
      <c r="F189" s="43">
        <f aca="true" t="shared" si="10" ref="F189:G191">F190</f>
        <v>6171.3</v>
      </c>
      <c r="G189" s="43">
        <f t="shared" si="10"/>
        <v>6171.3</v>
      </c>
    </row>
    <row r="190" spans="1:7" s="8" customFormat="1" ht="38.25">
      <c r="A190" s="33"/>
      <c r="B190" s="32"/>
      <c r="C190" s="47" t="s">
        <v>557</v>
      </c>
      <c r="D190" s="47"/>
      <c r="E190" s="62" t="s">
        <v>166</v>
      </c>
      <c r="F190" s="36">
        <f t="shared" si="10"/>
        <v>6171.3</v>
      </c>
      <c r="G190" s="36">
        <f t="shared" si="10"/>
        <v>6171.3</v>
      </c>
    </row>
    <row r="191" spans="1:7" s="8" customFormat="1" ht="38.25">
      <c r="A191" s="63"/>
      <c r="B191" s="47"/>
      <c r="C191" s="47" t="s">
        <v>558</v>
      </c>
      <c r="D191" s="47"/>
      <c r="E191" s="35" t="s">
        <v>41</v>
      </c>
      <c r="F191" s="36">
        <f t="shared" si="10"/>
        <v>6171.3</v>
      </c>
      <c r="G191" s="36">
        <f t="shared" si="10"/>
        <v>6171.3</v>
      </c>
    </row>
    <row r="192" spans="1:7" s="8" customFormat="1" ht="38.25">
      <c r="A192" s="63"/>
      <c r="B192" s="47"/>
      <c r="C192" s="47"/>
      <c r="D192" s="47" t="s">
        <v>19</v>
      </c>
      <c r="E192" s="51" t="s">
        <v>20</v>
      </c>
      <c r="F192" s="36">
        <v>6171.3</v>
      </c>
      <c r="G192" s="36">
        <v>6171.3</v>
      </c>
    </row>
    <row r="193" spans="1:7" s="8" customFormat="1" ht="25.5">
      <c r="A193" s="63"/>
      <c r="B193" s="47"/>
      <c r="C193" s="47" t="s">
        <v>167</v>
      </c>
      <c r="D193" s="47"/>
      <c r="E193" s="50" t="s">
        <v>21</v>
      </c>
      <c r="F193" s="43">
        <f>F194</f>
        <v>55.7</v>
      </c>
      <c r="G193" s="43">
        <f>G194</f>
        <v>55.7</v>
      </c>
    </row>
    <row r="194" spans="1:7" s="8" customFormat="1" ht="25.5">
      <c r="A194" s="63"/>
      <c r="B194" s="47"/>
      <c r="C194" s="47" t="s">
        <v>559</v>
      </c>
      <c r="D194" s="47"/>
      <c r="E194" s="51" t="s">
        <v>43</v>
      </c>
      <c r="F194" s="36">
        <f>F195</f>
        <v>55.7</v>
      </c>
      <c r="G194" s="36">
        <f>G195</f>
        <v>55.7</v>
      </c>
    </row>
    <row r="195" spans="1:7" s="8" customFormat="1" ht="38.25">
      <c r="A195" s="63"/>
      <c r="B195" s="47"/>
      <c r="C195" s="47"/>
      <c r="D195" s="47" t="s">
        <v>19</v>
      </c>
      <c r="E195" s="51" t="s">
        <v>20</v>
      </c>
      <c r="F195" s="36">
        <v>55.7</v>
      </c>
      <c r="G195" s="36">
        <v>55.7</v>
      </c>
    </row>
    <row r="196" spans="1:7" s="20" customFormat="1" ht="25.5">
      <c r="A196" s="63"/>
      <c r="B196" s="47"/>
      <c r="C196" s="32" t="s">
        <v>168</v>
      </c>
      <c r="D196" s="32"/>
      <c r="E196" s="44" t="s">
        <v>169</v>
      </c>
      <c r="F196" s="36">
        <f>F197</f>
        <v>15757.699999999999</v>
      </c>
      <c r="G196" s="36">
        <f>G197</f>
        <v>15757.699999999999</v>
      </c>
    </row>
    <row r="197" spans="1:7" s="20" customFormat="1" ht="25.5">
      <c r="A197" s="63"/>
      <c r="B197" s="47"/>
      <c r="C197" s="47" t="s">
        <v>560</v>
      </c>
      <c r="D197" s="47"/>
      <c r="E197" s="62" t="s">
        <v>73</v>
      </c>
      <c r="F197" s="36">
        <f>SUM(F198:F199)</f>
        <v>15757.699999999999</v>
      </c>
      <c r="G197" s="36">
        <f>SUM(G198:G199)</f>
        <v>15757.699999999999</v>
      </c>
    </row>
    <row r="198" spans="1:7" s="20" customFormat="1" ht="76.5">
      <c r="A198" s="63"/>
      <c r="B198" s="47"/>
      <c r="C198" s="47"/>
      <c r="D198" s="47" t="s">
        <v>74</v>
      </c>
      <c r="E198" s="45" t="s">
        <v>75</v>
      </c>
      <c r="F198" s="36">
        <v>14181.3</v>
      </c>
      <c r="G198" s="36">
        <v>14181.3</v>
      </c>
    </row>
    <row r="199" spans="1:7" s="20" customFormat="1" ht="25.5">
      <c r="A199" s="63"/>
      <c r="B199" s="47"/>
      <c r="C199" s="47"/>
      <c r="D199" s="47" t="s">
        <v>76</v>
      </c>
      <c r="E199" s="45" t="s">
        <v>77</v>
      </c>
      <c r="F199" s="36">
        <v>1576.4</v>
      </c>
      <c r="G199" s="36">
        <v>1576.4</v>
      </c>
    </row>
    <row r="200" spans="1:7" s="8" customFormat="1" ht="38.25">
      <c r="A200" s="63"/>
      <c r="B200" s="47"/>
      <c r="C200" s="47" t="s">
        <v>170</v>
      </c>
      <c r="D200" s="47"/>
      <c r="E200" s="59" t="s">
        <v>171</v>
      </c>
      <c r="F200" s="36">
        <f>F201</f>
        <v>1004.6</v>
      </c>
      <c r="G200" s="36">
        <f>G201</f>
        <v>1004.6</v>
      </c>
    </row>
    <row r="201" spans="1:7" s="8" customFormat="1" ht="25.5">
      <c r="A201" s="63"/>
      <c r="B201" s="47"/>
      <c r="C201" s="47" t="s">
        <v>561</v>
      </c>
      <c r="D201" s="47"/>
      <c r="E201" s="61" t="s">
        <v>172</v>
      </c>
      <c r="F201" s="36">
        <f>F202</f>
        <v>1004.6</v>
      </c>
      <c r="G201" s="36">
        <f>G202</f>
        <v>1004.6</v>
      </c>
    </row>
    <row r="202" spans="1:7" s="8" customFormat="1" ht="38.25">
      <c r="A202" s="63"/>
      <c r="B202" s="47"/>
      <c r="C202" s="47"/>
      <c r="D202" s="47" t="s">
        <v>19</v>
      </c>
      <c r="E202" s="51" t="s">
        <v>20</v>
      </c>
      <c r="F202" s="36">
        <v>1004.6</v>
      </c>
      <c r="G202" s="36">
        <v>1004.6</v>
      </c>
    </row>
    <row r="203" spans="1:7" s="8" customFormat="1" ht="12.75">
      <c r="A203" s="33"/>
      <c r="B203" s="32" t="s">
        <v>80</v>
      </c>
      <c r="C203" s="32"/>
      <c r="D203" s="32"/>
      <c r="E203" s="192" t="s">
        <v>81</v>
      </c>
      <c r="F203" s="36">
        <f>F204+F241</f>
        <v>75081.20000000001</v>
      </c>
      <c r="G203" s="36">
        <f>G204+G241</f>
        <v>73856.90000000001</v>
      </c>
    </row>
    <row r="204" spans="1:7" s="8" customFormat="1" ht="12.75">
      <c r="A204" s="33"/>
      <c r="B204" s="32" t="s">
        <v>82</v>
      </c>
      <c r="C204" s="32"/>
      <c r="D204" s="32"/>
      <c r="E204" s="44" t="s">
        <v>83</v>
      </c>
      <c r="F204" s="36">
        <f>F205</f>
        <v>14524.400000000001</v>
      </c>
      <c r="G204" s="36">
        <f>G205</f>
        <v>13300.1</v>
      </c>
    </row>
    <row r="205" spans="1:7" s="8" customFormat="1" ht="25.5">
      <c r="A205" s="33"/>
      <c r="B205" s="37"/>
      <c r="C205" s="32" t="s">
        <v>95</v>
      </c>
      <c r="D205" s="49"/>
      <c r="E205" s="55" t="s">
        <v>96</v>
      </c>
      <c r="F205" s="43">
        <f>F206+F215+F228+F232</f>
        <v>14524.400000000001</v>
      </c>
      <c r="G205" s="43">
        <f>G206+G215+G228+G232</f>
        <v>13300.1</v>
      </c>
    </row>
    <row r="206" spans="1:7" s="19" customFormat="1" ht="13.5" customHeight="1">
      <c r="A206" s="33"/>
      <c r="B206" s="37"/>
      <c r="C206" s="32" t="s">
        <v>97</v>
      </c>
      <c r="D206" s="49"/>
      <c r="E206" s="55" t="s">
        <v>98</v>
      </c>
      <c r="F206" s="74">
        <f>F207+F211</f>
        <v>830.6</v>
      </c>
      <c r="G206" s="74">
        <f>G207+G211</f>
        <v>830.6</v>
      </c>
    </row>
    <row r="207" spans="1:7" s="19" customFormat="1" ht="25.5">
      <c r="A207" s="33"/>
      <c r="B207" s="32"/>
      <c r="C207" s="47" t="s">
        <v>99</v>
      </c>
      <c r="D207" s="193"/>
      <c r="E207" s="64" t="s">
        <v>100</v>
      </c>
      <c r="F207" s="43">
        <f>F208</f>
        <v>531.5</v>
      </c>
      <c r="G207" s="43">
        <f>G208</f>
        <v>531.5</v>
      </c>
    </row>
    <row r="208" spans="1:7" s="8" customFormat="1" ht="38.25">
      <c r="A208" s="33"/>
      <c r="B208" s="32"/>
      <c r="C208" s="32" t="s">
        <v>102</v>
      </c>
      <c r="D208" s="47"/>
      <c r="E208" s="52" t="s">
        <v>103</v>
      </c>
      <c r="F208" s="36">
        <f>F209+F210</f>
        <v>531.5</v>
      </c>
      <c r="G208" s="36">
        <f>G209+G210</f>
        <v>531.5</v>
      </c>
    </row>
    <row r="209" spans="1:7" s="8" customFormat="1" ht="25.5">
      <c r="A209" s="33"/>
      <c r="B209" s="32"/>
      <c r="C209" s="47"/>
      <c r="D209" s="47" t="s">
        <v>76</v>
      </c>
      <c r="E209" s="45" t="s">
        <v>77</v>
      </c>
      <c r="F209" s="36">
        <v>115.9</v>
      </c>
      <c r="G209" s="36">
        <v>115.9</v>
      </c>
    </row>
    <row r="210" spans="1:7" s="8" customFormat="1" ht="25.5" customHeight="1">
      <c r="A210" s="33"/>
      <c r="B210" s="37"/>
      <c r="C210" s="32"/>
      <c r="D210" s="47" t="s">
        <v>88</v>
      </c>
      <c r="E210" s="59" t="s">
        <v>89</v>
      </c>
      <c r="F210" s="36">
        <v>415.6</v>
      </c>
      <c r="G210" s="36">
        <v>415.6</v>
      </c>
    </row>
    <row r="211" spans="1:7" s="8" customFormat="1" ht="38.25">
      <c r="A211" s="33"/>
      <c r="B211" s="37"/>
      <c r="C211" s="47" t="s">
        <v>112</v>
      </c>
      <c r="D211" s="49"/>
      <c r="E211" s="50" t="s">
        <v>113</v>
      </c>
      <c r="F211" s="36">
        <f>F212</f>
        <v>299.1</v>
      </c>
      <c r="G211" s="36">
        <f>G212</f>
        <v>299.1</v>
      </c>
    </row>
    <row r="212" spans="1:7" s="8" customFormat="1" ht="38.25">
      <c r="A212" s="33"/>
      <c r="B212" s="32"/>
      <c r="C212" s="47" t="s">
        <v>114</v>
      </c>
      <c r="D212" s="47"/>
      <c r="E212" s="51" t="s">
        <v>115</v>
      </c>
      <c r="F212" s="36">
        <f>F213+F214</f>
        <v>299.1</v>
      </c>
      <c r="G212" s="36">
        <f>G213+G214</f>
        <v>299.1</v>
      </c>
    </row>
    <row r="213" spans="1:7" s="8" customFormat="1" ht="25.5">
      <c r="A213" s="33"/>
      <c r="B213" s="32"/>
      <c r="C213" s="47"/>
      <c r="D213" s="47" t="s">
        <v>76</v>
      </c>
      <c r="E213" s="45" t="s">
        <v>77</v>
      </c>
      <c r="F213" s="36">
        <v>149.1</v>
      </c>
      <c r="G213" s="36">
        <v>149.1</v>
      </c>
    </row>
    <row r="214" spans="1:7" s="8" customFormat="1" ht="25.5">
      <c r="A214" s="33"/>
      <c r="B214" s="32"/>
      <c r="C214" s="47"/>
      <c r="D214" s="47" t="s">
        <v>88</v>
      </c>
      <c r="E214" s="59" t="s">
        <v>89</v>
      </c>
      <c r="F214" s="36">
        <v>150</v>
      </c>
      <c r="G214" s="36">
        <v>150</v>
      </c>
    </row>
    <row r="215" spans="1:7" s="19" customFormat="1" ht="30" customHeight="1">
      <c r="A215" s="33"/>
      <c r="B215" s="32"/>
      <c r="C215" s="47" t="s">
        <v>118</v>
      </c>
      <c r="D215" s="203"/>
      <c r="E215" s="64" t="s">
        <v>119</v>
      </c>
      <c r="F215" s="43">
        <f>F216+F222</f>
        <v>12439.5</v>
      </c>
      <c r="G215" s="43">
        <f>G216+G222</f>
        <v>12439.5</v>
      </c>
    </row>
    <row r="216" spans="1:7" s="8" customFormat="1" ht="38.25">
      <c r="A216" s="33"/>
      <c r="B216" s="32"/>
      <c r="C216" s="47" t="s">
        <v>131</v>
      </c>
      <c r="D216" s="49"/>
      <c r="E216" s="50" t="s">
        <v>113</v>
      </c>
      <c r="F216" s="36">
        <f>F217+F220</f>
        <v>737.2</v>
      </c>
      <c r="G216" s="36">
        <f>G217+G220</f>
        <v>737.2</v>
      </c>
    </row>
    <row r="217" spans="1:7" s="8" customFormat="1" ht="38.25">
      <c r="A217" s="33"/>
      <c r="B217" s="32"/>
      <c r="C217" s="32" t="s">
        <v>132</v>
      </c>
      <c r="D217" s="37"/>
      <c r="E217" s="51" t="s">
        <v>115</v>
      </c>
      <c r="F217" s="36">
        <f>SUM(F218:F219)</f>
        <v>493.6</v>
      </c>
      <c r="G217" s="36">
        <f>SUM(G218:G219)</f>
        <v>493.6</v>
      </c>
    </row>
    <row r="218" spans="1:7" s="8" customFormat="1" ht="25.5">
      <c r="A218" s="33"/>
      <c r="B218" s="32"/>
      <c r="C218" s="47"/>
      <c r="D218" s="47" t="s">
        <v>76</v>
      </c>
      <c r="E218" s="45" t="s">
        <v>77</v>
      </c>
      <c r="F218" s="36">
        <v>243.6</v>
      </c>
      <c r="G218" s="36">
        <v>243.6</v>
      </c>
    </row>
    <row r="219" spans="1:7" s="8" customFormat="1" ht="25.5">
      <c r="A219" s="33"/>
      <c r="B219" s="32"/>
      <c r="C219" s="47"/>
      <c r="D219" s="47" t="s">
        <v>88</v>
      </c>
      <c r="E219" s="59" t="s">
        <v>89</v>
      </c>
      <c r="F219" s="36">
        <v>250</v>
      </c>
      <c r="G219" s="36">
        <v>250</v>
      </c>
    </row>
    <row r="220" spans="1:7" s="8" customFormat="1" ht="76.5">
      <c r="A220" s="33"/>
      <c r="B220" s="32"/>
      <c r="C220" s="47" t="s">
        <v>173</v>
      </c>
      <c r="D220" s="47"/>
      <c r="E220" s="64" t="s">
        <v>174</v>
      </c>
      <c r="F220" s="36">
        <f>F221</f>
        <v>243.6</v>
      </c>
      <c r="G220" s="36">
        <f>G221</f>
        <v>243.6</v>
      </c>
    </row>
    <row r="221" spans="1:7" s="8" customFormat="1" ht="25.5">
      <c r="A221" s="33"/>
      <c r="B221" s="32"/>
      <c r="C221" s="47"/>
      <c r="D221" s="47" t="s">
        <v>88</v>
      </c>
      <c r="E221" s="59" t="s">
        <v>89</v>
      </c>
      <c r="F221" s="36">
        <v>243.6</v>
      </c>
      <c r="G221" s="36">
        <v>243.6</v>
      </c>
    </row>
    <row r="222" spans="1:7" s="8" customFormat="1" ht="38.25">
      <c r="A222" s="33"/>
      <c r="B222" s="32"/>
      <c r="C222" s="47" t="s">
        <v>175</v>
      </c>
      <c r="D222" s="49"/>
      <c r="E222" s="50" t="s">
        <v>150</v>
      </c>
      <c r="F222" s="36">
        <f>F223+F226</f>
        <v>11702.3</v>
      </c>
      <c r="G222" s="36">
        <f>G223+G226</f>
        <v>11702.3</v>
      </c>
    </row>
    <row r="223" spans="1:7" s="8" customFormat="1" ht="38.25">
      <c r="A223" s="33"/>
      <c r="B223" s="32"/>
      <c r="C223" s="32" t="s">
        <v>176</v>
      </c>
      <c r="D223" s="32"/>
      <c r="E223" s="55" t="s">
        <v>177</v>
      </c>
      <c r="F223" s="36">
        <f>F224+F225</f>
        <v>6330</v>
      </c>
      <c r="G223" s="36">
        <f>G224+G225</f>
        <v>6330</v>
      </c>
    </row>
    <row r="224" spans="1:7" s="8" customFormat="1" ht="25.5">
      <c r="A224" s="33"/>
      <c r="B224" s="32"/>
      <c r="C224" s="32"/>
      <c r="D224" s="47" t="s">
        <v>88</v>
      </c>
      <c r="E224" s="59" t="s">
        <v>89</v>
      </c>
      <c r="F224" s="36">
        <f>29.2+1522.7</f>
        <v>1551.9</v>
      </c>
      <c r="G224" s="36">
        <f>29.2+1522.7</f>
        <v>1551.9</v>
      </c>
    </row>
    <row r="225" spans="1:7" s="8" customFormat="1" ht="38.25">
      <c r="A225" s="33"/>
      <c r="B225" s="32"/>
      <c r="C225" s="32"/>
      <c r="D225" s="47" t="s">
        <v>19</v>
      </c>
      <c r="E225" s="51" t="s">
        <v>20</v>
      </c>
      <c r="F225" s="36">
        <f>89.9+4688.2</f>
        <v>4778.099999999999</v>
      </c>
      <c r="G225" s="36">
        <f>89.9+4688.2</f>
        <v>4778.099999999999</v>
      </c>
    </row>
    <row r="226" spans="1:7" s="8" customFormat="1" ht="25.5">
      <c r="A226" s="33"/>
      <c r="B226" s="32"/>
      <c r="C226" s="32" t="s">
        <v>178</v>
      </c>
      <c r="D226" s="37"/>
      <c r="E226" s="53" t="s">
        <v>179</v>
      </c>
      <c r="F226" s="36">
        <f>F227</f>
        <v>5372.3</v>
      </c>
      <c r="G226" s="36">
        <f>G227</f>
        <v>5372.3</v>
      </c>
    </row>
    <row r="227" spans="1:7" s="8" customFormat="1" ht="38.25">
      <c r="A227" s="33"/>
      <c r="B227" s="32"/>
      <c r="C227" s="32"/>
      <c r="D227" s="47" t="s">
        <v>19</v>
      </c>
      <c r="E227" s="51" t="s">
        <v>20</v>
      </c>
      <c r="F227" s="36">
        <v>5372.3</v>
      </c>
      <c r="G227" s="36">
        <v>5372.3</v>
      </c>
    </row>
    <row r="228" spans="1:7" s="19" customFormat="1" ht="25.5">
      <c r="A228" s="33"/>
      <c r="B228" s="32"/>
      <c r="C228" s="47" t="s">
        <v>133</v>
      </c>
      <c r="D228" s="203"/>
      <c r="E228" s="64" t="s">
        <v>134</v>
      </c>
      <c r="F228" s="43">
        <f aca="true" t="shared" si="11" ref="F228:G230">F229</f>
        <v>20</v>
      </c>
      <c r="G228" s="43">
        <f t="shared" si="11"/>
        <v>20</v>
      </c>
    </row>
    <row r="229" spans="1:7" s="8" customFormat="1" ht="38.25">
      <c r="A229" s="33"/>
      <c r="B229" s="32"/>
      <c r="C229" s="47" t="s">
        <v>180</v>
      </c>
      <c r="D229" s="49"/>
      <c r="E229" s="50" t="s">
        <v>113</v>
      </c>
      <c r="F229" s="36">
        <f t="shared" si="11"/>
        <v>20</v>
      </c>
      <c r="G229" s="36">
        <f t="shared" si="11"/>
        <v>20</v>
      </c>
    </row>
    <row r="230" spans="1:7" s="8" customFormat="1" ht="38.25">
      <c r="A230" s="33"/>
      <c r="B230" s="32"/>
      <c r="C230" s="47" t="s">
        <v>548</v>
      </c>
      <c r="D230" s="47"/>
      <c r="E230" s="58" t="s">
        <v>181</v>
      </c>
      <c r="F230" s="36">
        <f t="shared" si="11"/>
        <v>20</v>
      </c>
      <c r="G230" s="36">
        <f t="shared" si="11"/>
        <v>20</v>
      </c>
    </row>
    <row r="231" spans="1:7" s="8" customFormat="1" ht="25.5">
      <c r="A231" s="33"/>
      <c r="B231" s="32"/>
      <c r="C231" s="32"/>
      <c r="D231" s="47" t="s">
        <v>88</v>
      </c>
      <c r="E231" s="59" t="s">
        <v>89</v>
      </c>
      <c r="F231" s="36">
        <v>20</v>
      </c>
      <c r="G231" s="36">
        <v>20</v>
      </c>
    </row>
    <row r="232" spans="1:7" s="19" customFormat="1" ht="25.5">
      <c r="A232" s="33"/>
      <c r="B232" s="32"/>
      <c r="C232" s="47" t="s">
        <v>162</v>
      </c>
      <c r="D232" s="47"/>
      <c r="E232" s="62" t="s">
        <v>163</v>
      </c>
      <c r="F232" s="43">
        <f>F233+F236</f>
        <v>1234.3000000000002</v>
      </c>
      <c r="G232" s="43">
        <f>G233+G236</f>
        <v>10</v>
      </c>
    </row>
    <row r="233" spans="1:7" s="8" customFormat="1" ht="38.25">
      <c r="A233" s="33"/>
      <c r="B233" s="32"/>
      <c r="C233" s="47" t="s">
        <v>170</v>
      </c>
      <c r="D233" s="47"/>
      <c r="E233" s="59" t="s">
        <v>171</v>
      </c>
      <c r="F233" s="36">
        <f>F234</f>
        <v>10</v>
      </c>
      <c r="G233" s="36">
        <f>G234</f>
        <v>10</v>
      </c>
    </row>
    <row r="234" spans="1:7" s="8" customFormat="1" ht="38.25">
      <c r="A234" s="33"/>
      <c r="B234" s="32"/>
      <c r="C234" s="47" t="s">
        <v>562</v>
      </c>
      <c r="D234" s="47"/>
      <c r="E234" s="65" t="s">
        <v>182</v>
      </c>
      <c r="F234" s="36">
        <f>F235</f>
        <v>10</v>
      </c>
      <c r="G234" s="36">
        <f>G235</f>
        <v>10</v>
      </c>
    </row>
    <row r="235" spans="1:7" s="8" customFormat="1" ht="25.5">
      <c r="A235" s="33"/>
      <c r="B235" s="32"/>
      <c r="C235" s="47"/>
      <c r="D235" s="47" t="s">
        <v>88</v>
      </c>
      <c r="E235" s="59" t="s">
        <v>89</v>
      </c>
      <c r="F235" s="36">
        <v>10</v>
      </c>
      <c r="G235" s="36">
        <v>10</v>
      </c>
    </row>
    <row r="236" spans="1:7" s="8" customFormat="1" ht="25.5">
      <c r="A236" s="33"/>
      <c r="B236" s="32"/>
      <c r="C236" s="32" t="s">
        <v>183</v>
      </c>
      <c r="D236" s="32"/>
      <c r="E236" s="50" t="s">
        <v>184</v>
      </c>
      <c r="F236" s="36">
        <f>F237+F239</f>
        <v>1224.3000000000002</v>
      </c>
      <c r="G236" s="36">
        <f>G237+G239</f>
        <v>0</v>
      </c>
    </row>
    <row r="237" spans="1:7" s="8" customFormat="1" ht="51">
      <c r="A237" s="33"/>
      <c r="B237" s="32"/>
      <c r="C237" s="47" t="s">
        <v>185</v>
      </c>
      <c r="D237" s="47"/>
      <c r="E237" s="65" t="s">
        <v>186</v>
      </c>
      <c r="F237" s="36">
        <f>F238</f>
        <v>765.2</v>
      </c>
      <c r="G237" s="36">
        <f>G238</f>
        <v>0</v>
      </c>
    </row>
    <row r="238" spans="1:7" s="8" customFormat="1" ht="25.5">
      <c r="A238" s="33"/>
      <c r="B238" s="32"/>
      <c r="C238" s="47"/>
      <c r="D238" s="47" t="s">
        <v>88</v>
      </c>
      <c r="E238" s="59" t="s">
        <v>89</v>
      </c>
      <c r="F238" s="36">
        <v>765.2</v>
      </c>
      <c r="G238" s="36">
        <v>0</v>
      </c>
    </row>
    <row r="239" spans="1:7" s="8" customFormat="1" ht="51">
      <c r="A239" s="33"/>
      <c r="B239" s="32"/>
      <c r="C239" s="47" t="s">
        <v>563</v>
      </c>
      <c r="D239" s="47"/>
      <c r="E239" s="65" t="s">
        <v>90</v>
      </c>
      <c r="F239" s="36">
        <f>F240</f>
        <v>459.1</v>
      </c>
      <c r="G239" s="36">
        <f>G240</f>
        <v>0</v>
      </c>
    </row>
    <row r="240" spans="1:7" s="8" customFormat="1" ht="25.5">
      <c r="A240" s="33"/>
      <c r="B240" s="32"/>
      <c r="C240" s="47"/>
      <c r="D240" s="47" t="s">
        <v>88</v>
      </c>
      <c r="E240" s="59" t="s">
        <v>89</v>
      </c>
      <c r="F240" s="36">
        <v>459.1</v>
      </c>
      <c r="G240" s="36">
        <v>0</v>
      </c>
    </row>
    <row r="241" spans="1:7" s="8" customFormat="1" ht="12.75">
      <c r="A241" s="33"/>
      <c r="B241" s="32" t="s">
        <v>187</v>
      </c>
      <c r="C241" s="32"/>
      <c r="D241" s="32"/>
      <c r="E241" s="192" t="s">
        <v>188</v>
      </c>
      <c r="F241" s="36">
        <f aca="true" t="shared" si="12" ref="F241:G244">F242</f>
        <v>60556.8</v>
      </c>
      <c r="G241" s="36">
        <f t="shared" si="12"/>
        <v>60556.8</v>
      </c>
    </row>
    <row r="242" spans="1:7" s="8" customFormat="1" ht="25.5">
      <c r="A242" s="33"/>
      <c r="B242" s="37"/>
      <c r="C242" s="32" t="s">
        <v>95</v>
      </c>
      <c r="D242" s="49"/>
      <c r="E242" s="55" t="s">
        <v>96</v>
      </c>
      <c r="F242" s="43">
        <f t="shared" si="12"/>
        <v>60556.8</v>
      </c>
      <c r="G242" s="43">
        <f t="shared" si="12"/>
        <v>60556.8</v>
      </c>
    </row>
    <row r="243" spans="1:7" s="19" customFormat="1" ht="13.5" customHeight="1">
      <c r="A243" s="33"/>
      <c r="B243" s="37"/>
      <c r="C243" s="32" t="s">
        <v>97</v>
      </c>
      <c r="D243" s="49"/>
      <c r="E243" s="55" t="s">
        <v>98</v>
      </c>
      <c r="F243" s="74">
        <f t="shared" si="12"/>
        <v>60556.8</v>
      </c>
      <c r="G243" s="74">
        <f t="shared" si="12"/>
        <v>60556.8</v>
      </c>
    </row>
    <row r="244" spans="1:7" s="8" customFormat="1" ht="38.25">
      <c r="A244" s="33"/>
      <c r="B244" s="37"/>
      <c r="C244" s="47" t="s">
        <v>149</v>
      </c>
      <c r="D244" s="49"/>
      <c r="E244" s="50" t="s">
        <v>150</v>
      </c>
      <c r="F244" s="36">
        <f t="shared" si="12"/>
        <v>60556.8</v>
      </c>
      <c r="G244" s="36">
        <f t="shared" si="12"/>
        <v>60556.8</v>
      </c>
    </row>
    <row r="245" spans="1:7" s="8" customFormat="1" ht="63.75">
      <c r="A245" s="33"/>
      <c r="B245" s="37"/>
      <c r="C245" s="32" t="s">
        <v>151</v>
      </c>
      <c r="D245" s="32"/>
      <c r="E245" s="44" t="s">
        <v>152</v>
      </c>
      <c r="F245" s="36">
        <f>SUM(F246:F246)</f>
        <v>60556.8</v>
      </c>
      <c r="G245" s="36">
        <f>SUM(G246:G246)</f>
        <v>60556.8</v>
      </c>
    </row>
    <row r="246" spans="1:7" s="8" customFormat="1" ht="25.5">
      <c r="A246" s="33"/>
      <c r="B246" s="37"/>
      <c r="C246" s="32"/>
      <c r="D246" s="47" t="s">
        <v>88</v>
      </c>
      <c r="E246" s="59" t="s">
        <v>89</v>
      </c>
      <c r="F246" s="36">
        <v>60556.8</v>
      </c>
      <c r="G246" s="36">
        <v>60556.8</v>
      </c>
    </row>
    <row r="247" spans="1:7" s="8" customFormat="1" ht="30">
      <c r="A247" s="188" t="s">
        <v>189</v>
      </c>
      <c r="B247" s="32"/>
      <c r="C247" s="32"/>
      <c r="D247" s="32"/>
      <c r="E247" s="191" t="s">
        <v>190</v>
      </c>
      <c r="F247" s="190">
        <f>F248+F274</f>
        <v>104611.3</v>
      </c>
      <c r="G247" s="190">
        <f>G248+G274</f>
        <v>97150.8</v>
      </c>
    </row>
    <row r="248" spans="1:7" s="8" customFormat="1" ht="12.75">
      <c r="A248" s="33"/>
      <c r="B248" s="47" t="s">
        <v>191</v>
      </c>
      <c r="C248" s="193"/>
      <c r="D248" s="193"/>
      <c r="E248" s="102" t="s">
        <v>192</v>
      </c>
      <c r="F248" s="43">
        <f>F249+F260+F266</f>
        <v>88440.6</v>
      </c>
      <c r="G248" s="43">
        <f>G249+G260+G266</f>
        <v>88440.6</v>
      </c>
    </row>
    <row r="249" spans="1:7" s="8" customFormat="1" ht="51">
      <c r="A249" s="33"/>
      <c r="B249" s="32" t="s">
        <v>193</v>
      </c>
      <c r="C249" s="32"/>
      <c r="D249" s="193"/>
      <c r="E249" s="55" t="s">
        <v>194</v>
      </c>
      <c r="F249" s="43">
        <f aca="true" t="shared" si="13" ref="F249:G251">F250</f>
        <v>26154</v>
      </c>
      <c r="G249" s="43">
        <f t="shared" si="13"/>
        <v>26154</v>
      </c>
    </row>
    <row r="250" spans="1:7" s="20" customFormat="1" ht="38.25">
      <c r="A250" s="33"/>
      <c r="B250" s="32"/>
      <c r="C250" s="47" t="s">
        <v>195</v>
      </c>
      <c r="D250" s="32"/>
      <c r="E250" s="35" t="s">
        <v>196</v>
      </c>
      <c r="F250" s="43">
        <f t="shared" si="13"/>
        <v>26154</v>
      </c>
      <c r="G250" s="43">
        <f t="shared" si="13"/>
        <v>26154</v>
      </c>
    </row>
    <row r="251" spans="1:7" s="8" customFormat="1" ht="25.5">
      <c r="A251" s="33"/>
      <c r="B251" s="32"/>
      <c r="C251" s="32" t="s">
        <v>197</v>
      </c>
      <c r="D251" s="32"/>
      <c r="E251" s="55" t="s">
        <v>198</v>
      </c>
      <c r="F251" s="43">
        <f t="shared" si="13"/>
        <v>26154</v>
      </c>
      <c r="G251" s="43">
        <f t="shared" si="13"/>
        <v>26154</v>
      </c>
    </row>
    <row r="252" spans="1:7" s="19" customFormat="1" ht="27" customHeight="1">
      <c r="A252" s="33"/>
      <c r="B252" s="32"/>
      <c r="C252" s="32" t="s">
        <v>199</v>
      </c>
      <c r="D252" s="54"/>
      <c r="E252" s="59" t="s">
        <v>72</v>
      </c>
      <c r="F252" s="43">
        <f>F253+F257</f>
        <v>26154</v>
      </c>
      <c r="G252" s="43">
        <f>G253+G257</f>
        <v>26154</v>
      </c>
    </row>
    <row r="253" spans="1:7" s="8" customFormat="1" ht="25.5">
      <c r="A253" s="33"/>
      <c r="B253" s="32"/>
      <c r="C253" s="32" t="s">
        <v>638</v>
      </c>
      <c r="D253" s="37"/>
      <c r="E253" s="66" t="s">
        <v>73</v>
      </c>
      <c r="F253" s="36">
        <f>F254+F255+F256</f>
        <v>26135</v>
      </c>
      <c r="G253" s="36">
        <f>G254+G255+G256</f>
        <v>26135</v>
      </c>
    </row>
    <row r="254" spans="1:7" s="8" customFormat="1" ht="76.5">
      <c r="A254" s="33"/>
      <c r="B254" s="32"/>
      <c r="C254" s="32"/>
      <c r="D254" s="34" t="s">
        <v>74</v>
      </c>
      <c r="E254" s="45" t="s">
        <v>75</v>
      </c>
      <c r="F254" s="36">
        <v>23811</v>
      </c>
      <c r="G254" s="36">
        <v>23811</v>
      </c>
    </row>
    <row r="255" spans="1:7" s="8" customFormat="1" ht="25.5">
      <c r="A255" s="33"/>
      <c r="B255" s="32"/>
      <c r="C255" s="32"/>
      <c r="D255" s="34" t="s">
        <v>76</v>
      </c>
      <c r="E255" s="45" t="s">
        <v>77</v>
      </c>
      <c r="F255" s="36">
        <v>2288.2</v>
      </c>
      <c r="G255" s="36">
        <v>2288.2</v>
      </c>
    </row>
    <row r="256" spans="1:7" s="8" customFormat="1" ht="12.75">
      <c r="A256" s="33"/>
      <c r="B256" s="32"/>
      <c r="C256" s="32"/>
      <c r="D256" s="34" t="s">
        <v>78</v>
      </c>
      <c r="E256" s="45" t="s">
        <v>79</v>
      </c>
      <c r="F256" s="36">
        <v>35.8</v>
      </c>
      <c r="G256" s="36">
        <v>35.8</v>
      </c>
    </row>
    <row r="257" spans="1:7" s="8" customFormat="1" ht="63" customHeight="1">
      <c r="A257" s="33"/>
      <c r="B257" s="32"/>
      <c r="C257" s="32" t="s">
        <v>200</v>
      </c>
      <c r="D257" s="37"/>
      <c r="E257" s="66" t="s">
        <v>201</v>
      </c>
      <c r="F257" s="36">
        <f>SUM(F258:F259)</f>
        <v>19</v>
      </c>
      <c r="G257" s="36">
        <f>SUM(G258:G259)</f>
        <v>19</v>
      </c>
    </row>
    <row r="258" spans="1:7" s="8" customFormat="1" ht="76.5">
      <c r="A258" s="33"/>
      <c r="B258" s="32"/>
      <c r="C258" s="32"/>
      <c r="D258" s="34" t="s">
        <v>74</v>
      </c>
      <c r="E258" s="45" t="s">
        <v>75</v>
      </c>
      <c r="F258" s="36">
        <v>18.2</v>
      </c>
      <c r="G258" s="36">
        <v>18.2</v>
      </c>
    </row>
    <row r="259" spans="1:7" s="8" customFormat="1" ht="25.5">
      <c r="A259" s="33"/>
      <c r="B259" s="32"/>
      <c r="C259" s="32"/>
      <c r="D259" s="34" t="s">
        <v>76</v>
      </c>
      <c r="E259" s="45" t="s">
        <v>77</v>
      </c>
      <c r="F259" s="36">
        <v>0.8</v>
      </c>
      <c r="G259" s="36">
        <v>0.8</v>
      </c>
    </row>
    <row r="260" spans="1:7" s="8" customFormat="1" ht="12.75">
      <c r="A260" s="33"/>
      <c r="B260" s="32" t="s">
        <v>202</v>
      </c>
      <c r="C260" s="32"/>
      <c r="D260" s="49"/>
      <c r="E260" s="55" t="s">
        <v>203</v>
      </c>
      <c r="F260" s="43">
        <f aca="true" t="shared" si="14" ref="F260:G264">F261</f>
        <v>15000</v>
      </c>
      <c r="G260" s="43">
        <f t="shared" si="14"/>
        <v>15000</v>
      </c>
    </row>
    <row r="261" spans="1:7" s="8" customFormat="1" ht="38.25">
      <c r="A261" s="33"/>
      <c r="B261" s="32"/>
      <c r="C261" s="47" t="s">
        <v>195</v>
      </c>
      <c r="D261" s="32"/>
      <c r="E261" s="35" t="s">
        <v>196</v>
      </c>
      <c r="F261" s="43">
        <f t="shared" si="14"/>
        <v>15000</v>
      </c>
      <c r="G261" s="43">
        <f t="shared" si="14"/>
        <v>15000</v>
      </c>
    </row>
    <row r="262" spans="1:7" s="8" customFormat="1" ht="29.25" customHeight="1">
      <c r="A262" s="33"/>
      <c r="B262" s="32"/>
      <c r="C262" s="32" t="s">
        <v>204</v>
      </c>
      <c r="D262" s="32"/>
      <c r="E262" s="55" t="s">
        <v>205</v>
      </c>
      <c r="F262" s="43">
        <f t="shared" si="14"/>
        <v>15000</v>
      </c>
      <c r="G262" s="43">
        <f t="shared" si="14"/>
        <v>15000</v>
      </c>
    </row>
    <row r="263" spans="1:7" s="19" customFormat="1" ht="27" customHeight="1">
      <c r="A263" s="33"/>
      <c r="B263" s="32"/>
      <c r="C263" s="32" t="s">
        <v>206</v>
      </c>
      <c r="D263" s="54"/>
      <c r="E263" s="59" t="s">
        <v>207</v>
      </c>
      <c r="F263" s="43">
        <f t="shared" si="14"/>
        <v>15000</v>
      </c>
      <c r="G263" s="43">
        <f t="shared" si="14"/>
        <v>15000</v>
      </c>
    </row>
    <row r="264" spans="1:7" s="20" customFormat="1" ht="25.5">
      <c r="A264" s="33"/>
      <c r="B264" s="32"/>
      <c r="C264" s="32" t="s">
        <v>635</v>
      </c>
      <c r="D264" s="34"/>
      <c r="E264" s="55" t="s">
        <v>208</v>
      </c>
      <c r="F264" s="43">
        <f t="shared" si="14"/>
        <v>15000</v>
      </c>
      <c r="G264" s="43">
        <f t="shared" si="14"/>
        <v>15000</v>
      </c>
    </row>
    <row r="265" spans="1:7" s="20" customFormat="1" ht="12.75">
      <c r="A265" s="33"/>
      <c r="B265" s="32"/>
      <c r="C265" s="38"/>
      <c r="D265" s="34" t="s">
        <v>78</v>
      </c>
      <c r="E265" s="45" t="s">
        <v>79</v>
      </c>
      <c r="F265" s="43">
        <v>15000</v>
      </c>
      <c r="G265" s="43">
        <v>15000</v>
      </c>
    </row>
    <row r="266" spans="1:7" s="8" customFormat="1" ht="12.75">
      <c r="A266" s="33"/>
      <c r="B266" s="32" t="s">
        <v>209</v>
      </c>
      <c r="C266" s="32"/>
      <c r="D266" s="49"/>
      <c r="E266" s="55" t="s">
        <v>210</v>
      </c>
      <c r="F266" s="43">
        <f>F267</f>
        <v>47286.6</v>
      </c>
      <c r="G266" s="43">
        <f>G267</f>
        <v>47286.6</v>
      </c>
    </row>
    <row r="267" spans="1:7" s="8" customFormat="1" ht="38.25">
      <c r="A267" s="33"/>
      <c r="B267" s="32"/>
      <c r="C267" s="47" t="s">
        <v>195</v>
      </c>
      <c r="D267" s="32"/>
      <c r="E267" s="35" t="s">
        <v>196</v>
      </c>
      <c r="F267" s="43">
        <f aca="true" t="shared" si="15" ref="F267:G269">F268</f>
        <v>47286.6</v>
      </c>
      <c r="G267" s="43">
        <f t="shared" si="15"/>
        <v>47286.6</v>
      </c>
    </row>
    <row r="268" spans="1:7" s="8" customFormat="1" ht="29.25" customHeight="1">
      <c r="A268" s="33"/>
      <c r="B268" s="32"/>
      <c r="C268" s="32" t="s">
        <v>204</v>
      </c>
      <c r="D268" s="32"/>
      <c r="E268" s="55" t="s">
        <v>205</v>
      </c>
      <c r="F268" s="43">
        <f t="shared" si="15"/>
        <v>47286.6</v>
      </c>
      <c r="G268" s="43">
        <f t="shared" si="15"/>
        <v>47286.6</v>
      </c>
    </row>
    <row r="269" spans="1:7" s="19" customFormat="1" ht="27" customHeight="1">
      <c r="A269" s="33"/>
      <c r="B269" s="32"/>
      <c r="C269" s="32" t="s">
        <v>211</v>
      </c>
      <c r="D269" s="54"/>
      <c r="E269" s="59" t="s">
        <v>212</v>
      </c>
      <c r="F269" s="43">
        <f t="shared" si="15"/>
        <v>47286.6</v>
      </c>
      <c r="G269" s="43">
        <f t="shared" si="15"/>
        <v>47286.6</v>
      </c>
    </row>
    <row r="270" spans="1:7" s="8" customFormat="1" ht="12.75">
      <c r="A270" s="33"/>
      <c r="B270" s="32"/>
      <c r="C270" s="47" t="s">
        <v>636</v>
      </c>
      <c r="D270" s="67"/>
      <c r="E270" s="68" t="s">
        <v>213</v>
      </c>
      <c r="F270" s="43">
        <f>SUM(F271:F273)</f>
        <v>47286.6</v>
      </c>
      <c r="G270" s="43">
        <f>SUM(G271:G273)</f>
        <v>47286.6</v>
      </c>
    </row>
    <row r="271" spans="1:7" s="8" customFormat="1" ht="76.5">
      <c r="A271" s="33"/>
      <c r="B271" s="32"/>
      <c r="C271" s="47"/>
      <c r="D271" s="67" t="s">
        <v>74</v>
      </c>
      <c r="E271" s="45" t="s">
        <v>75</v>
      </c>
      <c r="F271" s="43">
        <v>44706.7</v>
      </c>
      <c r="G271" s="43">
        <v>44706.7</v>
      </c>
    </row>
    <row r="272" spans="1:7" s="8" customFormat="1" ht="25.5">
      <c r="A272" s="33"/>
      <c r="B272" s="32"/>
      <c r="C272" s="47"/>
      <c r="D272" s="67" t="s">
        <v>76</v>
      </c>
      <c r="E272" s="68" t="s">
        <v>77</v>
      </c>
      <c r="F272" s="43">
        <v>2577.8</v>
      </c>
      <c r="G272" s="43">
        <v>2577.8</v>
      </c>
    </row>
    <row r="273" spans="1:7" s="8" customFormat="1" ht="12.75">
      <c r="A273" s="33"/>
      <c r="B273" s="32"/>
      <c r="C273" s="47"/>
      <c r="D273" s="67" t="s">
        <v>78</v>
      </c>
      <c r="E273" s="68" t="s">
        <v>79</v>
      </c>
      <c r="F273" s="43">
        <v>2.1</v>
      </c>
      <c r="G273" s="43">
        <v>2.1</v>
      </c>
    </row>
    <row r="274" spans="1:7" s="8" customFormat="1" ht="25.5">
      <c r="A274" s="33"/>
      <c r="B274" s="32" t="s">
        <v>216</v>
      </c>
      <c r="C274" s="32"/>
      <c r="D274" s="32"/>
      <c r="E274" s="194" t="s">
        <v>217</v>
      </c>
      <c r="F274" s="43">
        <f aca="true" t="shared" si="16" ref="F274:G279">F275</f>
        <v>16170.7</v>
      </c>
      <c r="G274" s="43">
        <f t="shared" si="16"/>
        <v>8710.2</v>
      </c>
    </row>
    <row r="275" spans="1:7" s="8" customFormat="1" ht="25.5">
      <c r="A275" s="33"/>
      <c r="B275" s="32" t="s">
        <v>218</v>
      </c>
      <c r="C275" s="32"/>
      <c r="D275" s="49"/>
      <c r="E275" s="55" t="s">
        <v>219</v>
      </c>
      <c r="F275" s="43">
        <f t="shared" si="16"/>
        <v>16170.7</v>
      </c>
      <c r="G275" s="43">
        <f t="shared" si="16"/>
        <v>8710.2</v>
      </c>
    </row>
    <row r="276" spans="1:7" s="8" customFormat="1" ht="38.25">
      <c r="A276" s="33"/>
      <c r="B276" s="32"/>
      <c r="C276" s="47" t="s">
        <v>195</v>
      </c>
      <c r="D276" s="32"/>
      <c r="E276" s="35" t="s">
        <v>196</v>
      </c>
      <c r="F276" s="43">
        <f t="shared" si="16"/>
        <v>16170.7</v>
      </c>
      <c r="G276" s="43">
        <f t="shared" si="16"/>
        <v>8710.2</v>
      </c>
    </row>
    <row r="277" spans="1:7" s="19" customFormat="1" ht="38.25">
      <c r="A277" s="33"/>
      <c r="B277" s="32"/>
      <c r="C277" s="32" t="s">
        <v>220</v>
      </c>
      <c r="D277" s="32"/>
      <c r="E277" s="55" t="s">
        <v>221</v>
      </c>
      <c r="F277" s="43">
        <f t="shared" si="16"/>
        <v>16170.7</v>
      </c>
      <c r="G277" s="43">
        <f t="shared" si="16"/>
        <v>8710.2</v>
      </c>
    </row>
    <row r="278" spans="1:7" s="19" customFormat="1" ht="27" customHeight="1">
      <c r="A278" s="33"/>
      <c r="B278" s="32"/>
      <c r="C278" s="32" t="s">
        <v>222</v>
      </c>
      <c r="D278" s="54"/>
      <c r="E278" s="59" t="s">
        <v>223</v>
      </c>
      <c r="F278" s="43">
        <f t="shared" si="16"/>
        <v>16170.7</v>
      </c>
      <c r="G278" s="43">
        <f t="shared" si="16"/>
        <v>8710.2</v>
      </c>
    </row>
    <row r="279" spans="1:7" s="8" customFormat="1" ht="15" customHeight="1">
      <c r="A279" s="33"/>
      <c r="B279" s="32"/>
      <c r="C279" s="47" t="s">
        <v>637</v>
      </c>
      <c r="D279" s="47"/>
      <c r="E279" s="51" t="s">
        <v>224</v>
      </c>
      <c r="F279" s="43">
        <f t="shared" si="16"/>
        <v>16170.7</v>
      </c>
      <c r="G279" s="43">
        <f t="shared" si="16"/>
        <v>8710.2</v>
      </c>
    </row>
    <row r="280" spans="1:7" s="8" customFormat="1" ht="25.5">
      <c r="A280" s="33"/>
      <c r="B280" s="32"/>
      <c r="C280" s="47"/>
      <c r="D280" s="47" t="s">
        <v>225</v>
      </c>
      <c r="E280" s="62" t="s">
        <v>226</v>
      </c>
      <c r="F280" s="36">
        <v>16170.7</v>
      </c>
      <c r="G280" s="36">
        <v>8710.2</v>
      </c>
    </row>
    <row r="281" spans="1:7" s="8" customFormat="1" ht="45">
      <c r="A281" s="188" t="s">
        <v>227</v>
      </c>
      <c r="B281" s="32"/>
      <c r="C281" s="32"/>
      <c r="D281" s="32"/>
      <c r="E281" s="191" t="s">
        <v>228</v>
      </c>
      <c r="F281" s="190">
        <f>F282+F335+F323+F344</f>
        <v>575264.6</v>
      </c>
      <c r="G281" s="190">
        <f>G282+G335+G323+G344</f>
        <v>570933.1</v>
      </c>
    </row>
    <row r="282" spans="1:7" s="8" customFormat="1" ht="12.75">
      <c r="A282" s="33"/>
      <c r="B282" s="47" t="s">
        <v>191</v>
      </c>
      <c r="C282" s="193"/>
      <c r="D282" s="193"/>
      <c r="E282" s="102" t="s">
        <v>192</v>
      </c>
      <c r="F282" s="43">
        <f>F283</f>
        <v>137337.8</v>
      </c>
      <c r="G282" s="43">
        <f>G283</f>
        <v>134351.8</v>
      </c>
    </row>
    <row r="283" spans="1:7" s="8" customFormat="1" ht="12.75">
      <c r="A283" s="33"/>
      <c r="B283" s="32" t="s">
        <v>209</v>
      </c>
      <c r="C283" s="32"/>
      <c r="D283" s="49"/>
      <c r="E283" s="55" t="s">
        <v>210</v>
      </c>
      <c r="F283" s="43">
        <f>F284</f>
        <v>137337.8</v>
      </c>
      <c r="G283" s="43">
        <f>G284</f>
        <v>134351.8</v>
      </c>
    </row>
    <row r="284" spans="1:7" s="20" customFormat="1" ht="25.5">
      <c r="A284" s="33"/>
      <c r="B284" s="32"/>
      <c r="C284" s="32" t="s">
        <v>229</v>
      </c>
      <c r="D284" s="54"/>
      <c r="E284" s="59" t="s">
        <v>230</v>
      </c>
      <c r="F284" s="43">
        <f>F285+F292+F296+F305+F311</f>
        <v>137337.8</v>
      </c>
      <c r="G284" s="43">
        <f>G285+G292+G296+G305+G311</f>
        <v>134351.8</v>
      </c>
    </row>
    <row r="285" spans="1:7" s="21" customFormat="1" ht="25.5">
      <c r="A285" s="33"/>
      <c r="B285" s="32"/>
      <c r="C285" s="32" t="s">
        <v>231</v>
      </c>
      <c r="D285" s="54"/>
      <c r="E285" s="59" t="s">
        <v>232</v>
      </c>
      <c r="F285" s="43">
        <f>F286</f>
        <v>16981</v>
      </c>
      <c r="G285" s="43">
        <f>G286</f>
        <v>16991.5</v>
      </c>
    </row>
    <row r="286" spans="1:7" s="19" customFormat="1" ht="27" customHeight="1">
      <c r="A286" s="33"/>
      <c r="B286" s="32"/>
      <c r="C286" s="32" t="s">
        <v>233</v>
      </c>
      <c r="D286" s="54"/>
      <c r="E286" s="59" t="s">
        <v>234</v>
      </c>
      <c r="F286" s="43">
        <f>F287+F290</f>
        <v>16981</v>
      </c>
      <c r="G286" s="43">
        <f>G287+G290</f>
        <v>16991.5</v>
      </c>
    </row>
    <row r="287" spans="1:7" s="20" customFormat="1" ht="25.5">
      <c r="A287" s="33"/>
      <c r="B287" s="32"/>
      <c r="C287" s="32" t="s">
        <v>656</v>
      </c>
      <c r="D287" s="54"/>
      <c r="E287" s="61" t="s">
        <v>235</v>
      </c>
      <c r="F287" s="43">
        <f>SUM(F288:F289)</f>
        <v>2973.9</v>
      </c>
      <c r="G287" s="43">
        <f>SUM(G288:G289)</f>
        <v>2973.9</v>
      </c>
    </row>
    <row r="288" spans="1:7" s="8" customFormat="1" ht="25.5">
      <c r="A288" s="33"/>
      <c r="B288" s="32"/>
      <c r="C288" s="32"/>
      <c r="D288" s="34" t="s">
        <v>76</v>
      </c>
      <c r="E288" s="45" t="s">
        <v>77</v>
      </c>
      <c r="F288" s="36">
        <v>2852.6</v>
      </c>
      <c r="G288" s="36">
        <v>2837.8</v>
      </c>
    </row>
    <row r="289" spans="1:7" s="8" customFormat="1" ht="12.75">
      <c r="A289" s="33"/>
      <c r="B289" s="32"/>
      <c r="C289" s="32"/>
      <c r="D289" s="34" t="s">
        <v>78</v>
      </c>
      <c r="E289" s="45" t="s">
        <v>79</v>
      </c>
      <c r="F289" s="36">
        <v>121.3</v>
      </c>
      <c r="G289" s="36">
        <v>136.1</v>
      </c>
    </row>
    <row r="290" spans="1:7" s="20" customFormat="1" ht="39.75" customHeight="1">
      <c r="A290" s="33"/>
      <c r="B290" s="32"/>
      <c r="C290" s="32" t="s">
        <v>657</v>
      </c>
      <c r="D290" s="54"/>
      <c r="E290" s="61" t="s">
        <v>236</v>
      </c>
      <c r="F290" s="43">
        <f>F291</f>
        <v>14007.1</v>
      </c>
      <c r="G290" s="43">
        <f>G291</f>
        <v>14017.6</v>
      </c>
    </row>
    <row r="291" spans="1:7" s="8" customFormat="1" ht="25.5">
      <c r="A291" s="33"/>
      <c r="B291" s="32"/>
      <c r="C291" s="32"/>
      <c r="D291" s="34" t="s">
        <v>76</v>
      </c>
      <c r="E291" s="45" t="s">
        <v>77</v>
      </c>
      <c r="F291" s="36">
        <v>14007.1</v>
      </c>
      <c r="G291" s="36">
        <v>14017.6</v>
      </c>
    </row>
    <row r="292" spans="1:7" s="21" customFormat="1" ht="25.5">
      <c r="A292" s="33"/>
      <c r="B292" s="32"/>
      <c r="C292" s="32" t="s">
        <v>237</v>
      </c>
      <c r="D292" s="54"/>
      <c r="E292" s="59" t="s">
        <v>238</v>
      </c>
      <c r="F292" s="43">
        <f aca="true" t="shared" si="17" ref="F292:G294">F293</f>
        <v>550</v>
      </c>
      <c r="G292" s="43">
        <f t="shared" si="17"/>
        <v>550</v>
      </c>
    </row>
    <row r="293" spans="1:7" s="19" customFormat="1" ht="27" customHeight="1">
      <c r="A293" s="33"/>
      <c r="B293" s="32"/>
      <c r="C293" s="32" t="s">
        <v>239</v>
      </c>
      <c r="D293" s="54"/>
      <c r="E293" s="59" t="s">
        <v>240</v>
      </c>
      <c r="F293" s="43">
        <f t="shared" si="17"/>
        <v>550</v>
      </c>
      <c r="G293" s="43">
        <f t="shared" si="17"/>
        <v>550</v>
      </c>
    </row>
    <row r="294" spans="1:7" s="20" customFormat="1" ht="12.75">
      <c r="A294" s="33"/>
      <c r="B294" s="32"/>
      <c r="C294" s="32" t="s">
        <v>659</v>
      </c>
      <c r="D294" s="54"/>
      <c r="E294" s="61" t="s">
        <v>241</v>
      </c>
      <c r="F294" s="43">
        <f t="shared" si="17"/>
        <v>550</v>
      </c>
      <c r="G294" s="43">
        <f t="shared" si="17"/>
        <v>550</v>
      </c>
    </row>
    <row r="295" spans="1:7" s="8" customFormat="1" ht="25.5">
      <c r="A295" s="33"/>
      <c r="B295" s="32"/>
      <c r="C295" s="32"/>
      <c r="D295" s="34" t="s">
        <v>76</v>
      </c>
      <c r="E295" s="45" t="s">
        <v>77</v>
      </c>
      <c r="F295" s="36">
        <v>550</v>
      </c>
      <c r="G295" s="36">
        <v>550</v>
      </c>
    </row>
    <row r="296" spans="1:7" s="21" customFormat="1" ht="25.5">
      <c r="A296" s="33"/>
      <c r="B296" s="32"/>
      <c r="C296" s="32" t="s">
        <v>242</v>
      </c>
      <c r="D296" s="54"/>
      <c r="E296" s="59" t="s">
        <v>243</v>
      </c>
      <c r="F296" s="43">
        <f>F297</f>
        <v>13640.8</v>
      </c>
      <c r="G296" s="43">
        <f>G297</f>
        <v>13630.3</v>
      </c>
    </row>
    <row r="297" spans="1:7" s="19" customFormat="1" ht="38.25" customHeight="1">
      <c r="A297" s="33"/>
      <c r="B297" s="32"/>
      <c r="C297" s="32" t="s">
        <v>244</v>
      </c>
      <c r="D297" s="54"/>
      <c r="E297" s="59" t="s">
        <v>245</v>
      </c>
      <c r="F297" s="43">
        <f>F298+F300+F303</f>
        <v>13640.8</v>
      </c>
      <c r="G297" s="43">
        <f>G298+G300+G303</f>
        <v>13630.3</v>
      </c>
    </row>
    <row r="298" spans="1:7" s="20" customFormat="1" ht="38.25">
      <c r="A298" s="33"/>
      <c r="B298" s="32"/>
      <c r="C298" s="32" t="s">
        <v>661</v>
      </c>
      <c r="D298" s="54"/>
      <c r="E298" s="61" t="s">
        <v>246</v>
      </c>
      <c r="F298" s="43">
        <f>F299</f>
        <v>78</v>
      </c>
      <c r="G298" s="43">
        <f>G299</f>
        <v>78</v>
      </c>
    </row>
    <row r="299" spans="1:7" s="8" customFormat="1" ht="25.5">
      <c r="A299" s="33"/>
      <c r="B299" s="32"/>
      <c r="C299" s="32"/>
      <c r="D299" s="34" t="s">
        <v>76</v>
      </c>
      <c r="E299" s="45" t="s">
        <v>77</v>
      </c>
      <c r="F299" s="36">
        <v>78</v>
      </c>
      <c r="G299" s="36">
        <v>78</v>
      </c>
    </row>
    <row r="300" spans="1:7" s="20" customFormat="1" ht="38.25">
      <c r="A300" s="33"/>
      <c r="B300" s="32"/>
      <c r="C300" s="32" t="s">
        <v>662</v>
      </c>
      <c r="D300" s="54"/>
      <c r="E300" s="61" t="s">
        <v>247</v>
      </c>
      <c r="F300" s="43">
        <f>SUM(F301:F302)</f>
        <v>13552.699999999999</v>
      </c>
      <c r="G300" s="43">
        <f>SUM(G301:G302)</f>
        <v>13542.199999999999</v>
      </c>
    </row>
    <row r="301" spans="1:7" s="8" customFormat="1" ht="25.5">
      <c r="A301" s="33"/>
      <c r="B301" s="32"/>
      <c r="C301" s="32"/>
      <c r="D301" s="34" t="s">
        <v>76</v>
      </c>
      <c r="E301" s="45" t="s">
        <v>77</v>
      </c>
      <c r="F301" s="36">
        <v>13550.9</v>
      </c>
      <c r="G301" s="36">
        <v>13540.4</v>
      </c>
    </row>
    <row r="302" spans="1:10" s="8" customFormat="1" ht="12.75">
      <c r="A302" s="33"/>
      <c r="B302" s="32"/>
      <c r="C302" s="32"/>
      <c r="D302" s="34" t="s">
        <v>78</v>
      </c>
      <c r="E302" s="45" t="s">
        <v>79</v>
      </c>
      <c r="F302" s="36">
        <v>1.8</v>
      </c>
      <c r="G302" s="36">
        <v>1.8</v>
      </c>
      <c r="I302" s="29"/>
      <c r="J302" s="29"/>
    </row>
    <row r="303" spans="1:7" s="20" customFormat="1" ht="76.5">
      <c r="A303" s="33"/>
      <c r="B303" s="32"/>
      <c r="C303" s="32" t="s">
        <v>248</v>
      </c>
      <c r="D303" s="54"/>
      <c r="E303" s="61" t="s">
        <v>249</v>
      </c>
      <c r="F303" s="43">
        <f>F304</f>
        <v>10.1</v>
      </c>
      <c r="G303" s="43">
        <f>G304</f>
        <v>10.1</v>
      </c>
    </row>
    <row r="304" spans="1:7" s="8" customFormat="1" ht="76.5">
      <c r="A304" s="33"/>
      <c r="B304" s="32"/>
      <c r="C304" s="32"/>
      <c r="D304" s="34" t="s">
        <v>74</v>
      </c>
      <c r="E304" s="45" t="s">
        <v>75</v>
      </c>
      <c r="F304" s="36">
        <v>10.1</v>
      </c>
      <c r="G304" s="36">
        <v>10.1</v>
      </c>
    </row>
    <row r="305" spans="1:7" s="21" customFormat="1" ht="63.75">
      <c r="A305" s="33"/>
      <c r="B305" s="32"/>
      <c r="C305" s="32" t="s">
        <v>250</v>
      </c>
      <c r="D305" s="54"/>
      <c r="E305" s="59" t="s">
        <v>251</v>
      </c>
      <c r="F305" s="43">
        <f>F306</f>
        <v>80632</v>
      </c>
      <c r="G305" s="43">
        <f>G306</f>
        <v>77646</v>
      </c>
    </row>
    <row r="306" spans="1:7" s="19" customFormat="1" ht="26.25" customHeight="1">
      <c r="A306" s="33"/>
      <c r="B306" s="32"/>
      <c r="C306" s="32" t="s">
        <v>252</v>
      </c>
      <c r="D306" s="54"/>
      <c r="E306" s="59" t="s">
        <v>253</v>
      </c>
      <c r="F306" s="43">
        <f>F307</f>
        <v>80632</v>
      </c>
      <c r="G306" s="43">
        <f>G307</f>
        <v>77646</v>
      </c>
    </row>
    <row r="307" spans="1:7" s="20" customFormat="1" ht="12.75">
      <c r="A307" s="33"/>
      <c r="B307" s="32"/>
      <c r="C307" s="32" t="s">
        <v>664</v>
      </c>
      <c r="D307" s="54"/>
      <c r="E307" s="61" t="s">
        <v>213</v>
      </c>
      <c r="F307" s="43">
        <f>F308+F309+F310</f>
        <v>80632</v>
      </c>
      <c r="G307" s="43">
        <f>G308+G309+G310</f>
        <v>77646</v>
      </c>
    </row>
    <row r="308" spans="1:7" s="8" customFormat="1" ht="76.5">
      <c r="A308" s="33"/>
      <c r="B308" s="32"/>
      <c r="C308" s="32"/>
      <c r="D308" s="34" t="s">
        <v>74</v>
      </c>
      <c r="E308" s="45" t="s">
        <v>75</v>
      </c>
      <c r="F308" s="36">
        <v>53411.9</v>
      </c>
      <c r="G308" s="36">
        <v>53411.9</v>
      </c>
    </row>
    <row r="309" spans="1:7" s="8" customFormat="1" ht="25.5">
      <c r="A309" s="33"/>
      <c r="B309" s="32"/>
      <c r="C309" s="32"/>
      <c r="D309" s="34" t="s">
        <v>76</v>
      </c>
      <c r="E309" s="45" t="s">
        <v>77</v>
      </c>
      <c r="F309" s="36">
        <v>24784.4</v>
      </c>
      <c r="G309" s="36">
        <v>21798.4</v>
      </c>
    </row>
    <row r="310" spans="1:7" s="8" customFormat="1" ht="12.75">
      <c r="A310" s="33"/>
      <c r="B310" s="32"/>
      <c r="C310" s="32"/>
      <c r="D310" s="34" t="s">
        <v>78</v>
      </c>
      <c r="E310" s="45" t="s">
        <v>79</v>
      </c>
      <c r="F310" s="36">
        <v>2435.7</v>
      </c>
      <c r="G310" s="36">
        <v>2435.7</v>
      </c>
    </row>
    <row r="311" spans="1:7" s="21" customFormat="1" ht="38.25">
      <c r="A311" s="33"/>
      <c r="B311" s="32"/>
      <c r="C311" s="32" t="s">
        <v>254</v>
      </c>
      <c r="D311" s="54"/>
      <c r="E311" s="59" t="s">
        <v>255</v>
      </c>
      <c r="F311" s="43">
        <f>F312+F317+F320</f>
        <v>25534</v>
      </c>
      <c r="G311" s="43">
        <f>G312+G317+G320</f>
        <v>25534</v>
      </c>
    </row>
    <row r="312" spans="1:7" s="19" customFormat="1" ht="26.25" customHeight="1">
      <c r="A312" s="33"/>
      <c r="B312" s="32"/>
      <c r="C312" s="32" t="s">
        <v>256</v>
      </c>
      <c r="D312" s="54"/>
      <c r="E312" s="59" t="s">
        <v>72</v>
      </c>
      <c r="F312" s="43">
        <f>F313</f>
        <v>24494.8</v>
      </c>
      <c r="G312" s="43">
        <f>G313</f>
        <v>24494.8</v>
      </c>
    </row>
    <row r="313" spans="1:7" s="20" customFormat="1" ht="25.5">
      <c r="A313" s="33"/>
      <c r="B313" s="32"/>
      <c r="C313" s="32" t="s">
        <v>665</v>
      </c>
      <c r="D313" s="54"/>
      <c r="E313" s="61" t="s">
        <v>73</v>
      </c>
      <c r="F313" s="43">
        <f>F314+F315+F316</f>
        <v>24494.8</v>
      </c>
      <c r="G313" s="43">
        <f>G314+G315+G316</f>
        <v>24494.8</v>
      </c>
    </row>
    <row r="314" spans="1:7" s="8" customFormat="1" ht="76.5">
      <c r="A314" s="33"/>
      <c r="B314" s="32"/>
      <c r="C314" s="32"/>
      <c r="D314" s="34" t="s">
        <v>74</v>
      </c>
      <c r="E314" s="45" t="s">
        <v>75</v>
      </c>
      <c r="F314" s="36">
        <v>22035.5</v>
      </c>
      <c r="G314" s="36">
        <v>22035.5</v>
      </c>
    </row>
    <row r="315" spans="1:7" s="8" customFormat="1" ht="25.5">
      <c r="A315" s="33"/>
      <c r="B315" s="32"/>
      <c r="C315" s="32"/>
      <c r="D315" s="34" t="s">
        <v>76</v>
      </c>
      <c r="E315" s="45" t="s">
        <v>77</v>
      </c>
      <c r="F315" s="36">
        <v>2458.6</v>
      </c>
      <c r="G315" s="36">
        <v>2458.6</v>
      </c>
    </row>
    <row r="316" spans="1:7" s="8" customFormat="1" ht="12.75">
      <c r="A316" s="33"/>
      <c r="B316" s="32"/>
      <c r="C316" s="32"/>
      <c r="D316" s="34" t="s">
        <v>78</v>
      </c>
      <c r="E316" s="45" t="s">
        <v>79</v>
      </c>
      <c r="F316" s="36">
        <v>0.7</v>
      </c>
      <c r="G316" s="36">
        <v>0.7</v>
      </c>
    </row>
    <row r="317" spans="1:7" s="19" customFormat="1" ht="26.25" customHeight="1">
      <c r="A317" s="33"/>
      <c r="B317" s="32"/>
      <c r="C317" s="32" t="s">
        <v>257</v>
      </c>
      <c r="D317" s="54"/>
      <c r="E317" s="59" t="s">
        <v>258</v>
      </c>
      <c r="F317" s="43">
        <f>F318</f>
        <v>436</v>
      </c>
      <c r="G317" s="43">
        <f>G318</f>
        <v>436</v>
      </c>
    </row>
    <row r="318" spans="1:7" s="20" customFormat="1" ht="38.25">
      <c r="A318" s="33"/>
      <c r="B318" s="32"/>
      <c r="C318" s="32" t="s">
        <v>666</v>
      </c>
      <c r="D318" s="54"/>
      <c r="E318" s="61" t="s">
        <v>259</v>
      </c>
      <c r="F318" s="43">
        <f>F319</f>
        <v>436</v>
      </c>
      <c r="G318" s="43">
        <f>G319</f>
        <v>436</v>
      </c>
    </row>
    <row r="319" spans="1:7" s="8" customFormat="1" ht="25.5">
      <c r="A319" s="33"/>
      <c r="B319" s="32"/>
      <c r="C319" s="32"/>
      <c r="D319" s="34" t="s">
        <v>76</v>
      </c>
      <c r="E319" s="45" t="s">
        <v>77</v>
      </c>
      <c r="F319" s="36">
        <v>436</v>
      </c>
      <c r="G319" s="36">
        <v>436</v>
      </c>
    </row>
    <row r="320" spans="1:7" s="19" customFormat="1" ht="26.25" customHeight="1">
      <c r="A320" s="33"/>
      <c r="B320" s="32"/>
      <c r="C320" s="32" t="s">
        <v>260</v>
      </c>
      <c r="D320" s="54"/>
      <c r="E320" s="59" t="s">
        <v>261</v>
      </c>
      <c r="F320" s="43">
        <f>F321</f>
        <v>603.2</v>
      </c>
      <c r="G320" s="43">
        <f>G321</f>
        <v>603.2</v>
      </c>
    </row>
    <row r="321" spans="1:7" s="20" customFormat="1" ht="63.75">
      <c r="A321" s="33"/>
      <c r="B321" s="32"/>
      <c r="C321" s="32" t="s">
        <v>667</v>
      </c>
      <c r="D321" s="54"/>
      <c r="E321" s="61" t="s">
        <v>262</v>
      </c>
      <c r="F321" s="43">
        <f>F322</f>
        <v>603.2</v>
      </c>
      <c r="G321" s="43">
        <f>G322</f>
        <v>603.2</v>
      </c>
    </row>
    <row r="322" spans="1:7" s="8" customFormat="1" ht="12.75">
      <c r="A322" s="33"/>
      <c r="B322" s="32"/>
      <c r="C322" s="32"/>
      <c r="D322" s="34" t="s">
        <v>78</v>
      </c>
      <c r="E322" s="45" t="s">
        <v>79</v>
      </c>
      <c r="F322" s="36">
        <v>603.2</v>
      </c>
      <c r="G322" s="36">
        <v>603.2</v>
      </c>
    </row>
    <row r="323" spans="1:7" s="18" customFormat="1" ht="25.5">
      <c r="A323" s="33"/>
      <c r="B323" s="32" t="s">
        <v>263</v>
      </c>
      <c r="C323" s="32"/>
      <c r="D323" s="49"/>
      <c r="E323" s="78" t="s">
        <v>264</v>
      </c>
      <c r="F323" s="36">
        <f aca="true" t="shared" si="18" ref="F323:G325">F324</f>
        <v>25531.8</v>
      </c>
      <c r="G323" s="36">
        <f t="shared" si="18"/>
        <v>25531.8</v>
      </c>
    </row>
    <row r="324" spans="1:7" s="21" customFormat="1" ht="51">
      <c r="A324" s="33"/>
      <c r="B324" s="32" t="s">
        <v>265</v>
      </c>
      <c r="C324" s="32"/>
      <c r="D324" s="32"/>
      <c r="E324" s="44" t="s">
        <v>266</v>
      </c>
      <c r="F324" s="36">
        <f t="shared" si="18"/>
        <v>25531.8</v>
      </c>
      <c r="G324" s="36">
        <f t="shared" si="18"/>
        <v>25531.8</v>
      </c>
    </row>
    <row r="325" spans="1:7" s="18" customFormat="1" ht="38.25">
      <c r="A325" s="33"/>
      <c r="B325" s="32"/>
      <c r="C325" s="32" t="s">
        <v>267</v>
      </c>
      <c r="D325" s="32"/>
      <c r="E325" s="44" t="s">
        <v>268</v>
      </c>
      <c r="F325" s="36">
        <f t="shared" si="18"/>
        <v>25531.8</v>
      </c>
      <c r="G325" s="36">
        <f t="shared" si="18"/>
        <v>25531.8</v>
      </c>
    </row>
    <row r="326" spans="1:7" s="20" customFormat="1" ht="76.5">
      <c r="A326" s="33"/>
      <c r="B326" s="32"/>
      <c r="C326" s="32" t="s">
        <v>269</v>
      </c>
      <c r="D326" s="32"/>
      <c r="E326" s="55" t="s">
        <v>270</v>
      </c>
      <c r="F326" s="36">
        <f>F328+F333</f>
        <v>25531.8</v>
      </c>
      <c r="G326" s="36">
        <f>G328+G333</f>
        <v>25531.8</v>
      </c>
    </row>
    <row r="327" spans="1:7" s="20" customFormat="1" ht="25.5">
      <c r="A327" s="33"/>
      <c r="B327" s="32"/>
      <c r="C327" s="32" t="s">
        <v>271</v>
      </c>
      <c r="D327" s="32"/>
      <c r="E327" s="55" t="s">
        <v>253</v>
      </c>
      <c r="F327" s="36">
        <f>F328</f>
        <v>24731.8</v>
      </c>
      <c r="G327" s="36">
        <f>G328</f>
        <v>24731.8</v>
      </c>
    </row>
    <row r="328" spans="1:7" s="8" customFormat="1" ht="12.75">
      <c r="A328" s="33"/>
      <c r="B328" s="32"/>
      <c r="C328" s="32" t="s">
        <v>652</v>
      </c>
      <c r="D328" s="32"/>
      <c r="E328" s="35" t="s">
        <v>213</v>
      </c>
      <c r="F328" s="36">
        <f>F329+F330+F331</f>
        <v>24731.8</v>
      </c>
      <c r="G328" s="36">
        <f>G329+G330+G331</f>
        <v>24731.8</v>
      </c>
    </row>
    <row r="329" spans="1:7" s="8" customFormat="1" ht="76.5">
      <c r="A329" s="33"/>
      <c r="B329" s="32"/>
      <c r="C329" s="32"/>
      <c r="D329" s="32" t="s">
        <v>74</v>
      </c>
      <c r="E329" s="45" t="s">
        <v>75</v>
      </c>
      <c r="F329" s="36">
        <v>21128.5</v>
      </c>
      <c r="G329" s="36">
        <v>21128.5</v>
      </c>
    </row>
    <row r="330" spans="1:7" s="8" customFormat="1" ht="25.5">
      <c r="A330" s="33"/>
      <c r="B330" s="32"/>
      <c r="C330" s="32"/>
      <c r="D330" s="32" t="s">
        <v>76</v>
      </c>
      <c r="E330" s="44" t="s">
        <v>77</v>
      </c>
      <c r="F330" s="36">
        <v>3412.1</v>
      </c>
      <c r="G330" s="36">
        <v>3412.1</v>
      </c>
    </row>
    <row r="331" spans="1:7" s="8" customFormat="1" ht="12.75">
      <c r="A331" s="33"/>
      <c r="B331" s="32"/>
      <c r="C331" s="32"/>
      <c r="D331" s="32" t="s">
        <v>78</v>
      </c>
      <c r="E331" s="44" t="s">
        <v>79</v>
      </c>
      <c r="F331" s="36">
        <v>191.2</v>
      </c>
      <c r="G331" s="36">
        <v>191.2</v>
      </c>
    </row>
    <row r="332" spans="1:7" s="8" customFormat="1" ht="25.5">
      <c r="A332" s="33"/>
      <c r="B332" s="32"/>
      <c r="C332" s="32" t="s">
        <v>272</v>
      </c>
      <c r="D332" s="32"/>
      <c r="E332" s="44" t="s">
        <v>273</v>
      </c>
      <c r="F332" s="36">
        <f>F333</f>
        <v>800</v>
      </c>
      <c r="G332" s="36">
        <f>G333</f>
        <v>800</v>
      </c>
    </row>
    <row r="333" spans="1:7" s="8" customFormat="1" ht="25.5">
      <c r="A333" s="33"/>
      <c r="B333" s="32"/>
      <c r="C333" s="32" t="s">
        <v>653</v>
      </c>
      <c r="D333" s="32"/>
      <c r="E333" s="35" t="s">
        <v>274</v>
      </c>
      <c r="F333" s="36">
        <f>F334</f>
        <v>800</v>
      </c>
      <c r="G333" s="36">
        <f>G334</f>
        <v>800</v>
      </c>
    </row>
    <row r="334" spans="1:7" s="8" customFormat="1" ht="25.5">
      <c r="A334" s="31"/>
      <c r="B334" s="38"/>
      <c r="C334" s="32"/>
      <c r="D334" s="32" t="s">
        <v>76</v>
      </c>
      <c r="E334" s="44" t="s">
        <v>77</v>
      </c>
      <c r="F334" s="43">
        <v>800</v>
      </c>
      <c r="G334" s="43">
        <v>800</v>
      </c>
    </row>
    <row r="335" spans="1:7" s="8" customFormat="1" ht="12.75">
      <c r="A335" s="33"/>
      <c r="B335" s="195" t="s">
        <v>275</v>
      </c>
      <c r="C335" s="32"/>
      <c r="D335" s="84"/>
      <c r="E335" s="196" t="s">
        <v>276</v>
      </c>
      <c r="F335" s="43">
        <f aca="true" t="shared" si="19" ref="F335:G338">F336</f>
        <v>1049.5</v>
      </c>
      <c r="G335" s="43">
        <f t="shared" si="19"/>
        <v>1049.5</v>
      </c>
    </row>
    <row r="336" spans="1:7" s="8" customFormat="1" ht="25.5">
      <c r="A336" s="33"/>
      <c r="B336" s="83" t="s">
        <v>277</v>
      </c>
      <c r="C336" s="32"/>
      <c r="D336" s="69"/>
      <c r="E336" s="207" t="s">
        <v>278</v>
      </c>
      <c r="F336" s="208">
        <f t="shared" si="19"/>
        <v>1049.5</v>
      </c>
      <c r="G336" s="208">
        <f t="shared" si="19"/>
        <v>1049.5</v>
      </c>
    </row>
    <row r="337" spans="1:7" s="8" customFormat="1" ht="25.5">
      <c r="A337" s="33"/>
      <c r="B337" s="32"/>
      <c r="C337" s="32" t="s">
        <v>229</v>
      </c>
      <c r="D337" s="54"/>
      <c r="E337" s="59" t="s">
        <v>230</v>
      </c>
      <c r="F337" s="43">
        <f t="shared" si="19"/>
        <v>1049.5</v>
      </c>
      <c r="G337" s="43">
        <f t="shared" si="19"/>
        <v>1049.5</v>
      </c>
    </row>
    <row r="338" spans="1:7" s="21" customFormat="1" ht="25.5">
      <c r="A338" s="33"/>
      <c r="B338" s="32"/>
      <c r="C338" s="32" t="s">
        <v>237</v>
      </c>
      <c r="D338" s="54"/>
      <c r="E338" s="59" t="s">
        <v>238</v>
      </c>
      <c r="F338" s="43">
        <f t="shared" si="19"/>
        <v>1049.5</v>
      </c>
      <c r="G338" s="43">
        <f t="shared" si="19"/>
        <v>1049.5</v>
      </c>
    </row>
    <row r="339" spans="1:7" s="19" customFormat="1" ht="27" customHeight="1">
      <c r="A339" s="33"/>
      <c r="B339" s="32"/>
      <c r="C339" s="32" t="s">
        <v>239</v>
      </c>
      <c r="D339" s="54"/>
      <c r="E339" s="59" t="s">
        <v>240</v>
      </c>
      <c r="F339" s="43">
        <f>F340+F342</f>
        <v>1049.5</v>
      </c>
      <c r="G339" s="43">
        <f>G340+G342</f>
        <v>1049.5</v>
      </c>
    </row>
    <row r="340" spans="1:7" s="20" customFormat="1" ht="25.5">
      <c r="A340" s="33"/>
      <c r="B340" s="32"/>
      <c r="C340" s="32" t="s">
        <v>658</v>
      </c>
      <c r="D340" s="54"/>
      <c r="E340" s="61" t="s">
        <v>235</v>
      </c>
      <c r="F340" s="43">
        <f>F341</f>
        <v>369.5</v>
      </c>
      <c r="G340" s="43">
        <f>G341</f>
        <v>369.5</v>
      </c>
    </row>
    <row r="341" spans="1:7" s="8" customFormat="1" ht="25.5">
      <c r="A341" s="33"/>
      <c r="B341" s="32"/>
      <c r="C341" s="32"/>
      <c r="D341" s="34" t="s">
        <v>76</v>
      </c>
      <c r="E341" s="45" t="s">
        <v>77</v>
      </c>
      <c r="F341" s="36">
        <v>369.5</v>
      </c>
      <c r="G341" s="36">
        <v>369.5</v>
      </c>
    </row>
    <row r="342" spans="1:7" s="20" customFormat="1" ht="90" customHeight="1">
      <c r="A342" s="33"/>
      <c r="B342" s="32"/>
      <c r="C342" s="32" t="s">
        <v>660</v>
      </c>
      <c r="D342" s="54"/>
      <c r="E342" s="61" t="s">
        <v>279</v>
      </c>
      <c r="F342" s="43">
        <f>F343</f>
        <v>680</v>
      </c>
      <c r="G342" s="43">
        <f>G343</f>
        <v>680</v>
      </c>
    </row>
    <row r="343" spans="1:7" s="8" customFormat="1" ht="25.5">
      <c r="A343" s="33"/>
      <c r="B343" s="32"/>
      <c r="C343" s="32"/>
      <c r="D343" s="34" t="s">
        <v>76</v>
      </c>
      <c r="E343" s="45" t="s">
        <v>77</v>
      </c>
      <c r="F343" s="36">
        <v>680</v>
      </c>
      <c r="G343" s="36">
        <v>680</v>
      </c>
    </row>
    <row r="344" spans="1:7" s="18" customFormat="1" ht="12.75">
      <c r="A344" s="33"/>
      <c r="B344" s="32" t="s">
        <v>80</v>
      </c>
      <c r="C344" s="32"/>
      <c r="D344" s="32"/>
      <c r="E344" s="192" t="s">
        <v>81</v>
      </c>
      <c r="F344" s="36">
        <f>F345</f>
        <v>411345.5</v>
      </c>
      <c r="G344" s="36">
        <f>G345</f>
        <v>410000</v>
      </c>
    </row>
    <row r="345" spans="1:7" s="21" customFormat="1" ht="12.75">
      <c r="A345" s="33"/>
      <c r="B345" s="32" t="s">
        <v>82</v>
      </c>
      <c r="C345" s="32"/>
      <c r="D345" s="32"/>
      <c r="E345" s="44" t="s">
        <v>83</v>
      </c>
      <c r="F345" s="36">
        <f>F351+F346</f>
        <v>411345.5</v>
      </c>
      <c r="G345" s="36">
        <f>G351+G346</f>
        <v>410000</v>
      </c>
    </row>
    <row r="346" spans="1:7" s="20" customFormat="1" ht="25.5">
      <c r="A346" s="33"/>
      <c r="B346" s="32"/>
      <c r="C346" s="47" t="s">
        <v>280</v>
      </c>
      <c r="D346" s="32"/>
      <c r="E346" s="35" t="s">
        <v>281</v>
      </c>
      <c r="F346" s="43">
        <f aca="true" t="shared" si="20" ref="F346:G349">F347</f>
        <v>214</v>
      </c>
      <c r="G346" s="43">
        <f t="shared" si="20"/>
        <v>0</v>
      </c>
    </row>
    <row r="347" spans="1:7" s="19" customFormat="1" ht="75" customHeight="1">
      <c r="A347" s="33"/>
      <c r="B347" s="32"/>
      <c r="C347" s="32" t="s">
        <v>282</v>
      </c>
      <c r="D347" s="32"/>
      <c r="E347" s="55" t="s">
        <v>283</v>
      </c>
      <c r="F347" s="43">
        <f t="shared" si="20"/>
        <v>214</v>
      </c>
      <c r="G347" s="43">
        <f t="shared" si="20"/>
        <v>0</v>
      </c>
    </row>
    <row r="348" spans="1:7" s="15" customFormat="1" ht="42" customHeight="1">
      <c r="A348" s="31"/>
      <c r="B348" s="38"/>
      <c r="C348" s="81" t="s">
        <v>284</v>
      </c>
      <c r="D348" s="81"/>
      <c r="E348" s="45" t="s">
        <v>285</v>
      </c>
      <c r="F348" s="43">
        <f t="shared" si="20"/>
        <v>214</v>
      </c>
      <c r="G348" s="43">
        <f t="shared" si="20"/>
        <v>0</v>
      </c>
    </row>
    <row r="349" spans="1:7" s="20" customFormat="1" ht="81" customHeight="1">
      <c r="A349" s="33"/>
      <c r="B349" s="32"/>
      <c r="C349" s="32" t="s">
        <v>564</v>
      </c>
      <c r="D349" s="32"/>
      <c r="E349" s="45" t="s">
        <v>286</v>
      </c>
      <c r="F349" s="36">
        <f t="shared" si="20"/>
        <v>214</v>
      </c>
      <c r="G349" s="36">
        <f t="shared" si="20"/>
        <v>0</v>
      </c>
    </row>
    <row r="350" spans="1:7" s="20" customFormat="1" ht="25.5">
      <c r="A350" s="33"/>
      <c r="B350" s="32"/>
      <c r="C350" s="32"/>
      <c r="D350" s="47" t="s">
        <v>88</v>
      </c>
      <c r="E350" s="59" t="s">
        <v>89</v>
      </c>
      <c r="F350" s="43">
        <v>214</v>
      </c>
      <c r="G350" s="43">
        <v>0</v>
      </c>
    </row>
    <row r="351" spans="1:7" s="8" customFormat="1" ht="25.5">
      <c r="A351" s="33"/>
      <c r="B351" s="32"/>
      <c r="C351" s="32" t="s">
        <v>229</v>
      </c>
      <c r="D351" s="54"/>
      <c r="E351" s="59" t="s">
        <v>230</v>
      </c>
      <c r="F351" s="43">
        <f>F352</f>
        <v>411131.5</v>
      </c>
      <c r="G351" s="43">
        <f>G352</f>
        <v>410000</v>
      </c>
    </row>
    <row r="352" spans="1:7" s="21" customFormat="1" ht="25.5">
      <c r="A352" s="33"/>
      <c r="B352" s="32"/>
      <c r="C352" s="32" t="s">
        <v>242</v>
      </c>
      <c r="D352" s="54"/>
      <c r="E352" s="59" t="s">
        <v>243</v>
      </c>
      <c r="F352" s="43">
        <f>F353</f>
        <v>411131.5</v>
      </c>
      <c r="G352" s="43">
        <f>G353</f>
        <v>410000</v>
      </c>
    </row>
    <row r="353" spans="1:7" s="19" customFormat="1" ht="38.25" customHeight="1">
      <c r="A353" s="33"/>
      <c r="B353" s="32"/>
      <c r="C353" s="32" t="s">
        <v>244</v>
      </c>
      <c r="D353" s="54"/>
      <c r="E353" s="59" t="s">
        <v>245</v>
      </c>
      <c r="F353" s="43">
        <f>F354+F357+F359</f>
        <v>411131.5</v>
      </c>
      <c r="G353" s="43">
        <f>G354+G357+G359</f>
        <v>410000</v>
      </c>
    </row>
    <row r="354" spans="1:7" s="8" customFormat="1" ht="60.75" customHeight="1">
      <c r="A354" s="33"/>
      <c r="B354" s="209"/>
      <c r="C354" s="32" t="s">
        <v>287</v>
      </c>
      <c r="D354" s="70"/>
      <c r="E354" s="71" t="s">
        <v>288</v>
      </c>
      <c r="F354" s="36">
        <f>SUM(F355:F356)</f>
        <v>1131.5</v>
      </c>
      <c r="G354" s="36">
        <f>SUM(G355:G356)</f>
        <v>0</v>
      </c>
    </row>
    <row r="355" spans="1:7" s="8" customFormat="1" ht="26.25" customHeight="1">
      <c r="A355" s="33"/>
      <c r="B355" s="209"/>
      <c r="C355" s="37"/>
      <c r="D355" s="70" t="s">
        <v>76</v>
      </c>
      <c r="E355" s="72" t="s">
        <v>77</v>
      </c>
      <c r="F355" s="36">
        <v>11.2</v>
      </c>
      <c r="G355" s="36">
        <v>0</v>
      </c>
    </row>
    <row r="356" spans="1:7" s="8" customFormat="1" ht="25.5">
      <c r="A356" s="33"/>
      <c r="B356" s="209"/>
      <c r="C356" s="37"/>
      <c r="D356" s="47" t="s">
        <v>88</v>
      </c>
      <c r="E356" s="59" t="s">
        <v>89</v>
      </c>
      <c r="F356" s="36">
        <v>1120.3</v>
      </c>
      <c r="G356" s="36">
        <v>0</v>
      </c>
    </row>
    <row r="357" spans="1:7" s="8" customFormat="1" ht="66" customHeight="1">
      <c r="A357" s="33"/>
      <c r="B357" s="209"/>
      <c r="C357" s="32" t="s">
        <v>289</v>
      </c>
      <c r="D357" s="70"/>
      <c r="E357" s="71" t="s">
        <v>290</v>
      </c>
      <c r="F357" s="36">
        <f>SUM(F358:F358)</f>
        <v>400000</v>
      </c>
      <c r="G357" s="36">
        <f>SUM(G358:G358)</f>
        <v>400000</v>
      </c>
    </row>
    <row r="358" spans="1:7" s="8" customFormat="1" ht="25.5">
      <c r="A358" s="33"/>
      <c r="B358" s="209"/>
      <c r="C358" s="37"/>
      <c r="D358" s="47" t="s">
        <v>88</v>
      </c>
      <c r="E358" s="59" t="s">
        <v>89</v>
      </c>
      <c r="F358" s="36">
        <v>400000</v>
      </c>
      <c r="G358" s="36">
        <v>400000</v>
      </c>
    </row>
    <row r="359" spans="1:7" s="8" customFormat="1" ht="26.25" customHeight="1">
      <c r="A359" s="33"/>
      <c r="B359" s="209"/>
      <c r="C359" s="32" t="s">
        <v>663</v>
      </c>
      <c r="D359" s="70"/>
      <c r="E359" s="71" t="s">
        <v>291</v>
      </c>
      <c r="F359" s="36">
        <f>SUM(F360:F360)</f>
        <v>10000</v>
      </c>
      <c r="G359" s="36">
        <f>SUM(G360:G360)</f>
        <v>10000</v>
      </c>
    </row>
    <row r="360" spans="1:7" s="8" customFormat="1" ht="25.5">
      <c r="A360" s="33"/>
      <c r="B360" s="209"/>
      <c r="C360" s="37"/>
      <c r="D360" s="47" t="s">
        <v>88</v>
      </c>
      <c r="E360" s="59" t="s">
        <v>89</v>
      </c>
      <c r="F360" s="36">
        <v>10000</v>
      </c>
      <c r="G360" s="36">
        <v>10000</v>
      </c>
    </row>
    <row r="361" spans="1:7" ht="45">
      <c r="A361" s="188" t="s">
        <v>292</v>
      </c>
      <c r="B361" s="73"/>
      <c r="C361" s="73"/>
      <c r="D361" s="73"/>
      <c r="E361" s="189" t="s">
        <v>293</v>
      </c>
      <c r="F361" s="197">
        <f>F362+F398+F407</f>
        <v>143105.2</v>
      </c>
      <c r="G361" s="197">
        <f>G362+G398+G407</f>
        <v>140047.09999999998</v>
      </c>
    </row>
    <row r="362" spans="1:7" ht="12.75">
      <c r="A362" s="31"/>
      <c r="B362" s="47" t="s">
        <v>7</v>
      </c>
      <c r="C362" s="47"/>
      <c r="D362" s="47"/>
      <c r="E362" s="62" t="s">
        <v>8</v>
      </c>
      <c r="F362" s="43">
        <f>F363+F389</f>
        <v>126607.2</v>
      </c>
      <c r="G362" s="43">
        <f>G363+G389</f>
        <v>123642.09999999999</v>
      </c>
    </row>
    <row r="363" spans="1:7" ht="12.75">
      <c r="A363" s="31"/>
      <c r="B363" s="32" t="s">
        <v>9</v>
      </c>
      <c r="C363" s="32"/>
      <c r="D363" s="34"/>
      <c r="E363" s="45" t="s">
        <v>10</v>
      </c>
      <c r="F363" s="43">
        <f>F365+F371</f>
        <v>118525.7</v>
      </c>
      <c r="G363" s="43">
        <f>G365+G371</f>
        <v>115560.59999999999</v>
      </c>
    </row>
    <row r="364" spans="1:8" ht="38.25">
      <c r="A364" s="31"/>
      <c r="B364" s="38"/>
      <c r="C364" s="47" t="s">
        <v>294</v>
      </c>
      <c r="D364" s="77"/>
      <c r="E364" s="51" t="s">
        <v>295</v>
      </c>
      <c r="F364" s="43">
        <f>F365+F371</f>
        <v>118525.7</v>
      </c>
      <c r="G364" s="43">
        <f>G365+G371</f>
        <v>115560.59999999999</v>
      </c>
      <c r="H364" s="16"/>
    </row>
    <row r="365" spans="1:9" s="11" customFormat="1" ht="25.5">
      <c r="A365" s="31"/>
      <c r="B365" s="38"/>
      <c r="C365" s="47" t="s">
        <v>296</v>
      </c>
      <c r="D365" s="32"/>
      <c r="E365" s="35" t="s">
        <v>297</v>
      </c>
      <c r="F365" s="43">
        <f>F366</f>
        <v>1762</v>
      </c>
      <c r="G365" s="43">
        <f>G366</f>
        <v>1762</v>
      </c>
      <c r="H365" s="21"/>
      <c r="I365" s="22"/>
    </row>
    <row r="366" spans="1:7" ht="25.5">
      <c r="A366" s="31"/>
      <c r="B366" s="38"/>
      <c r="C366" s="47" t="s">
        <v>298</v>
      </c>
      <c r="D366" s="32"/>
      <c r="E366" s="78" t="s">
        <v>299</v>
      </c>
      <c r="F366" s="43">
        <f>F367+F369</f>
        <v>1762</v>
      </c>
      <c r="G366" s="43">
        <f>G367+G369</f>
        <v>1762</v>
      </c>
    </row>
    <row r="367" spans="1:7" ht="38.25">
      <c r="A367" s="31"/>
      <c r="B367" s="38"/>
      <c r="C367" s="47" t="s">
        <v>580</v>
      </c>
      <c r="D367" s="32"/>
      <c r="E367" s="35" t="s">
        <v>300</v>
      </c>
      <c r="F367" s="43">
        <f>F368</f>
        <v>1062</v>
      </c>
      <c r="G367" s="43">
        <f>G368</f>
        <v>1062</v>
      </c>
    </row>
    <row r="368" spans="1:7" ht="38.25">
      <c r="A368" s="31"/>
      <c r="B368" s="38"/>
      <c r="C368" s="47"/>
      <c r="D368" s="32" t="s">
        <v>19</v>
      </c>
      <c r="E368" s="35" t="s">
        <v>20</v>
      </c>
      <c r="F368" s="43">
        <v>1062</v>
      </c>
      <c r="G368" s="43">
        <v>1062</v>
      </c>
    </row>
    <row r="369" spans="1:7" ht="25.5">
      <c r="A369" s="31"/>
      <c r="B369" s="38"/>
      <c r="C369" s="47" t="s">
        <v>581</v>
      </c>
      <c r="D369" s="32"/>
      <c r="E369" s="35" t="s">
        <v>301</v>
      </c>
      <c r="F369" s="43">
        <f>F370</f>
        <v>700</v>
      </c>
      <c r="G369" s="43">
        <f>G370</f>
        <v>700</v>
      </c>
    </row>
    <row r="370" spans="1:7" ht="25.5">
      <c r="A370" s="31"/>
      <c r="B370" s="38"/>
      <c r="C370" s="47"/>
      <c r="D370" s="32" t="s">
        <v>19</v>
      </c>
      <c r="E370" s="35" t="s">
        <v>77</v>
      </c>
      <c r="F370" s="43">
        <v>700</v>
      </c>
      <c r="G370" s="43">
        <v>700</v>
      </c>
    </row>
    <row r="371" spans="1:8" s="11" customFormat="1" ht="33" customHeight="1">
      <c r="A371" s="33"/>
      <c r="B371" s="32"/>
      <c r="C371" s="47" t="s">
        <v>302</v>
      </c>
      <c r="D371" s="47"/>
      <c r="E371" s="51" t="s">
        <v>303</v>
      </c>
      <c r="F371" s="43">
        <f>F372+F376+F379+F384</f>
        <v>116763.7</v>
      </c>
      <c r="G371" s="43">
        <f>G372+G376+G379+G384</f>
        <v>113798.59999999999</v>
      </c>
      <c r="H371" s="23"/>
    </row>
    <row r="372" spans="1:8" s="12" customFormat="1" ht="42" customHeight="1">
      <c r="A372" s="31"/>
      <c r="B372" s="38"/>
      <c r="C372" s="47" t="s">
        <v>304</v>
      </c>
      <c r="D372" s="32"/>
      <c r="E372" s="78" t="s">
        <v>305</v>
      </c>
      <c r="F372" s="43">
        <f aca="true" t="shared" si="21" ref="F372:G374">F373</f>
        <v>107654.5</v>
      </c>
      <c r="G372" s="43">
        <f t="shared" si="21"/>
        <v>107654.5</v>
      </c>
      <c r="H372" s="19"/>
    </row>
    <row r="373" spans="1:8" ht="27" customHeight="1">
      <c r="A373" s="31"/>
      <c r="B373" s="38"/>
      <c r="C373" s="47" t="s">
        <v>585</v>
      </c>
      <c r="D373" s="32"/>
      <c r="E373" s="35" t="s">
        <v>306</v>
      </c>
      <c r="F373" s="74">
        <f t="shared" si="21"/>
        <v>107654.5</v>
      </c>
      <c r="G373" s="74">
        <f t="shared" si="21"/>
        <v>107654.5</v>
      </c>
      <c r="H373" s="8"/>
    </row>
    <row r="374" spans="1:8" ht="38.25">
      <c r="A374" s="31"/>
      <c r="B374" s="38"/>
      <c r="C374" s="47" t="s">
        <v>586</v>
      </c>
      <c r="D374" s="32"/>
      <c r="E374" s="35" t="s">
        <v>41</v>
      </c>
      <c r="F374" s="74">
        <f t="shared" si="21"/>
        <v>107654.5</v>
      </c>
      <c r="G374" s="74">
        <f t="shared" si="21"/>
        <v>107654.5</v>
      </c>
      <c r="H374" s="8"/>
    </row>
    <row r="375" spans="1:8" ht="38.25">
      <c r="A375" s="31"/>
      <c r="B375" s="38"/>
      <c r="C375" s="47"/>
      <c r="D375" s="47" t="s">
        <v>19</v>
      </c>
      <c r="E375" s="51" t="s">
        <v>20</v>
      </c>
      <c r="F375" s="43">
        <v>107654.5</v>
      </c>
      <c r="G375" s="43">
        <v>107654.5</v>
      </c>
      <c r="H375" s="8"/>
    </row>
    <row r="376" spans="1:8" s="12" customFormat="1" ht="25.5">
      <c r="A376" s="31"/>
      <c r="B376" s="38"/>
      <c r="C376" s="47" t="s">
        <v>307</v>
      </c>
      <c r="D376" s="47"/>
      <c r="E376" s="35" t="s">
        <v>21</v>
      </c>
      <c r="F376" s="74">
        <f>F377</f>
        <v>3077.8</v>
      </c>
      <c r="G376" s="74">
        <f>G377</f>
        <v>112.69999999999982</v>
      </c>
      <c r="H376" s="19"/>
    </row>
    <row r="377" spans="1:8" ht="25.5">
      <c r="A377" s="31"/>
      <c r="B377" s="38"/>
      <c r="C377" s="47" t="s">
        <v>587</v>
      </c>
      <c r="D377" s="47"/>
      <c r="E377" s="51" t="s">
        <v>62</v>
      </c>
      <c r="F377" s="43">
        <f>F378</f>
        <v>3077.8</v>
      </c>
      <c r="G377" s="43">
        <f>G378</f>
        <v>112.69999999999982</v>
      </c>
      <c r="H377" s="8"/>
    </row>
    <row r="378" spans="1:8" ht="38.25">
      <c r="A378" s="31"/>
      <c r="B378" s="38"/>
      <c r="C378" s="47"/>
      <c r="D378" s="47" t="s">
        <v>19</v>
      </c>
      <c r="E378" s="51" t="s">
        <v>20</v>
      </c>
      <c r="F378" s="74">
        <f>6077.8-3000</f>
        <v>3077.8</v>
      </c>
      <c r="G378" s="74">
        <f>6077.8-5965.1</f>
        <v>112.69999999999982</v>
      </c>
      <c r="H378" s="8"/>
    </row>
    <row r="379" spans="1:8" s="12" customFormat="1" ht="27" customHeight="1">
      <c r="A379" s="31"/>
      <c r="B379" s="38"/>
      <c r="C379" s="47" t="s">
        <v>308</v>
      </c>
      <c r="D379" s="47"/>
      <c r="E379" s="78" t="s">
        <v>309</v>
      </c>
      <c r="F379" s="43">
        <f>F380+F382</f>
        <v>450</v>
      </c>
      <c r="G379" s="43">
        <f>G380+G382</f>
        <v>450</v>
      </c>
      <c r="H379" s="19"/>
    </row>
    <row r="380" spans="1:8" ht="25.5">
      <c r="A380" s="31"/>
      <c r="B380" s="38"/>
      <c r="C380" s="47" t="s">
        <v>588</v>
      </c>
      <c r="D380" s="47"/>
      <c r="E380" s="51" t="s">
        <v>310</v>
      </c>
      <c r="F380" s="74">
        <f>F381</f>
        <v>200</v>
      </c>
      <c r="G380" s="74">
        <f>G381</f>
        <v>200</v>
      </c>
      <c r="H380" s="8"/>
    </row>
    <row r="381" spans="1:7" ht="25.5">
      <c r="A381" s="31"/>
      <c r="B381" s="38"/>
      <c r="C381" s="47"/>
      <c r="D381" s="32" t="s">
        <v>76</v>
      </c>
      <c r="E381" s="35" t="s">
        <v>77</v>
      </c>
      <c r="F381" s="74">
        <v>200</v>
      </c>
      <c r="G381" s="74">
        <v>200</v>
      </c>
    </row>
    <row r="382" spans="1:8" ht="38.25">
      <c r="A382" s="31"/>
      <c r="B382" s="38"/>
      <c r="C382" s="47" t="s">
        <v>589</v>
      </c>
      <c r="D382" s="32"/>
      <c r="E382" s="35" t="s">
        <v>182</v>
      </c>
      <c r="F382" s="74">
        <f>F383</f>
        <v>250</v>
      </c>
      <c r="G382" s="74">
        <f>G383</f>
        <v>250</v>
      </c>
      <c r="H382" s="8"/>
    </row>
    <row r="383" spans="1:8" ht="25.5">
      <c r="A383" s="31"/>
      <c r="B383" s="38"/>
      <c r="C383" s="47"/>
      <c r="D383" s="32" t="s">
        <v>88</v>
      </c>
      <c r="E383" s="35" t="s">
        <v>311</v>
      </c>
      <c r="F383" s="74">
        <v>250</v>
      </c>
      <c r="G383" s="74">
        <v>250</v>
      </c>
      <c r="H383" s="8"/>
    </row>
    <row r="384" spans="1:8" s="12" customFormat="1" ht="38.25">
      <c r="A384" s="31"/>
      <c r="B384" s="38"/>
      <c r="C384" s="47" t="s">
        <v>312</v>
      </c>
      <c r="D384" s="47"/>
      <c r="E384" s="78" t="s">
        <v>313</v>
      </c>
      <c r="F384" s="74">
        <f>F385</f>
        <v>5581.4</v>
      </c>
      <c r="G384" s="74">
        <f>G385</f>
        <v>5581.4</v>
      </c>
      <c r="H384" s="19"/>
    </row>
    <row r="385" spans="1:8" ht="51">
      <c r="A385" s="31"/>
      <c r="B385" s="38"/>
      <c r="C385" s="47" t="s">
        <v>590</v>
      </c>
      <c r="D385" s="47"/>
      <c r="E385" s="51" t="s">
        <v>314</v>
      </c>
      <c r="F385" s="74">
        <f>F386+F387+F388</f>
        <v>5581.4</v>
      </c>
      <c r="G385" s="74">
        <f>G386+G387+G388</f>
        <v>5581.4</v>
      </c>
      <c r="H385" s="8"/>
    </row>
    <row r="386" spans="1:7" ht="25.5">
      <c r="A386" s="31"/>
      <c r="B386" s="38"/>
      <c r="C386" s="47"/>
      <c r="D386" s="32" t="s">
        <v>76</v>
      </c>
      <c r="E386" s="35" t="s">
        <v>77</v>
      </c>
      <c r="F386" s="74">
        <v>1711.4</v>
      </c>
      <c r="G386" s="74">
        <v>1711.4</v>
      </c>
    </row>
    <row r="387" spans="1:7" ht="25.5">
      <c r="A387" s="31"/>
      <c r="B387" s="38"/>
      <c r="C387" s="47"/>
      <c r="D387" s="32" t="s">
        <v>88</v>
      </c>
      <c r="E387" s="35" t="s">
        <v>311</v>
      </c>
      <c r="F387" s="74">
        <v>650</v>
      </c>
      <c r="G387" s="74">
        <v>650</v>
      </c>
    </row>
    <row r="388" spans="1:7" s="12" customFormat="1" ht="38.25">
      <c r="A388" s="31"/>
      <c r="B388" s="47"/>
      <c r="C388" s="47"/>
      <c r="D388" s="32" t="s">
        <v>19</v>
      </c>
      <c r="E388" s="51" t="s">
        <v>20</v>
      </c>
      <c r="F388" s="74">
        <v>3220</v>
      </c>
      <c r="G388" s="74">
        <v>3220</v>
      </c>
    </row>
    <row r="389" spans="1:8" s="11" customFormat="1" ht="12.75">
      <c r="A389" s="31"/>
      <c r="B389" s="47" t="s">
        <v>27</v>
      </c>
      <c r="C389" s="47"/>
      <c r="D389" s="32"/>
      <c r="E389" s="39" t="s">
        <v>28</v>
      </c>
      <c r="F389" s="74">
        <f>F390</f>
        <v>8081.5</v>
      </c>
      <c r="G389" s="74">
        <f>G390</f>
        <v>8081.5</v>
      </c>
      <c r="H389" s="22"/>
    </row>
    <row r="390" spans="1:8" s="11" customFormat="1" ht="38.25">
      <c r="A390" s="31"/>
      <c r="B390" s="47"/>
      <c r="C390" s="47" t="s">
        <v>294</v>
      </c>
      <c r="D390" s="38"/>
      <c r="E390" s="35" t="s">
        <v>295</v>
      </c>
      <c r="F390" s="74">
        <f>F391</f>
        <v>8081.5</v>
      </c>
      <c r="G390" s="74">
        <f>G391</f>
        <v>8081.5</v>
      </c>
      <c r="H390" s="22"/>
    </row>
    <row r="391" spans="1:8" s="12" customFormat="1" ht="27" customHeight="1">
      <c r="A391" s="31"/>
      <c r="B391" s="47"/>
      <c r="C391" s="47" t="s">
        <v>302</v>
      </c>
      <c r="D391" s="32"/>
      <c r="E391" s="35" t="s">
        <v>303</v>
      </c>
      <c r="F391" s="74">
        <f>F392+F395</f>
        <v>8081.5</v>
      </c>
      <c r="G391" s="74">
        <f>G392+G395</f>
        <v>8081.5</v>
      </c>
      <c r="H391" s="24"/>
    </row>
    <row r="392" spans="1:7" s="12" customFormat="1" ht="38.25">
      <c r="A392" s="31"/>
      <c r="B392" s="47"/>
      <c r="C392" s="47" t="s">
        <v>315</v>
      </c>
      <c r="D392" s="32"/>
      <c r="E392" s="51" t="s">
        <v>32</v>
      </c>
      <c r="F392" s="74">
        <f>F393</f>
        <v>5862.3</v>
      </c>
      <c r="G392" s="74">
        <f>G393</f>
        <v>5862.3</v>
      </c>
    </row>
    <row r="393" spans="1:7" s="12" customFormat="1" ht="25.5">
      <c r="A393" s="31"/>
      <c r="B393" s="47"/>
      <c r="C393" s="47" t="s">
        <v>591</v>
      </c>
      <c r="D393" s="32"/>
      <c r="E393" s="51" t="s">
        <v>33</v>
      </c>
      <c r="F393" s="74">
        <f>F394</f>
        <v>5862.3</v>
      </c>
      <c r="G393" s="74">
        <f>G394</f>
        <v>5862.3</v>
      </c>
    </row>
    <row r="394" spans="1:7" s="12" customFormat="1" ht="25.5">
      <c r="A394" s="31"/>
      <c r="B394" s="47"/>
      <c r="C394" s="47"/>
      <c r="D394" s="32" t="s">
        <v>76</v>
      </c>
      <c r="E394" s="35" t="s">
        <v>77</v>
      </c>
      <c r="F394" s="74">
        <v>5862.3</v>
      </c>
      <c r="G394" s="74">
        <v>5862.3</v>
      </c>
    </row>
    <row r="395" spans="1:7" s="12" customFormat="1" ht="25.5">
      <c r="A395" s="31"/>
      <c r="B395" s="47"/>
      <c r="C395" s="47" t="s">
        <v>316</v>
      </c>
      <c r="D395" s="32"/>
      <c r="E395" s="35" t="s">
        <v>21</v>
      </c>
      <c r="F395" s="74">
        <f>F396</f>
        <v>2219.2</v>
      </c>
      <c r="G395" s="74">
        <f>G396</f>
        <v>2219.2</v>
      </c>
    </row>
    <row r="396" spans="1:7" ht="25.5">
      <c r="A396" s="31"/>
      <c r="B396" s="47"/>
      <c r="C396" s="47" t="s">
        <v>592</v>
      </c>
      <c r="D396" s="32"/>
      <c r="E396" s="51" t="s">
        <v>62</v>
      </c>
      <c r="F396" s="74">
        <f>F397</f>
        <v>2219.2</v>
      </c>
      <c r="G396" s="74">
        <f>G397</f>
        <v>2219.2</v>
      </c>
    </row>
    <row r="397" spans="1:7" s="12" customFormat="1" ht="38.25">
      <c r="A397" s="31"/>
      <c r="B397" s="47"/>
      <c r="C397" s="47"/>
      <c r="D397" s="32" t="s">
        <v>19</v>
      </c>
      <c r="E397" s="51" t="s">
        <v>20</v>
      </c>
      <c r="F397" s="74">
        <v>2219.2</v>
      </c>
      <c r="G397" s="74">
        <v>2219.2</v>
      </c>
    </row>
    <row r="398" spans="1:7" s="18" customFormat="1" ht="12.75">
      <c r="A398" s="31"/>
      <c r="B398" s="47" t="s">
        <v>80</v>
      </c>
      <c r="C398" s="47"/>
      <c r="D398" s="32"/>
      <c r="E398" s="192" t="s">
        <v>81</v>
      </c>
      <c r="F398" s="74">
        <f aca="true" t="shared" si="22" ref="F398:G401">F399</f>
        <v>93</v>
      </c>
      <c r="G398" s="74">
        <f t="shared" si="22"/>
        <v>0</v>
      </c>
    </row>
    <row r="399" spans="1:7" ht="12.75">
      <c r="A399" s="31"/>
      <c r="B399" s="47" t="s">
        <v>82</v>
      </c>
      <c r="C399" s="47"/>
      <c r="D399" s="32"/>
      <c r="E399" s="44" t="s">
        <v>83</v>
      </c>
      <c r="F399" s="74">
        <f t="shared" si="22"/>
        <v>93</v>
      </c>
      <c r="G399" s="74">
        <f t="shared" si="22"/>
        <v>0</v>
      </c>
    </row>
    <row r="400" spans="1:7" s="25" customFormat="1" ht="38.25">
      <c r="A400" s="31"/>
      <c r="B400" s="47"/>
      <c r="C400" s="47" t="s">
        <v>294</v>
      </c>
      <c r="D400" s="38"/>
      <c r="E400" s="35" t="s">
        <v>295</v>
      </c>
      <c r="F400" s="74">
        <f t="shared" si="22"/>
        <v>93</v>
      </c>
      <c r="G400" s="74">
        <f t="shared" si="22"/>
        <v>0</v>
      </c>
    </row>
    <row r="401" spans="1:7" s="11" customFormat="1" ht="38.25">
      <c r="A401" s="31"/>
      <c r="B401" s="47"/>
      <c r="C401" s="47" t="s">
        <v>317</v>
      </c>
      <c r="D401" s="32"/>
      <c r="E401" s="51" t="s">
        <v>318</v>
      </c>
      <c r="F401" s="74">
        <f t="shared" si="22"/>
        <v>93</v>
      </c>
      <c r="G401" s="74">
        <f t="shared" si="22"/>
        <v>0</v>
      </c>
    </row>
    <row r="402" spans="1:7" s="12" customFormat="1" ht="38.25">
      <c r="A402" s="31"/>
      <c r="B402" s="38"/>
      <c r="C402" s="47" t="s">
        <v>319</v>
      </c>
      <c r="D402" s="32"/>
      <c r="E402" s="102" t="s">
        <v>320</v>
      </c>
      <c r="F402" s="74">
        <f>F403+F405</f>
        <v>93</v>
      </c>
      <c r="G402" s="74">
        <f>G403+G405</f>
        <v>0</v>
      </c>
    </row>
    <row r="403" spans="1:7" ht="51">
      <c r="A403" s="31"/>
      <c r="B403" s="38"/>
      <c r="C403" s="47" t="s">
        <v>321</v>
      </c>
      <c r="D403" s="32"/>
      <c r="E403" s="75" t="s">
        <v>186</v>
      </c>
      <c r="F403" s="74">
        <f>F404</f>
        <v>58.1</v>
      </c>
      <c r="G403" s="74">
        <f>G404</f>
        <v>0</v>
      </c>
    </row>
    <row r="404" spans="1:7" s="8" customFormat="1" ht="25.5">
      <c r="A404" s="31"/>
      <c r="B404" s="38"/>
      <c r="C404" s="47"/>
      <c r="D404" s="32" t="s">
        <v>88</v>
      </c>
      <c r="E404" s="102" t="s">
        <v>89</v>
      </c>
      <c r="F404" s="74">
        <v>58.1</v>
      </c>
      <c r="G404" s="74">
        <v>0</v>
      </c>
    </row>
    <row r="405" spans="1:7" s="8" customFormat="1" ht="51">
      <c r="A405" s="31"/>
      <c r="B405" s="38"/>
      <c r="C405" s="47" t="s">
        <v>595</v>
      </c>
      <c r="D405" s="32"/>
      <c r="E405" s="65" t="s">
        <v>90</v>
      </c>
      <c r="F405" s="74">
        <f>F406</f>
        <v>34.9</v>
      </c>
      <c r="G405" s="74">
        <f>G406</f>
        <v>0</v>
      </c>
    </row>
    <row r="406" spans="1:7" s="8" customFormat="1" ht="25.5">
      <c r="A406" s="31"/>
      <c r="B406" s="38"/>
      <c r="C406" s="47"/>
      <c r="D406" s="32" t="s">
        <v>88</v>
      </c>
      <c r="E406" s="102" t="s">
        <v>89</v>
      </c>
      <c r="F406" s="74">
        <v>34.9</v>
      </c>
      <c r="G406" s="74">
        <v>0</v>
      </c>
    </row>
    <row r="407" spans="1:7" s="25" customFormat="1" ht="13.5" customHeight="1">
      <c r="A407" s="31"/>
      <c r="B407" s="47" t="s">
        <v>322</v>
      </c>
      <c r="C407" s="47"/>
      <c r="D407" s="47"/>
      <c r="E407" s="51" t="s">
        <v>323</v>
      </c>
      <c r="F407" s="74">
        <f>F408+F422</f>
        <v>16405</v>
      </c>
      <c r="G407" s="74">
        <f>G408+G422</f>
        <v>16405</v>
      </c>
    </row>
    <row r="408" spans="1:7" s="11" customFormat="1" ht="13.5" customHeight="1">
      <c r="A408" s="31"/>
      <c r="B408" s="32" t="s">
        <v>324</v>
      </c>
      <c r="C408" s="32"/>
      <c r="D408" s="32"/>
      <c r="E408" s="210" t="s">
        <v>325</v>
      </c>
      <c r="F408" s="74">
        <f>F409</f>
        <v>11373.8</v>
      </c>
      <c r="G408" s="74">
        <f>G409</f>
        <v>11373.8</v>
      </c>
    </row>
    <row r="409" spans="1:7" s="25" customFormat="1" ht="38.25">
      <c r="A409" s="31"/>
      <c r="B409" s="32"/>
      <c r="C409" s="47" t="s">
        <v>294</v>
      </c>
      <c r="D409" s="38"/>
      <c r="E409" s="35" t="s">
        <v>295</v>
      </c>
      <c r="F409" s="74">
        <f>F410</f>
        <v>11373.8</v>
      </c>
      <c r="G409" s="74">
        <f>G410</f>
        <v>11373.8</v>
      </c>
    </row>
    <row r="410" spans="1:8" s="11" customFormat="1" ht="25.5">
      <c r="A410" s="31"/>
      <c r="B410" s="38"/>
      <c r="C410" s="47" t="s">
        <v>296</v>
      </c>
      <c r="D410" s="32"/>
      <c r="E410" s="35" t="s">
        <v>297</v>
      </c>
      <c r="F410" s="74">
        <f>F411+F415+F418</f>
        <v>11373.8</v>
      </c>
      <c r="G410" s="74">
        <f>G411+G415+G418</f>
        <v>11373.8</v>
      </c>
      <c r="H410" s="21"/>
    </row>
    <row r="411" spans="1:8" s="12" customFormat="1" ht="25.5">
      <c r="A411" s="31"/>
      <c r="B411" s="38"/>
      <c r="C411" s="47" t="s">
        <v>326</v>
      </c>
      <c r="D411" s="32"/>
      <c r="E411" s="102" t="s">
        <v>327</v>
      </c>
      <c r="F411" s="74">
        <f aca="true" t="shared" si="23" ref="F411:G413">F412</f>
        <v>8613.9</v>
      </c>
      <c r="G411" s="74">
        <f t="shared" si="23"/>
        <v>8613.9</v>
      </c>
      <c r="H411" s="19"/>
    </row>
    <row r="412" spans="1:8" ht="51">
      <c r="A412" s="31"/>
      <c r="B412" s="38"/>
      <c r="C412" s="47" t="s">
        <v>577</v>
      </c>
      <c r="D412" s="32"/>
      <c r="E412" s="35" t="s">
        <v>328</v>
      </c>
      <c r="F412" s="76">
        <f t="shared" si="23"/>
        <v>8613.9</v>
      </c>
      <c r="G412" s="76">
        <f t="shared" si="23"/>
        <v>8613.9</v>
      </c>
      <c r="H412" s="8"/>
    </row>
    <row r="413" spans="1:8" ht="45.75" customHeight="1">
      <c r="A413" s="31"/>
      <c r="B413" s="38"/>
      <c r="C413" s="47" t="s">
        <v>578</v>
      </c>
      <c r="D413" s="77"/>
      <c r="E413" s="35" t="s">
        <v>41</v>
      </c>
      <c r="F413" s="76">
        <f t="shared" si="23"/>
        <v>8613.9</v>
      </c>
      <c r="G413" s="76">
        <f t="shared" si="23"/>
        <v>8613.9</v>
      </c>
      <c r="H413" s="8"/>
    </row>
    <row r="414" spans="1:8" ht="38.25">
      <c r="A414" s="31"/>
      <c r="B414" s="38"/>
      <c r="C414" s="47"/>
      <c r="D414" s="32" t="s">
        <v>19</v>
      </c>
      <c r="E414" s="35" t="s">
        <v>20</v>
      </c>
      <c r="F414" s="74">
        <v>8613.9</v>
      </c>
      <c r="G414" s="74">
        <v>8613.9</v>
      </c>
      <c r="H414" s="8"/>
    </row>
    <row r="415" spans="1:8" s="12" customFormat="1" ht="25.5">
      <c r="A415" s="31"/>
      <c r="B415" s="38"/>
      <c r="C415" s="47" t="s">
        <v>329</v>
      </c>
      <c r="D415" s="32"/>
      <c r="E415" s="51" t="s">
        <v>21</v>
      </c>
      <c r="F415" s="74">
        <f>F416</f>
        <v>691.9</v>
      </c>
      <c r="G415" s="74">
        <f>G416</f>
        <v>691.9</v>
      </c>
      <c r="H415" s="19"/>
    </row>
    <row r="416" spans="1:8" ht="25.5">
      <c r="A416" s="31"/>
      <c r="B416" s="38"/>
      <c r="C416" s="47" t="s">
        <v>579</v>
      </c>
      <c r="D416" s="32"/>
      <c r="E416" s="51" t="s">
        <v>62</v>
      </c>
      <c r="F416" s="74">
        <f>F417</f>
        <v>691.9</v>
      </c>
      <c r="G416" s="74">
        <f>G417</f>
        <v>691.9</v>
      </c>
      <c r="H416" s="8"/>
    </row>
    <row r="417" spans="1:8" ht="38.25">
      <c r="A417" s="31"/>
      <c r="B417" s="38"/>
      <c r="C417" s="47"/>
      <c r="D417" s="32" t="s">
        <v>19</v>
      </c>
      <c r="E417" s="35" t="s">
        <v>20</v>
      </c>
      <c r="F417" s="74">
        <v>691.9</v>
      </c>
      <c r="G417" s="74">
        <v>691.9</v>
      </c>
      <c r="H417" s="8"/>
    </row>
    <row r="418" spans="1:8" s="12" customFormat="1" ht="25.5">
      <c r="A418" s="31"/>
      <c r="B418" s="38"/>
      <c r="C418" s="47" t="s">
        <v>298</v>
      </c>
      <c r="D418" s="47"/>
      <c r="E418" s="102" t="s">
        <v>299</v>
      </c>
      <c r="F418" s="74">
        <f>F419</f>
        <v>2068</v>
      </c>
      <c r="G418" s="74">
        <f>G419</f>
        <v>2068</v>
      </c>
      <c r="H418" s="19"/>
    </row>
    <row r="419" spans="1:7" ht="38.25">
      <c r="A419" s="31"/>
      <c r="B419" s="38"/>
      <c r="C419" s="47" t="s">
        <v>580</v>
      </c>
      <c r="D419" s="32"/>
      <c r="E419" s="35" t="s">
        <v>300</v>
      </c>
      <c r="F419" s="74">
        <f>F420+F421</f>
        <v>2068</v>
      </c>
      <c r="G419" s="74">
        <f>G420+G421</f>
        <v>2068</v>
      </c>
    </row>
    <row r="420" spans="1:7" ht="25.5">
      <c r="A420" s="31"/>
      <c r="B420" s="38"/>
      <c r="C420" s="47"/>
      <c r="D420" s="32" t="s">
        <v>76</v>
      </c>
      <c r="E420" s="35" t="s">
        <v>77</v>
      </c>
      <c r="F420" s="74">
        <v>1748</v>
      </c>
      <c r="G420" s="74">
        <v>1748</v>
      </c>
    </row>
    <row r="421" spans="1:7" ht="38.25">
      <c r="A421" s="31"/>
      <c r="B421" s="38"/>
      <c r="C421" s="47"/>
      <c r="D421" s="32" t="s">
        <v>19</v>
      </c>
      <c r="E421" s="35" t="s">
        <v>20</v>
      </c>
      <c r="F421" s="74">
        <v>320</v>
      </c>
      <c r="G421" s="74">
        <v>320</v>
      </c>
    </row>
    <row r="422" spans="1:7" s="12" customFormat="1" ht="27" customHeight="1">
      <c r="A422" s="31"/>
      <c r="B422" s="47" t="s">
        <v>330</v>
      </c>
      <c r="C422" s="47"/>
      <c r="D422" s="32"/>
      <c r="E422" s="51" t="s">
        <v>331</v>
      </c>
      <c r="F422" s="74">
        <f aca="true" t="shared" si="24" ref="F422:G425">F423</f>
        <v>5031.2</v>
      </c>
      <c r="G422" s="74">
        <f t="shared" si="24"/>
        <v>5031.2</v>
      </c>
    </row>
    <row r="423" spans="1:7" s="25" customFormat="1" ht="40.5" customHeight="1">
      <c r="A423" s="31"/>
      <c r="B423" s="47"/>
      <c r="C423" s="47" t="s">
        <v>294</v>
      </c>
      <c r="D423" s="38"/>
      <c r="E423" s="35" t="s">
        <v>295</v>
      </c>
      <c r="F423" s="74">
        <f t="shared" si="24"/>
        <v>5031.2</v>
      </c>
      <c r="G423" s="74">
        <f t="shared" si="24"/>
        <v>5031.2</v>
      </c>
    </row>
    <row r="424" spans="1:7" s="11" customFormat="1" ht="38.25">
      <c r="A424" s="33"/>
      <c r="B424" s="47"/>
      <c r="C424" s="47" t="s">
        <v>317</v>
      </c>
      <c r="D424" s="32"/>
      <c r="E424" s="51" t="s">
        <v>318</v>
      </c>
      <c r="F424" s="74">
        <f t="shared" si="24"/>
        <v>5031.2</v>
      </c>
      <c r="G424" s="74">
        <f t="shared" si="24"/>
        <v>5031.2</v>
      </c>
    </row>
    <row r="425" spans="1:7" s="11" customFormat="1" ht="25.5">
      <c r="A425" s="33"/>
      <c r="B425" s="32"/>
      <c r="C425" s="47" t="s">
        <v>332</v>
      </c>
      <c r="D425" s="32"/>
      <c r="E425" s="102" t="s">
        <v>72</v>
      </c>
      <c r="F425" s="74">
        <f t="shared" si="24"/>
        <v>5031.2</v>
      </c>
      <c r="G425" s="74">
        <f t="shared" si="24"/>
        <v>5031.2</v>
      </c>
    </row>
    <row r="426" spans="1:7" s="11" customFormat="1" ht="25.5">
      <c r="A426" s="33"/>
      <c r="B426" s="32"/>
      <c r="C426" s="47" t="s">
        <v>594</v>
      </c>
      <c r="D426" s="32"/>
      <c r="E426" s="35" t="s">
        <v>73</v>
      </c>
      <c r="F426" s="74">
        <f>F427+F428+F429</f>
        <v>5031.2</v>
      </c>
      <c r="G426" s="74">
        <f>G427+G428+G429</f>
        <v>5031.2</v>
      </c>
    </row>
    <row r="427" spans="1:7" ht="76.5">
      <c r="A427" s="33"/>
      <c r="B427" s="32"/>
      <c r="C427" s="32"/>
      <c r="D427" s="32" t="s">
        <v>74</v>
      </c>
      <c r="E427" s="78" t="s">
        <v>75</v>
      </c>
      <c r="F427" s="74">
        <v>4713.9</v>
      </c>
      <c r="G427" s="74">
        <v>4713.9</v>
      </c>
    </row>
    <row r="428" spans="1:7" ht="25.5">
      <c r="A428" s="33"/>
      <c r="B428" s="32"/>
      <c r="C428" s="32"/>
      <c r="D428" s="32" t="s">
        <v>76</v>
      </c>
      <c r="E428" s="35" t="s">
        <v>77</v>
      </c>
      <c r="F428" s="74">
        <v>316.7</v>
      </c>
      <c r="G428" s="74">
        <v>316.7</v>
      </c>
    </row>
    <row r="429" spans="1:7" ht="12.75">
      <c r="A429" s="33"/>
      <c r="B429" s="32"/>
      <c r="C429" s="32"/>
      <c r="D429" s="32" t="s">
        <v>78</v>
      </c>
      <c r="E429" s="57" t="s">
        <v>79</v>
      </c>
      <c r="F429" s="74">
        <v>0.6</v>
      </c>
      <c r="G429" s="74">
        <v>0.6</v>
      </c>
    </row>
    <row r="430" spans="1:7" s="8" customFormat="1" ht="15">
      <c r="A430" s="188" t="s">
        <v>333</v>
      </c>
      <c r="B430" s="199"/>
      <c r="C430" s="198"/>
      <c r="D430" s="199"/>
      <c r="E430" s="191" t="s">
        <v>334</v>
      </c>
      <c r="F430" s="190">
        <f>F431+F470+F534+F565+F575+F542+F602+F517</f>
        <v>562829.6</v>
      </c>
      <c r="G430" s="190">
        <f>G431+G470+G534+G565+G575+G542+G602+G517</f>
        <v>413878.39999999997</v>
      </c>
    </row>
    <row r="431" spans="1:7" s="8" customFormat="1" ht="12.75">
      <c r="A431" s="33"/>
      <c r="B431" s="37" t="s">
        <v>191</v>
      </c>
      <c r="C431" s="32"/>
      <c r="D431" s="54"/>
      <c r="E431" s="45" t="s">
        <v>192</v>
      </c>
      <c r="F431" s="36">
        <f>F432+F436+F444</f>
        <v>164755.09999999998</v>
      </c>
      <c r="G431" s="36">
        <f>G432+G436+G444</f>
        <v>164755.09999999998</v>
      </c>
    </row>
    <row r="432" spans="1:7" s="8" customFormat="1" ht="38.25">
      <c r="A432" s="33"/>
      <c r="B432" s="37" t="s">
        <v>335</v>
      </c>
      <c r="C432" s="32"/>
      <c r="D432" s="54"/>
      <c r="E432" s="45" t="s">
        <v>336</v>
      </c>
      <c r="F432" s="36">
        <f aca="true" t="shared" si="25" ref="F432:G434">F433</f>
        <v>2080</v>
      </c>
      <c r="G432" s="36">
        <f t="shared" si="25"/>
        <v>2080</v>
      </c>
    </row>
    <row r="433" spans="1:7" s="8" customFormat="1" ht="25.5">
      <c r="A433" s="33"/>
      <c r="B433" s="37"/>
      <c r="C433" s="32" t="s">
        <v>214</v>
      </c>
      <c r="D433" s="32"/>
      <c r="E433" s="51" t="s">
        <v>215</v>
      </c>
      <c r="F433" s="36">
        <f t="shared" si="25"/>
        <v>2080</v>
      </c>
      <c r="G433" s="36">
        <f t="shared" si="25"/>
        <v>2080</v>
      </c>
    </row>
    <row r="434" spans="1:7" s="8" customFormat="1" ht="12.75">
      <c r="A434" s="33"/>
      <c r="B434" s="37"/>
      <c r="C434" s="32" t="s">
        <v>668</v>
      </c>
      <c r="D434" s="54"/>
      <c r="E434" s="45" t="s">
        <v>337</v>
      </c>
      <c r="F434" s="36">
        <f t="shared" si="25"/>
        <v>2080</v>
      </c>
      <c r="G434" s="36">
        <f t="shared" si="25"/>
        <v>2080</v>
      </c>
    </row>
    <row r="435" spans="1:7" s="8" customFormat="1" ht="76.5">
      <c r="A435" s="33"/>
      <c r="B435" s="37"/>
      <c r="C435" s="32"/>
      <c r="D435" s="34" t="s">
        <v>74</v>
      </c>
      <c r="E435" s="45" t="s">
        <v>75</v>
      </c>
      <c r="F435" s="36">
        <v>2080</v>
      </c>
      <c r="G435" s="36">
        <v>2080</v>
      </c>
    </row>
    <row r="436" spans="1:7" s="8" customFormat="1" ht="57" customHeight="1">
      <c r="A436" s="33"/>
      <c r="B436" s="32" t="s">
        <v>338</v>
      </c>
      <c r="C436" s="32"/>
      <c r="D436" s="81"/>
      <c r="E436" s="55" t="s">
        <v>339</v>
      </c>
      <c r="F436" s="36">
        <f aca="true" t="shared" si="26" ref="F436:G439">F437</f>
        <v>133166.19999999998</v>
      </c>
      <c r="G436" s="36">
        <f t="shared" si="26"/>
        <v>133166.19999999998</v>
      </c>
    </row>
    <row r="437" spans="1:7" s="8" customFormat="1" ht="38.25">
      <c r="A437" s="33"/>
      <c r="B437" s="32"/>
      <c r="C437" s="47" t="s">
        <v>340</v>
      </c>
      <c r="D437" s="32"/>
      <c r="E437" s="35" t="s">
        <v>341</v>
      </c>
      <c r="F437" s="36">
        <f t="shared" si="26"/>
        <v>133166.19999999998</v>
      </c>
      <c r="G437" s="36">
        <f t="shared" si="26"/>
        <v>133166.19999999998</v>
      </c>
    </row>
    <row r="438" spans="1:7" s="19" customFormat="1" ht="42" customHeight="1">
      <c r="A438" s="33"/>
      <c r="B438" s="32"/>
      <c r="C438" s="32" t="s">
        <v>342</v>
      </c>
      <c r="D438" s="32"/>
      <c r="E438" s="55" t="s">
        <v>343</v>
      </c>
      <c r="F438" s="36">
        <f t="shared" si="26"/>
        <v>133166.19999999998</v>
      </c>
      <c r="G438" s="36">
        <f t="shared" si="26"/>
        <v>133166.19999999998</v>
      </c>
    </row>
    <row r="439" spans="1:7" s="19" customFormat="1" ht="26.25" customHeight="1">
      <c r="A439" s="33"/>
      <c r="B439" s="32"/>
      <c r="C439" s="32" t="s">
        <v>344</v>
      </c>
      <c r="D439" s="37"/>
      <c r="E439" s="45" t="s">
        <v>72</v>
      </c>
      <c r="F439" s="36">
        <f t="shared" si="26"/>
        <v>133166.19999999998</v>
      </c>
      <c r="G439" s="36">
        <f t="shared" si="26"/>
        <v>133166.19999999998</v>
      </c>
    </row>
    <row r="440" spans="1:7" s="20" customFormat="1" ht="25.5">
      <c r="A440" s="33"/>
      <c r="B440" s="32"/>
      <c r="C440" s="32" t="s">
        <v>651</v>
      </c>
      <c r="D440" s="37"/>
      <c r="E440" s="79" t="s">
        <v>73</v>
      </c>
      <c r="F440" s="36">
        <f>SUM(F441:F443)</f>
        <v>133166.19999999998</v>
      </c>
      <c r="G440" s="36">
        <f>SUM(G441:G443)</f>
        <v>133166.19999999998</v>
      </c>
    </row>
    <row r="441" spans="1:7" s="8" customFormat="1" ht="76.5">
      <c r="A441" s="33"/>
      <c r="B441" s="32"/>
      <c r="C441" s="32"/>
      <c r="D441" s="34" t="s">
        <v>74</v>
      </c>
      <c r="E441" s="45" t="s">
        <v>75</v>
      </c>
      <c r="F441" s="36">
        <v>118982.9</v>
      </c>
      <c r="G441" s="36">
        <v>118982.9</v>
      </c>
    </row>
    <row r="442" spans="1:7" s="8" customFormat="1" ht="25.5">
      <c r="A442" s="33"/>
      <c r="B442" s="32"/>
      <c r="C442" s="32"/>
      <c r="D442" s="34" t="s">
        <v>76</v>
      </c>
      <c r="E442" s="45" t="s">
        <v>77</v>
      </c>
      <c r="F442" s="36">
        <v>13860.9</v>
      </c>
      <c r="G442" s="36">
        <v>13860.9</v>
      </c>
    </row>
    <row r="443" spans="1:7" s="8" customFormat="1" ht="12.75">
      <c r="A443" s="33"/>
      <c r="B443" s="32"/>
      <c r="C443" s="32"/>
      <c r="D443" s="34" t="s">
        <v>78</v>
      </c>
      <c r="E443" s="45" t="s">
        <v>79</v>
      </c>
      <c r="F443" s="36">
        <v>322.4</v>
      </c>
      <c r="G443" s="36">
        <v>322.4</v>
      </c>
    </row>
    <row r="444" spans="1:7" s="20" customFormat="1" ht="12.75">
      <c r="A444" s="33"/>
      <c r="B444" s="32" t="s">
        <v>209</v>
      </c>
      <c r="C444" s="32"/>
      <c r="D444" s="49"/>
      <c r="E444" s="55" t="s">
        <v>210</v>
      </c>
      <c r="F444" s="43">
        <f>F445</f>
        <v>29508.9</v>
      </c>
      <c r="G444" s="43">
        <f>G445</f>
        <v>29508.9</v>
      </c>
    </row>
    <row r="445" spans="1:7" s="20" customFormat="1" ht="40.5" customHeight="1">
      <c r="A445" s="33"/>
      <c r="B445" s="32"/>
      <c r="C445" s="47" t="s">
        <v>340</v>
      </c>
      <c r="D445" s="32"/>
      <c r="E445" s="35" t="s">
        <v>341</v>
      </c>
      <c r="F445" s="43">
        <f>F446+F464</f>
        <v>29508.9</v>
      </c>
      <c r="G445" s="43">
        <f>G446+G464</f>
        <v>29508.9</v>
      </c>
    </row>
    <row r="446" spans="1:7" s="21" customFormat="1" ht="12.75">
      <c r="A446" s="33"/>
      <c r="B446" s="32"/>
      <c r="C446" s="32" t="s">
        <v>345</v>
      </c>
      <c r="D446" s="32"/>
      <c r="E446" s="55" t="s">
        <v>346</v>
      </c>
      <c r="F446" s="43">
        <f>F447+F450+F459</f>
        <v>13787.9</v>
      </c>
      <c r="G446" s="43">
        <f>G447+G450+G459</f>
        <v>13787.9</v>
      </c>
    </row>
    <row r="447" spans="1:7" s="19" customFormat="1" ht="26.25" customHeight="1">
      <c r="A447" s="33"/>
      <c r="B447" s="32"/>
      <c r="C447" s="32" t="s">
        <v>347</v>
      </c>
      <c r="D447" s="37"/>
      <c r="E447" s="45" t="s">
        <v>258</v>
      </c>
      <c r="F447" s="36">
        <f>F448</f>
        <v>4100</v>
      </c>
      <c r="G447" s="36">
        <f>G448</f>
        <v>4100</v>
      </c>
    </row>
    <row r="448" spans="1:7" s="20" customFormat="1" ht="38.25">
      <c r="A448" s="33"/>
      <c r="B448" s="32"/>
      <c r="C448" s="32" t="s">
        <v>639</v>
      </c>
      <c r="D448" s="34"/>
      <c r="E448" s="35" t="s">
        <v>348</v>
      </c>
      <c r="F448" s="36">
        <f>F449</f>
        <v>4100</v>
      </c>
      <c r="G448" s="36">
        <f>G449</f>
        <v>4100</v>
      </c>
    </row>
    <row r="449" spans="1:7" s="20" customFormat="1" ht="25.5">
      <c r="A449" s="33"/>
      <c r="B449" s="32"/>
      <c r="C449" s="32"/>
      <c r="D449" s="34" t="s">
        <v>76</v>
      </c>
      <c r="E449" s="45" t="s">
        <v>77</v>
      </c>
      <c r="F449" s="36">
        <v>4100</v>
      </c>
      <c r="G449" s="36">
        <v>4100</v>
      </c>
    </row>
    <row r="450" spans="1:7" s="19" customFormat="1" ht="42" customHeight="1">
      <c r="A450" s="33"/>
      <c r="B450" s="32"/>
      <c r="C450" s="32" t="s">
        <v>349</v>
      </c>
      <c r="D450" s="37"/>
      <c r="E450" s="45" t="s">
        <v>350</v>
      </c>
      <c r="F450" s="36">
        <f>F451+F453+F455+F457</f>
        <v>2624.2</v>
      </c>
      <c r="G450" s="36">
        <f>G451+G453+G455+G457</f>
        <v>2624.2</v>
      </c>
    </row>
    <row r="451" spans="1:7" s="20" customFormat="1" ht="51">
      <c r="A451" s="33"/>
      <c r="B451" s="32"/>
      <c r="C451" s="32" t="s">
        <v>640</v>
      </c>
      <c r="D451" s="70"/>
      <c r="E451" s="71" t="s">
        <v>351</v>
      </c>
      <c r="F451" s="36">
        <f>F452</f>
        <v>2134.2</v>
      </c>
      <c r="G451" s="36">
        <f>G452</f>
        <v>2134.2</v>
      </c>
    </row>
    <row r="452" spans="1:7" s="20" customFormat="1" ht="38.25">
      <c r="A452" s="33"/>
      <c r="B452" s="32"/>
      <c r="C452" s="32"/>
      <c r="D452" s="47" t="s">
        <v>19</v>
      </c>
      <c r="E452" s="48" t="s">
        <v>20</v>
      </c>
      <c r="F452" s="36">
        <v>2134.2</v>
      </c>
      <c r="G452" s="36">
        <v>2134.2</v>
      </c>
    </row>
    <row r="453" spans="1:7" s="20" customFormat="1" ht="25.5">
      <c r="A453" s="33"/>
      <c r="B453" s="32"/>
      <c r="C453" s="32" t="s">
        <v>641</v>
      </c>
      <c r="D453" s="32"/>
      <c r="E453" s="35" t="s">
        <v>352</v>
      </c>
      <c r="F453" s="36">
        <f>F454</f>
        <v>160</v>
      </c>
      <c r="G453" s="36">
        <f>G454</f>
        <v>160</v>
      </c>
    </row>
    <row r="454" spans="1:7" s="20" customFormat="1" ht="25.5">
      <c r="A454" s="33"/>
      <c r="B454" s="32"/>
      <c r="C454" s="32"/>
      <c r="D454" s="34" t="s">
        <v>76</v>
      </c>
      <c r="E454" s="45" t="s">
        <v>77</v>
      </c>
      <c r="F454" s="36">
        <v>160</v>
      </c>
      <c r="G454" s="36">
        <v>160</v>
      </c>
    </row>
    <row r="455" spans="1:7" s="20" customFormat="1" ht="12.75">
      <c r="A455" s="33"/>
      <c r="B455" s="32"/>
      <c r="C455" s="32" t="s">
        <v>642</v>
      </c>
      <c r="D455" s="34"/>
      <c r="E455" s="51" t="s">
        <v>353</v>
      </c>
      <c r="F455" s="36">
        <f>F456</f>
        <v>200</v>
      </c>
      <c r="G455" s="36">
        <f>G456</f>
        <v>200</v>
      </c>
    </row>
    <row r="456" spans="1:7" s="20" customFormat="1" ht="25.5">
      <c r="A456" s="33"/>
      <c r="B456" s="32"/>
      <c r="C456" s="32"/>
      <c r="D456" s="34" t="s">
        <v>76</v>
      </c>
      <c r="E456" s="45" t="s">
        <v>77</v>
      </c>
      <c r="F456" s="36">
        <v>200</v>
      </c>
      <c r="G456" s="36">
        <v>200</v>
      </c>
    </row>
    <row r="457" spans="1:7" s="20" customFormat="1" ht="12.75">
      <c r="A457" s="33"/>
      <c r="B457" s="32"/>
      <c r="C457" s="32" t="s">
        <v>643</v>
      </c>
      <c r="D457" s="32"/>
      <c r="E457" s="35" t="s">
        <v>354</v>
      </c>
      <c r="F457" s="36">
        <f>F458</f>
        <v>130</v>
      </c>
      <c r="G457" s="36">
        <f>G458</f>
        <v>130</v>
      </c>
    </row>
    <row r="458" spans="1:7" s="20" customFormat="1" ht="25.5">
      <c r="A458" s="33"/>
      <c r="B458" s="32"/>
      <c r="C458" s="32"/>
      <c r="D458" s="34" t="s">
        <v>76</v>
      </c>
      <c r="E458" s="45" t="s">
        <v>77</v>
      </c>
      <c r="F458" s="36">
        <v>130</v>
      </c>
      <c r="G458" s="36">
        <v>130</v>
      </c>
    </row>
    <row r="459" spans="1:7" s="19" customFormat="1" ht="30" customHeight="1">
      <c r="A459" s="33"/>
      <c r="B459" s="32"/>
      <c r="C459" s="32" t="s">
        <v>355</v>
      </c>
      <c r="D459" s="37"/>
      <c r="E459" s="45" t="s">
        <v>253</v>
      </c>
      <c r="F459" s="36">
        <f>F460</f>
        <v>7063.7</v>
      </c>
      <c r="G459" s="36">
        <f>G460</f>
        <v>7063.7</v>
      </c>
    </row>
    <row r="460" spans="1:7" s="20" customFormat="1" ht="12.75">
      <c r="A460" s="33"/>
      <c r="B460" s="32"/>
      <c r="C460" s="32" t="s">
        <v>647</v>
      </c>
      <c r="D460" s="32"/>
      <c r="E460" s="48" t="s">
        <v>213</v>
      </c>
      <c r="F460" s="36">
        <f>SUM(F461:F463)</f>
        <v>7063.7</v>
      </c>
      <c r="G460" s="36">
        <f>SUM(G461:G463)</f>
        <v>7063.7</v>
      </c>
    </row>
    <row r="461" spans="1:7" s="20" customFormat="1" ht="76.5">
      <c r="A461" s="33"/>
      <c r="B461" s="32"/>
      <c r="C461" s="32"/>
      <c r="D461" s="34" t="s">
        <v>74</v>
      </c>
      <c r="E461" s="45" t="s">
        <v>75</v>
      </c>
      <c r="F461" s="36">
        <v>3841.7</v>
      </c>
      <c r="G461" s="36">
        <v>3841.7</v>
      </c>
    </row>
    <row r="462" spans="1:7" s="20" customFormat="1" ht="25.5">
      <c r="A462" s="33"/>
      <c r="B462" s="32"/>
      <c r="C462" s="32"/>
      <c r="D462" s="34" t="s">
        <v>76</v>
      </c>
      <c r="E462" s="45" t="s">
        <v>77</v>
      </c>
      <c r="F462" s="36">
        <v>3142</v>
      </c>
      <c r="G462" s="36">
        <v>3142</v>
      </c>
    </row>
    <row r="463" spans="1:7" s="20" customFormat="1" ht="12.75">
      <c r="A463" s="33"/>
      <c r="B463" s="32"/>
      <c r="C463" s="32"/>
      <c r="D463" s="34" t="s">
        <v>78</v>
      </c>
      <c r="E463" s="80" t="s">
        <v>79</v>
      </c>
      <c r="F463" s="36">
        <v>80</v>
      </c>
      <c r="G463" s="36">
        <v>80</v>
      </c>
    </row>
    <row r="464" spans="1:7" s="21" customFormat="1" ht="42" customHeight="1">
      <c r="A464" s="33"/>
      <c r="B464" s="32"/>
      <c r="C464" s="32" t="s">
        <v>356</v>
      </c>
      <c r="D464" s="32"/>
      <c r="E464" s="55" t="s">
        <v>357</v>
      </c>
      <c r="F464" s="36">
        <f>F465</f>
        <v>15721</v>
      </c>
      <c r="G464" s="36">
        <f>G465</f>
        <v>15721</v>
      </c>
    </row>
    <row r="465" spans="1:7" s="19" customFormat="1" ht="30" customHeight="1">
      <c r="A465" s="33"/>
      <c r="B465" s="32"/>
      <c r="C465" s="32" t="s">
        <v>508</v>
      </c>
      <c r="D465" s="37"/>
      <c r="E465" s="45" t="s">
        <v>253</v>
      </c>
      <c r="F465" s="36">
        <f>F466</f>
        <v>15721</v>
      </c>
      <c r="G465" s="36">
        <f>G466</f>
        <v>15721</v>
      </c>
    </row>
    <row r="466" spans="1:7" s="20" customFormat="1" ht="12.75">
      <c r="A466" s="33"/>
      <c r="B466" s="32"/>
      <c r="C466" s="32" t="s">
        <v>650</v>
      </c>
      <c r="D466" s="32"/>
      <c r="E466" s="48" t="s">
        <v>213</v>
      </c>
      <c r="F466" s="36">
        <f>F467+F468+F469</f>
        <v>15721</v>
      </c>
      <c r="G466" s="36">
        <f>G467+G468+G469</f>
        <v>15721</v>
      </c>
    </row>
    <row r="467" spans="1:7" s="20" customFormat="1" ht="76.5">
      <c r="A467" s="33"/>
      <c r="B467" s="32"/>
      <c r="C467" s="32"/>
      <c r="D467" s="34" t="s">
        <v>74</v>
      </c>
      <c r="E467" s="45" t="s">
        <v>75</v>
      </c>
      <c r="F467" s="36">
        <v>14186.9</v>
      </c>
      <c r="G467" s="36">
        <v>14186.9</v>
      </c>
    </row>
    <row r="468" spans="1:7" s="20" customFormat="1" ht="25.5">
      <c r="A468" s="33"/>
      <c r="B468" s="32"/>
      <c r="C468" s="32"/>
      <c r="D468" s="34" t="s">
        <v>76</v>
      </c>
      <c r="E468" s="45" t="s">
        <v>77</v>
      </c>
      <c r="F468" s="36">
        <v>1275.1</v>
      </c>
      <c r="G468" s="36">
        <v>1275.1</v>
      </c>
    </row>
    <row r="469" spans="1:7" s="20" customFormat="1" ht="12.75">
      <c r="A469" s="33"/>
      <c r="B469" s="32"/>
      <c r="C469" s="32"/>
      <c r="D469" s="34" t="s">
        <v>78</v>
      </c>
      <c r="E469" s="80" t="s">
        <v>79</v>
      </c>
      <c r="F469" s="36">
        <v>259</v>
      </c>
      <c r="G469" s="36">
        <v>259</v>
      </c>
    </row>
    <row r="470" spans="1:7" s="20" customFormat="1" ht="12.75">
      <c r="A470" s="33"/>
      <c r="B470" s="32" t="s">
        <v>275</v>
      </c>
      <c r="C470" s="32"/>
      <c r="D470" s="49"/>
      <c r="E470" s="78" t="s">
        <v>276</v>
      </c>
      <c r="F470" s="36">
        <f>F471+F477+F493+F499</f>
        <v>89784.7</v>
      </c>
      <c r="G470" s="36">
        <f>G471+G477+G493+G499</f>
        <v>89784.7</v>
      </c>
    </row>
    <row r="471" spans="1:7" s="20" customFormat="1" ht="12.75">
      <c r="A471" s="33"/>
      <c r="B471" s="47" t="s">
        <v>358</v>
      </c>
      <c r="C471" s="47"/>
      <c r="D471" s="193"/>
      <c r="E471" s="59" t="s">
        <v>359</v>
      </c>
      <c r="F471" s="43">
        <f aca="true" t="shared" si="27" ref="F471:G475">F472</f>
        <v>2182.2</v>
      </c>
      <c r="G471" s="43">
        <f t="shared" si="27"/>
        <v>2182.2</v>
      </c>
    </row>
    <row r="472" spans="1:7" s="20" customFormat="1" ht="38.25">
      <c r="A472" s="33"/>
      <c r="B472" s="32"/>
      <c r="C472" s="47" t="s">
        <v>267</v>
      </c>
      <c r="D472" s="32"/>
      <c r="E472" s="35" t="s">
        <v>268</v>
      </c>
      <c r="F472" s="36">
        <f t="shared" si="27"/>
        <v>2182.2</v>
      </c>
      <c r="G472" s="36">
        <f t="shared" si="27"/>
        <v>2182.2</v>
      </c>
    </row>
    <row r="473" spans="1:7" s="21" customFormat="1" ht="38.25">
      <c r="A473" s="33"/>
      <c r="B473" s="32"/>
      <c r="C473" s="32" t="s">
        <v>360</v>
      </c>
      <c r="D473" s="32"/>
      <c r="E473" s="55" t="s">
        <v>361</v>
      </c>
      <c r="F473" s="36">
        <f t="shared" si="27"/>
        <v>2182.2</v>
      </c>
      <c r="G473" s="36">
        <f t="shared" si="27"/>
        <v>2182.2</v>
      </c>
    </row>
    <row r="474" spans="1:7" s="15" customFormat="1" ht="39" customHeight="1">
      <c r="A474" s="31"/>
      <c r="B474" s="38"/>
      <c r="C474" s="81" t="s">
        <v>362</v>
      </c>
      <c r="D474" s="81"/>
      <c r="E474" s="45" t="s">
        <v>363</v>
      </c>
      <c r="F474" s="43">
        <f t="shared" si="27"/>
        <v>2182.2</v>
      </c>
      <c r="G474" s="43">
        <f t="shared" si="27"/>
        <v>2182.2</v>
      </c>
    </row>
    <row r="475" spans="1:7" s="20" customFormat="1" ht="25.5">
      <c r="A475" s="33"/>
      <c r="B475" s="32"/>
      <c r="C475" s="32" t="s">
        <v>654</v>
      </c>
      <c r="D475" s="49"/>
      <c r="E475" s="55" t="s">
        <v>364</v>
      </c>
      <c r="F475" s="36">
        <f t="shared" si="27"/>
        <v>2182.2</v>
      </c>
      <c r="G475" s="36">
        <f t="shared" si="27"/>
        <v>2182.2</v>
      </c>
    </row>
    <row r="476" spans="1:7" s="20" customFormat="1" ht="25.5">
      <c r="A476" s="33"/>
      <c r="B476" s="32"/>
      <c r="C476" s="32"/>
      <c r="D476" s="34" t="s">
        <v>76</v>
      </c>
      <c r="E476" s="45" t="s">
        <v>77</v>
      </c>
      <c r="F476" s="36">
        <v>2182.2</v>
      </c>
      <c r="G476" s="36">
        <v>2182.2</v>
      </c>
    </row>
    <row r="477" spans="1:7" s="20" customFormat="1" ht="12.75">
      <c r="A477" s="33"/>
      <c r="B477" s="32" t="s">
        <v>365</v>
      </c>
      <c r="C477" s="32"/>
      <c r="D477" s="32"/>
      <c r="E477" s="55" t="s">
        <v>366</v>
      </c>
      <c r="F477" s="36">
        <f>F488+F478</f>
        <v>72302.5</v>
      </c>
      <c r="G477" s="36">
        <f>G488+G478</f>
        <v>72302.5</v>
      </c>
    </row>
    <row r="478" spans="1:7" s="20" customFormat="1" ht="25.5">
      <c r="A478" s="33"/>
      <c r="B478" s="32"/>
      <c r="C478" s="81" t="s">
        <v>367</v>
      </c>
      <c r="D478" s="81"/>
      <c r="E478" s="78" t="s">
        <v>368</v>
      </c>
      <c r="F478" s="36">
        <f>F479</f>
        <v>72270.3</v>
      </c>
      <c r="G478" s="36">
        <f>G479</f>
        <v>72270.3</v>
      </c>
    </row>
    <row r="479" spans="1:7" s="18" customFormat="1" ht="12.75">
      <c r="A479" s="33"/>
      <c r="B479" s="32"/>
      <c r="C479" s="81" t="s">
        <v>369</v>
      </c>
      <c r="D479" s="81"/>
      <c r="E479" s="78" t="s">
        <v>370</v>
      </c>
      <c r="F479" s="36">
        <f>F480+F483</f>
        <v>72270.3</v>
      </c>
      <c r="G479" s="36">
        <f>G480+G483</f>
        <v>72270.3</v>
      </c>
    </row>
    <row r="480" spans="1:7" s="18" customFormat="1" ht="25.5">
      <c r="A480" s="33"/>
      <c r="B480" s="32"/>
      <c r="C480" s="60" t="s">
        <v>371</v>
      </c>
      <c r="D480" s="60"/>
      <c r="E480" s="102" t="s">
        <v>372</v>
      </c>
      <c r="F480" s="43">
        <f>F481</f>
        <v>65542.8</v>
      </c>
      <c r="G480" s="43">
        <f>G481</f>
        <v>65542.8</v>
      </c>
    </row>
    <row r="481" spans="1:7" s="18" customFormat="1" ht="25.5">
      <c r="A481" s="33"/>
      <c r="B481" s="32"/>
      <c r="C481" s="81" t="s">
        <v>615</v>
      </c>
      <c r="D481" s="81"/>
      <c r="E481" s="78" t="s">
        <v>532</v>
      </c>
      <c r="F481" s="36">
        <f>F482</f>
        <v>65542.8</v>
      </c>
      <c r="G481" s="36">
        <f>G482</f>
        <v>65542.8</v>
      </c>
    </row>
    <row r="482" spans="1:7" s="18" customFormat="1" ht="12.75">
      <c r="A482" s="33"/>
      <c r="B482" s="32"/>
      <c r="C482" s="81"/>
      <c r="D482" s="81" t="s">
        <v>78</v>
      </c>
      <c r="E482" s="78" t="s">
        <v>79</v>
      </c>
      <c r="F482" s="36">
        <v>65542.8</v>
      </c>
      <c r="G482" s="36">
        <v>65542.8</v>
      </c>
    </row>
    <row r="483" spans="1:7" s="15" customFormat="1" ht="25.5">
      <c r="A483" s="31"/>
      <c r="B483" s="38"/>
      <c r="C483" s="81" t="s">
        <v>373</v>
      </c>
      <c r="D483" s="81"/>
      <c r="E483" s="45" t="s">
        <v>253</v>
      </c>
      <c r="F483" s="43">
        <f>F484</f>
        <v>6727.500000000001</v>
      </c>
      <c r="G483" s="43">
        <f>G484</f>
        <v>6727.500000000001</v>
      </c>
    </row>
    <row r="484" spans="1:7" s="20" customFormat="1" ht="12.75">
      <c r="A484" s="31"/>
      <c r="B484" s="38"/>
      <c r="C484" s="32" t="s">
        <v>616</v>
      </c>
      <c r="D484" s="32"/>
      <c r="E484" s="82" t="s">
        <v>213</v>
      </c>
      <c r="F484" s="43">
        <f>SUM(F485:F487)</f>
        <v>6727.500000000001</v>
      </c>
      <c r="G484" s="43">
        <f>SUM(G485:G487)</f>
        <v>6727.500000000001</v>
      </c>
    </row>
    <row r="485" spans="1:7" s="20" customFormat="1" ht="76.5">
      <c r="A485" s="31"/>
      <c r="B485" s="38"/>
      <c r="C485" s="38"/>
      <c r="D485" s="37" t="s">
        <v>74</v>
      </c>
      <c r="E485" s="79" t="s">
        <v>75</v>
      </c>
      <c r="F485" s="43">
        <v>5539.1</v>
      </c>
      <c r="G485" s="43">
        <v>5539.1</v>
      </c>
    </row>
    <row r="486" spans="1:7" s="20" customFormat="1" ht="25.5">
      <c r="A486" s="31"/>
      <c r="B486" s="38"/>
      <c r="C486" s="38"/>
      <c r="D486" s="37" t="s">
        <v>76</v>
      </c>
      <c r="E486" s="79" t="s">
        <v>77</v>
      </c>
      <c r="F486" s="43">
        <v>1165.8</v>
      </c>
      <c r="G486" s="43">
        <v>1165.8</v>
      </c>
    </row>
    <row r="487" spans="1:7" s="20" customFormat="1" ht="12.75">
      <c r="A487" s="31"/>
      <c r="B487" s="38"/>
      <c r="C487" s="38"/>
      <c r="D487" s="37" t="s">
        <v>78</v>
      </c>
      <c r="E487" s="79" t="s">
        <v>79</v>
      </c>
      <c r="F487" s="43">
        <v>22.6</v>
      </c>
      <c r="G487" s="43">
        <v>22.6</v>
      </c>
    </row>
    <row r="488" spans="1:7" s="18" customFormat="1" ht="38.25">
      <c r="A488" s="33"/>
      <c r="B488" s="32"/>
      <c r="C488" s="47" t="s">
        <v>340</v>
      </c>
      <c r="D488" s="32"/>
      <c r="E488" s="35" t="s">
        <v>341</v>
      </c>
      <c r="F488" s="36">
        <f aca="true" t="shared" si="28" ref="F488:G491">F489</f>
        <v>32.2</v>
      </c>
      <c r="G488" s="36">
        <f t="shared" si="28"/>
        <v>32.2</v>
      </c>
    </row>
    <row r="489" spans="1:7" s="21" customFormat="1" ht="38.25">
      <c r="A489" s="33"/>
      <c r="B489" s="32"/>
      <c r="C489" s="32" t="s">
        <v>342</v>
      </c>
      <c r="D489" s="32"/>
      <c r="E489" s="55" t="s">
        <v>343</v>
      </c>
      <c r="F489" s="36">
        <f t="shared" si="28"/>
        <v>32.2</v>
      </c>
      <c r="G489" s="36">
        <f t="shared" si="28"/>
        <v>32.2</v>
      </c>
    </row>
    <row r="490" spans="1:7" s="15" customFormat="1" ht="25.5">
      <c r="A490" s="31"/>
      <c r="B490" s="38"/>
      <c r="C490" s="81" t="s">
        <v>344</v>
      </c>
      <c r="D490" s="81"/>
      <c r="E490" s="45" t="s">
        <v>72</v>
      </c>
      <c r="F490" s="43">
        <f t="shared" si="28"/>
        <v>32.2</v>
      </c>
      <c r="G490" s="43">
        <f t="shared" si="28"/>
        <v>32.2</v>
      </c>
    </row>
    <row r="491" spans="1:7" s="20" customFormat="1" ht="99" customHeight="1">
      <c r="A491" s="33"/>
      <c r="B491" s="32"/>
      <c r="C491" s="32" t="s">
        <v>374</v>
      </c>
      <c r="D491" s="34"/>
      <c r="E491" s="82" t="s">
        <v>375</v>
      </c>
      <c r="F491" s="36">
        <f t="shared" si="28"/>
        <v>32.2</v>
      </c>
      <c r="G491" s="36">
        <f t="shared" si="28"/>
        <v>32.2</v>
      </c>
    </row>
    <row r="492" spans="1:7" s="20" customFormat="1" ht="76.5">
      <c r="A492" s="33"/>
      <c r="B492" s="32"/>
      <c r="C492" s="32"/>
      <c r="D492" s="34" t="s">
        <v>74</v>
      </c>
      <c r="E492" s="45" t="s">
        <v>75</v>
      </c>
      <c r="F492" s="36">
        <v>32.2</v>
      </c>
      <c r="G492" s="36">
        <v>32.2</v>
      </c>
    </row>
    <row r="493" spans="1:7" s="20" customFormat="1" ht="12.75">
      <c r="A493" s="33"/>
      <c r="B493" s="47" t="s">
        <v>376</v>
      </c>
      <c r="C493" s="47"/>
      <c r="D493" s="47"/>
      <c r="E493" s="51" t="s">
        <v>377</v>
      </c>
      <c r="F493" s="36">
        <f aca="true" t="shared" si="29" ref="F493:G497">F494</f>
        <v>14000</v>
      </c>
      <c r="G493" s="36">
        <f t="shared" si="29"/>
        <v>14000</v>
      </c>
    </row>
    <row r="494" spans="1:7" s="20" customFormat="1" ht="25.5">
      <c r="A494" s="33"/>
      <c r="B494" s="199"/>
      <c r="C494" s="60" t="s">
        <v>367</v>
      </c>
      <c r="D494" s="60"/>
      <c r="E494" s="102" t="s">
        <v>368</v>
      </c>
      <c r="F494" s="36">
        <f t="shared" si="29"/>
        <v>14000</v>
      </c>
      <c r="G494" s="36">
        <f t="shared" si="29"/>
        <v>14000</v>
      </c>
    </row>
    <row r="495" spans="1:7" s="20" customFormat="1" ht="15">
      <c r="A495" s="33"/>
      <c r="B495" s="199"/>
      <c r="C495" s="47" t="s">
        <v>378</v>
      </c>
      <c r="D495" s="201"/>
      <c r="E495" s="98" t="s">
        <v>379</v>
      </c>
      <c r="F495" s="36">
        <f t="shared" si="29"/>
        <v>14000</v>
      </c>
      <c r="G495" s="36">
        <f t="shared" si="29"/>
        <v>14000</v>
      </c>
    </row>
    <row r="496" spans="1:7" s="20" customFormat="1" ht="38.25">
      <c r="A496" s="33"/>
      <c r="B496" s="199"/>
      <c r="C496" s="47" t="s">
        <v>380</v>
      </c>
      <c r="D496" s="70"/>
      <c r="E496" s="78" t="s">
        <v>381</v>
      </c>
      <c r="F496" s="36">
        <f t="shared" si="29"/>
        <v>14000</v>
      </c>
      <c r="G496" s="36">
        <f t="shared" si="29"/>
        <v>14000</v>
      </c>
    </row>
    <row r="497" spans="1:7" s="20" customFormat="1" ht="38.25">
      <c r="A497" s="33"/>
      <c r="B497" s="199"/>
      <c r="C497" s="81" t="s">
        <v>614</v>
      </c>
      <c r="D497" s="81"/>
      <c r="E497" s="78" t="s">
        <v>382</v>
      </c>
      <c r="F497" s="36">
        <f t="shared" si="29"/>
        <v>14000</v>
      </c>
      <c r="G497" s="36">
        <f t="shared" si="29"/>
        <v>14000</v>
      </c>
    </row>
    <row r="498" spans="1:7" s="20" customFormat="1" ht="15">
      <c r="A498" s="33"/>
      <c r="B498" s="199"/>
      <c r="C498" s="32"/>
      <c r="D498" s="34" t="s">
        <v>78</v>
      </c>
      <c r="E498" s="80" t="s">
        <v>79</v>
      </c>
      <c r="F498" s="36">
        <v>14000</v>
      </c>
      <c r="G498" s="36">
        <v>14000</v>
      </c>
    </row>
    <row r="499" spans="1:7" s="20" customFormat="1" ht="25.5">
      <c r="A499" s="33"/>
      <c r="B499" s="47" t="s">
        <v>277</v>
      </c>
      <c r="C499" s="47"/>
      <c r="D499" s="70"/>
      <c r="E499" s="71" t="s">
        <v>278</v>
      </c>
      <c r="F499" s="43">
        <f>F500</f>
        <v>1300</v>
      </c>
      <c r="G499" s="43">
        <f>G500</f>
        <v>1300</v>
      </c>
    </row>
    <row r="500" spans="1:7" s="20" customFormat="1" ht="38.25">
      <c r="A500" s="33"/>
      <c r="B500" s="47"/>
      <c r="C500" s="47" t="s">
        <v>383</v>
      </c>
      <c r="D500" s="70"/>
      <c r="E500" s="78" t="s">
        <v>384</v>
      </c>
      <c r="F500" s="36">
        <f>F501+F507</f>
        <v>1300</v>
      </c>
      <c r="G500" s="36">
        <f>G501+G507</f>
        <v>1300</v>
      </c>
    </row>
    <row r="501" spans="1:7" s="20" customFormat="1" ht="45" customHeight="1">
      <c r="A501" s="33"/>
      <c r="B501" s="47"/>
      <c r="C501" s="47" t="s">
        <v>385</v>
      </c>
      <c r="D501" s="70"/>
      <c r="E501" s="78" t="s">
        <v>386</v>
      </c>
      <c r="F501" s="36">
        <f>F502</f>
        <v>100</v>
      </c>
      <c r="G501" s="36">
        <f>G502</f>
        <v>100</v>
      </c>
    </row>
    <row r="502" spans="1:7" s="20" customFormat="1" ht="38.25">
      <c r="A502" s="33"/>
      <c r="B502" s="47"/>
      <c r="C502" s="47" t="s">
        <v>387</v>
      </c>
      <c r="D502" s="70"/>
      <c r="E502" s="78" t="s">
        <v>388</v>
      </c>
      <c r="F502" s="36">
        <f>F503+F505</f>
        <v>100</v>
      </c>
      <c r="G502" s="36">
        <f>G503+G505</f>
        <v>100</v>
      </c>
    </row>
    <row r="503" spans="1:7" s="20" customFormat="1" ht="25.5">
      <c r="A503" s="33"/>
      <c r="B503" s="47"/>
      <c r="C503" s="47" t="s">
        <v>606</v>
      </c>
      <c r="D503" s="70"/>
      <c r="E503" s="78" t="s">
        <v>389</v>
      </c>
      <c r="F503" s="36">
        <f>F504</f>
        <v>15</v>
      </c>
      <c r="G503" s="36">
        <f>G504</f>
        <v>15</v>
      </c>
    </row>
    <row r="504" spans="1:7" s="20" customFormat="1" ht="38.25">
      <c r="A504" s="33"/>
      <c r="B504" s="47"/>
      <c r="C504" s="47"/>
      <c r="D504" s="47" t="s">
        <v>19</v>
      </c>
      <c r="E504" s="48" t="s">
        <v>20</v>
      </c>
      <c r="F504" s="36">
        <v>15</v>
      </c>
      <c r="G504" s="36">
        <v>15</v>
      </c>
    </row>
    <row r="505" spans="1:7" s="20" customFormat="1" ht="25.5">
      <c r="A505" s="33"/>
      <c r="B505" s="47"/>
      <c r="C505" s="47" t="s">
        <v>607</v>
      </c>
      <c r="D505" s="70"/>
      <c r="E505" s="78" t="s">
        <v>390</v>
      </c>
      <c r="F505" s="36">
        <f>F506</f>
        <v>85</v>
      </c>
      <c r="G505" s="36">
        <f>G506</f>
        <v>85</v>
      </c>
    </row>
    <row r="506" spans="1:7" s="20" customFormat="1" ht="38.25">
      <c r="A506" s="33"/>
      <c r="B506" s="47"/>
      <c r="C506" s="47"/>
      <c r="D506" s="47" t="s">
        <v>19</v>
      </c>
      <c r="E506" s="48" t="s">
        <v>20</v>
      </c>
      <c r="F506" s="36">
        <v>85</v>
      </c>
      <c r="G506" s="36">
        <v>85</v>
      </c>
    </row>
    <row r="507" spans="1:7" s="20" customFormat="1" ht="51">
      <c r="A507" s="33"/>
      <c r="B507" s="47"/>
      <c r="C507" s="47" t="s">
        <v>391</v>
      </c>
      <c r="D507" s="183"/>
      <c r="E507" s="78" t="s">
        <v>392</v>
      </c>
      <c r="F507" s="36">
        <f>F508</f>
        <v>1200</v>
      </c>
      <c r="G507" s="36">
        <f>G508</f>
        <v>1200</v>
      </c>
    </row>
    <row r="508" spans="1:7" s="20" customFormat="1" ht="38.25">
      <c r="A508" s="33"/>
      <c r="B508" s="47"/>
      <c r="C508" s="47" t="s">
        <v>393</v>
      </c>
      <c r="D508" s="70"/>
      <c r="E508" s="78" t="s">
        <v>394</v>
      </c>
      <c r="F508" s="36">
        <f>F509+F511+F513+F515</f>
        <v>1200</v>
      </c>
      <c r="G508" s="36">
        <f>G509+G511+G513+G515</f>
        <v>1200</v>
      </c>
    </row>
    <row r="509" spans="1:7" s="20" customFormat="1" ht="63.75">
      <c r="A509" s="33"/>
      <c r="B509" s="47"/>
      <c r="C509" s="47" t="s">
        <v>608</v>
      </c>
      <c r="D509" s="56"/>
      <c r="E509" s="78" t="s">
        <v>395</v>
      </c>
      <c r="F509" s="36">
        <f>F510</f>
        <v>120</v>
      </c>
      <c r="G509" s="36">
        <f>G510</f>
        <v>120</v>
      </c>
    </row>
    <row r="510" spans="1:7" s="20" customFormat="1" ht="38.25">
      <c r="A510" s="33"/>
      <c r="B510" s="47"/>
      <c r="C510" s="47"/>
      <c r="D510" s="47" t="s">
        <v>19</v>
      </c>
      <c r="E510" s="48" t="s">
        <v>20</v>
      </c>
      <c r="F510" s="36">
        <v>120</v>
      </c>
      <c r="G510" s="36">
        <v>120</v>
      </c>
    </row>
    <row r="511" spans="1:7" s="20" customFormat="1" ht="38.25">
      <c r="A511" s="33"/>
      <c r="B511" s="47"/>
      <c r="C511" s="47" t="s">
        <v>609</v>
      </c>
      <c r="D511" s="81"/>
      <c r="E511" s="78" t="s">
        <v>396</v>
      </c>
      <c r="F511" s="36">
        <f>F512</f>
        <v>305</v>
      </c>
      <c r="G511" s="36">
        <f>G512</f>
        <v>305</v>
      </c>
    </row>
    <row r="512" spans="1:7" s="20" customFormat="1" ht="38.25">
      <c r="A512" s="33"/>
      <c r="B512" s="47"/>
      <c r="C512" s="47"/>
      <c r="D512" s="47" t="s">
        <v>19</v>
      </c>
      <c r="E512" s="48" t="s">
        <v>20</v>
      </c>
      <c r="F512" s="36">
        <v>305</v>
      </c>
      <c r="G512" s="36">
        <v>305</v>
      </c>
    </row>
    <row r="513" spans="1:7" s="20" customFormat="1" ht="25.5">
      <c r="A513" s="33"/>
      <c r="B513" s="47"/>
      <c r="C513" s="47" t="s">
        <v>610</v>
      </c>
      <c r="D513" s="81"/>
      <c r="E513" s="78" t="s">
        <v>397</v>
      </c>
      <c r="F513" s="36">
        <f>F514</f>
        <v>400</v>
      </c>
      <c r="G513" s="36">
        <f>G514</f>
        <v>400</v>
      </c>
    </row>
    <row r="514" spans="1:7" s="20" customFormat="1" ht="12.75">
      <c r="A514" s="33"/>
      <c r="B514" s="47"/>
      <c r="C514" s="47"/>
      <c r="D514" s="81" t="s">
        <v>78</v>
      </c>
      <c r="E514" s="78" t="s">
        <v>79</v>
      </c>
      <c r="F514" s="36">
        <v>400</v>
      </c>
      <c r="G514" s="36">
        <v>400</v>
      </c>
    </row>
    <row r="515" spans="1:7" s="20" customFormat="1" ht="12.75" customHeight="1">
      <c r="A515" s="33"/>
      <c r="B515" s="47"/>
      <c r="C515" s="94" t="s">
        <v>611</v>
      </c>
      <c r="D515" s="95"/>
      <c r="E515" s="96" t="s">
        <v>510</v>
      </c>
      <c r="F515" s="36">
        <f>F516</f>
        <v>375</v>
      </c>
      <c r="G515" s="36">
        <f>G516</f>
        <v>375</v>
      </c>
    </row>
    <row r="516" spans="1:7" s="20" customFormat="1" ht="38.25">
      <c r="A516" s="33"/>
      <c r="B516" s="47"/>
      <c r="C516" s="94"/>
      <c r="D516" s="94" t="s">
        <v>19</v>
      </c>
      <c r="E516" s="97" t="s">
        <v>20</v>
      </c>
      <c r="F516" s="36">
        <v>375</v>
      </c>
      <c r="G516" s="36">
        <v>375</v>
      </c>
    </row>
    <row r="517" spans="1:7" s="20" customFormat="1" ht="15">
      <c r="A517" s="188"/>
      <c r="B517" s="195" t="s">
        <v>398</v>
      </c>
      <c r="C517" s="32"/>
      <c r="D517" s="84"/>
      <c r="E517" s="196" t="s">
        <v>399</v>
      </c>
      <c r="F517" s="36">
        <f>F518+F526</f>
        <v>25022</v>
      </c>
      <c r="G517" s="36">
        <f>G518+G526</f>
        <v>63648.9</v>
      </c>
    </row>
    <row r="518" spans="1:7" s="19" customFormat="1" ht="13.5" customHeight="1">
      <c r="A518" s="188"/>
      <c r="B518" s="83" t="s">
        <v>400</v>
      </c>
      <c r="C518" s="47"/>
      <c r="D518" s="201"/>
      <c r="E518" s="98" t="s">
        <v>401</v>
      </c>
      <c r="F518" s="43">
        <f aca="true" t="shared" si="30" ref="F518:G520">F519</f>
        <v>6000</v>
      </c>
      <c r="G518" s="43">
        <f t="shared" si="30"/>
        <v>6000</v>
      </c>
    </row>
    <row r="519" spans="1:7" s="20" customFormat="1" ht="25.5">
      <c r="A519" s="188"/>
      <c r="B519" s="199"/>
      <c r="C519" s="60" t="s">
        <v>367</v>
      </c>
      <c r="D519" s="60"/>
      <c r="E519" s="102" t="s">
        <v>368</v>
      </c>
      <c r="F519" s="43">
        <f t="shared" si="30"/>
        <v>6000</v>
      </c>
      <c r="G519" s="43">
        <f t="shared" si="30"/>
        <v>6000</v>
      </c>
    </row>
    <row r="520" spans="1:7" s="20" customFormat="1" ht="15">
      <c r="A520" s="188"/>
      <c r="B520" s="199"/>
      <c r="C520" s="47" t="s">
        <v>378</v>
      </c>
      <c r="D520" s="201"/>
      <c r="E520" s="98" t="s">
        <v>379</v>
      </c>
      <c r="F520" s="43">
        <f t="shared" si="30"/>
        <v>6000</v>
      </c>
      <c r="G520" s="43">
        <f t="shared" si="30"/>
        <v>6000</v>
      </c>
    </row>
    <row r="521" spans="1:7" s="20" customFormat="1" ht="38.25">
      <c r="A521" s="188"/>
      <c r="B521" s="199"/>
      <c r="C521" s="47" t="s">
        <v>380</v>
      </c>
      <c r="D521" s="70"/>
      <c r="E521" s="78" t="s">
        <v>381</v>
      </c>
      <c r="F521" s="36">
        <f>F522+F524</f>
        <v>6000</v>
      </c>
      <c r="G521" s="36">
        <f>G522+G524</f>
        <v>6000</v>
      </c>
    </row>
    <row r="522" spans="1:7" s="20" customFormat="1" ht="51">
      <c r="A522" s="188"/>
      <c r="B522" s="199"/>
      <c r="C522" s="47" t="s">
        <v>612</v>
      </c>
      <c r="D522" s="84"/>
      <c r="E522" s="98" t="s">
        <v>402</v>
      </c>
      <c r="F522" s="36">
        <f>F523</f>
        <v>5000</v>
      </c>
      <c r="G522" s="36">
        <f>G523</f>
        <v>5000</v>
      </c>
    </row>
    <row r="523" spans="1:7" s="20" customFormat="1" ht="25.5">
      <c r="A523" s="188"/>
      <c r="B523" s="199"/>
      <c r="C523" s="47"/>
      <c r="D523" s="81" t="s">
        <v>76</v>
      </c>
      <c r="E523" s="78" t="s">
        <v>77</v>
      </c>
      <c r="F523" s="36">
        <v>5000</v>
      </c>
      <c r="G523" s="36">
        <v>5000</v>
      </c>
    </row>
    <row r="524" spans="1:7" s="20" customFormat="1" ht="38.25">
      <c r="A524" s="188"/>
      <c r="B524" s="199"/>
      <c r="C524" s="47" t="s">
        <v>613</v>
      </c>
      <c r="D524" s="84"/>
      <c r="E524" s="98" t="s">
        <v>403</v>
      </c>
      <c r="F524" s="36">
        <f>F525</f>
        <v>1000</v>
      </c>
      <c r="G524" s="36">
        <f>G525</f>
        <v>1000</v>
      </c>
    </row>
    <row r="525" spans="1:7" s="20" customFormat="1" ht="15">
      <c r="A525" s="188"/>
      <c r="B525" s="199"/>
      <c r="C525" s="38"/>
      <c r="D525" s="81" t="s">
        <v>78</v>
      </c>
      <c r="E525" s="78" t="s">
        <v>79</v>
      </c>
      <c r="F525" s="36">
        <v>1000</v>
      </c>
      <c r="G525" s="36">
        <v>1000</v>
      </c>
    </row>
    <row r="526" spans="1:7" s="20" customFormat="1" ht="12.75">
      <c r="A526" s="33"/>
      <c r="B526" s="70" t="s">
        <v>404</v>
      </c>
      <c r="C526" s="47"/>
      <c r="D526" s="70"/>
      <c r="E526" s="101" t="s">
        <v>405</v>
      </c>
      <c r="F526" s="36">
        <f aca="true" t="shared" si="31" ref="F526:G528">F527</f>
        <v>19022</v>
      </c>
      <c r="G526" s="36">
        <f t="shared" si="31"/>
        <v>57648.9</v>
      </c>
    </row>
    <row r="527" spans="1:7" s="20" customFormat="1" ht="38.25">
      <c r="A527" s="33"/>
      <c r="B527" s="37"/>
      <c r="C527" s="32" t="s">
        <v>406</v>
      </c>
      <c r="D527" s="81"/>
      <c r="E527" s="78" t="s">
        <v>407</v>
      </c>
      <c r="F527" s="36">
        <f t="shared" si="31"/>
        <v>19022</v>
      </c>
      <c r="G527" s="36">
        <f t="shared" si="31"/>
        <v>57648.9</v>
      </c>
    </row>
    <row r="528" spans="1:7" s="20" customFormat="1" ht="25.5">
      <c r="A528" s="33"/>
      <c r="B528" s="37"/>
      <c r="C528" s="47" t="s">
        <v>408</v>
      </c>
      <c r="D528" s="70"/>
      <c r="E528" s="101" t="s">
        <v>409</v>
      </c>
      <c r="F528" s="43">
        <f t="shared" si="31"/>
        <v>19022</v>
      </c>
      <c r="G528" s="43">
        <f t="shared" si="31"/>
        <v>57648.9</v>
      </c>
    </row>
    <row r="529" spans="1:7" s="20" customFormat="1" ht="38.25">
      <c r="A529" s="33"/>
      <c r="B529" s="37"/>
      <c r="C529" s="47" t="s">
        <v>410</v>
      </c>
      <c r="D529" s="60"/>
      <c r="E529" s="51" t="s">
        <v>411</v>
      </c>
      <c r="F529" s="43">
        <f>F530+F532</f>
        <v>19022</v>
      </c>
      <c r="G529" s="43">
        <f>G530+G532</f>
        <v>57648.9</v>
      </c>
    </row>
    <row r="530" spans="1:7" s="20" customFormat="1" ht="25.5">
      <c r="A530" s="33"/>
      <c r="B530" s="32"/>
      <c r="C530" s="69" t="s">
        <v>623</v>
      </c>
      <c r="D530" s="34"/>
      <c r="E530" s="45" t="s">
        <v>412</v>
      </c>
      <c r="F530" s="43">
        <f>F531</f>
        <v>19022</v>
      </c>
      <c r="G530" s="43">
        <f>G531</f>
        <v>37648.9</v>
      </c>
    </row>
    <row r="531" spans="1:7" s="20" customFormat="1" ht="38.25">
      <c r="A531" s="33"/>
      <c r="B531" s="32"/>
      <c r="C531" s="69"/>
      <c r="D531" s="99" t="s">
        <v>413</v>
      </c>
      <c r="E531" s="51" t="s">
        <v>414</v>
      </c>
      <c r="F531" s="43">
        <v>19022</v>
      </c>
      <c r="G531" s="43">
        <v>37648.9</v>
      </c>
    </row>
    <row r="532" spans="1:7" s="20" customFormat="1" ht="38.25">
      <c r="A532" s="33"/>
      <c r="B532" s="32"/>
      <c r="C532" s="94" t="s">
        <v>624</v>
      </c>
      <c r="D532" s="70"/>
      <c r="E532" s="124" t="s">
        <v>524</v>
      </c>
      <c r="F532" s="143">
        <f>F533</f>
        <v>0</v>
      </c>
      <c r="G532" s="143">
        <f>G533</f>
        <v>20000</v>
      </c>
    </row>
    <row r="533" spans="1:7" s="20" customFormat="1" ht="38.25">
      <c r="A533" s="33"/>
      <c r="B533" s="32"/>
      <c r="C533" s="94"/>
      <c r="D533" s="94" t="s">
        <v>413</v>
      </c>
      <c r="E533" s="122" t="s">
        <v>414</v>
      </c>
      <c r="F533" s="143">
        <v>0</v>
      </c>
      <c r="G533" s="43">
        <v>20000</v>
      </c>
    </row>
    <row r="534" spans="1:7" s="20" customFormat="1" ht="12.75">
      <c r="A534" s="33"/>
      <c r="B534" s="195" t="s">
        <v>415</v>
      </c>
      <c r="C534" s="32"/>
      <c r="D534" s="84"/>
      <c r="E534" s="200" t="s">
        <v>416</v>
      </c>
      <c r="F534" s="36">
        <f aca="true" t="shared" si="32" ref="F534:G538">F535</f>
        <v>1577</v>
      </c>
      <c r="G534" s="36">
        <f t="shared" si="32"/>
        <v>1577</v>
      </c>
    </row>
    <row r="535" spans="1:7" s="20" customFormat="1" ht="25.5">
      <c r="A535" s="33"/>
      <c r="B535" s="83" t="s">
        <v>417</v>
      </c>
      <c r="C535" s="32"/>
      <c r="D535" s="84"/>
      <c r="E535" s="200" t="s">
        <v>418</v>
      </c>
      <c r="F535" s="36">
        <f t="shared" si="32"/>
        <v>1577</v>
      </c>
      <c r="G535" s="36">
        <f t="shared" si="32"/>
        <v>1577</v>
      </c>
    </row>
    <row r="536" spans="1:7" s="20" customFormat="1" ht="38.25">
      <c r="A536" s="33"/>
      <c r="B536" s="83"/>
      <c r="C536" s="47" t="s">
        <v>267</v>
      </c>
      <c r="D536" s="32"/>
      <c r="E536" s="35" t="s">
        <v>268</v>
      </c>
      <c r="F536" s="36">
        <f t="shared" si="32"/>
        <v>1577</v>
      </c>
      <c r="G536" s="36">
        <f t="shared" si="32"/>
        <v>1577</v>
      </c>
    </row>
    <row r="537" spans="1:7" s="20" customFormat="1" ht="48" customHeight="1">
      <c r="A537" s="33"/>
      <c r="B537" s="83"/>
      <c r="C537" s="32" t="s">
        <v>360</v>
      </c>
      <c r="D537" s="32"/>
      <c r="E537" s="55" t="s">
        <v>361</v>
      </c>
      <c r="F537" s="36">
        <f t="shared" si="32"/>
        <v>1577</v>
      </c>
      <c r="G537" s="36">
        <f t="shared" si="32"/>
        <v>1577</v>
      </c>
    </row>
    <row r="538" spans="1:7" s="15" customFormat="1" ht="54" customHeight="1">
      <c r="A538" s="31"/>
      <c r="B538" s="38"/>
      <c r="C538" s="81" t="s">
        <v>419</v>
      </c>
      <c r="D538" s="81"/>
      <c r="E538" s="45" t="s">
        <v>420</v>
      </c>
      <c r="F538" s="43">
        <f t="shared" si="32"/>
        <v>1577</v>
      </c>
      <c r="G538" s="43">
        <f t="shared" si="32"/>
        <v>1577</v>
      </c>
    </row>
    <row r="539" spans="1:7" s="20" customFormat="1" ht="38.25">
      <c r="A539" s="33"/>
      <c r="B539" s="83"/>
      <c r="C539" s="32" t="s">
        <v>655</v>
      </c>
      <c r="D539" s="84"/>
      <c r="E539" s="85" t="s">
        <v>421</v>
      </c>
      <c r="F539" s="36">
        <f>F540+F541</f>
        <v>1577</v>
      </c>
      <c r="G539" s="36">
        <f>G540+G541</f>
        <v>1577</v>
      </c>
    </row>
    <row r="540" spans="1:7" s="20" customFormat="1" ht="25.5">
      <c r="A540" s="33"/>
      <c r="B540" s="83"/>
      <c r="C540" s="32"/>
      <c r="D540" s="34" t="s">
        <v>76</v>
      </c>
      <c r="E540" s="45" t="s">
        <v>77</v>
      </c>
      <c r="F540" s="36">
        <v>1387</v>
      </c>
      <c r="G540" s="36">
        <v>1387</v>
      </c>
    </row>
    <row r="541" spans="1:7" s="20" customFormat="1" ht="38.25">
      <c r="A541" s="33"/>
      <c r="B541" s="83"/>
      <c r="C541" s="32"/>
      <c r="D541" s="47" t="s">
        <v>19</v>
      </c>
      <c r="E541" s="51" t="s">
        <v>20</v>
      </c>
      <c r="F541" s="36">
        <v>190</v>
      </c>
      <c r="G541" s="36">
        <v>190</v>
      </c>
    </row>
    <row r="542" spans="1:7" s="20" customFormat="1" ht="12.75">
      <c r="A542" s="33"/>
      <c r="B542" s="47" t="s">
        <v>7</v>
      </c>
      <c r="C542" s="193"/>
      <c r="D542" s="193"/>
      <c r="E542" s="102" t="s">
        <v>8</v>
      </c>
      <c r="F542" s="36">
        <f>F549+F557+F543</f>
        <v>206443.9</v>
      </c>
      <c r="G542" s="36">
        <f>G549+G557+G543</f>
        <v>0</v>
      </c>
    </row>
    <row r="543" spans="1:7" s="20" customFormat="1" ht="12.75">
      <c r="A543" s="33"/>
      <c r="B543" s="32" t="s">
        <v>93</v>
      </c>
      <c r="C543" s="32"/>
      <c r="D543" s="49"/>
      <c r="E543" s="50" t="s">
        <v>94</v>
      </c>
      <c r="F543" s="36">
        <f aca="true" t="shared" si="33" ref="F543:G547">F544</f>
        <v>58997</v>
      </c>
      <c r="G543" s="36">
        <f t="shared" si="33"/>
        <v>0</v>
      </c>
    </row>
    <row r="544" spans="1:7" s="20" customFormat="1" ht="25.5">
      <c r="A544" s="33"/>
      <c r="B544" s="47"/>
      <c r="C544" s="47" t="s">
        <v>95</v>
      </c>
      <c r="D544" s="47"/>
      <c r="E544" s="52" t="s">
        <v>422</v>
      </c>
      <c r="F544" s="36">
        <f t="shared" si="33"/>
        <v>58997</v>
      </c>
      <c r="G544" s="36">
        <f t="shared" si="33"/>
        <v>0</v>
      </c>
    </row>
    <row r="545" spans="1:7" s="20" customFormat="1" ht="13.5" customHeight="1">
      <c r="A545" s="33"/>
      <c r="B545" s="47"/>
      <c r="C545" s="32" t="s">
        <v>97</v>
      </c>
      <c r="D545" s="37"/>
      <c r="E545" s="50" t="s">
        <v>98</v>
      </c>
      <c r="F545" s="36">
        <f t="shared" si="33"/>
        <v>58997</v>
      </c>
      <c r="G545" s="36">
        <f t="shared" si="33"/>
        <v>0</v>
      </c>
    </row>
    <row r="546" spans="1:7" s="15" customFormat="1" ht="42" customHeight="1">
      <c r="A546" s="31"/>
      <c r="B546" s="38"/>
      <c r="C546" s="81" t="s">
        <v>423</v>
      </c>
      <c r="D546" s="81"/>
      <c r="E546" s="45" t="s">
        <v>411</v>
      </c>
      <c r="F546" s="43">
        <f t="shared" si="33"/>
        <v>58997</v>
      </c>
      <c r="G546" s="43">
        <f t="shared" si="33"/>
        <v>0</v>
      </c>
    </row>
    <row r="547" spans="1:7" s="20" customFormat="1" ht="27" customHeight="1">
      <c r="A547" s="33"/>
      <c r="B547" s="47"/>
      <c r="C547" s="47" t="s">
        <v>537</v>
      </c>
      <c r="D547" s="47"/>
      <c r="E547" s="51" t="s">
        <v>424</v>
      </c>
      <c r="F547" s="36">
        <f t="shared" si="33"/>
        <v>58997</v>
      </c>
      <c r="G547" s="36">
        <f t="shared" si="33"/>
        <v>0</v>
      </c>
    </row>
    <row r="548" spans="1:7" s="20" customFormat="1" ht="38.25">
      <c r="A548" s="33"/>
      <c r="B548" s="47"/>
      <c r="C548" s="47"/>
      <c r="D548" s="47" t="s">
        <v>413</v>
      </c>
      <c r="E548" s="51" t="s">
        <v>414</v>
      </c>
      <c r="F548" s="36">
        <v>58997</v>
      </c>
      <c r="G548" s="36">
        <v>0</v>
      </c>
    </row>
    <row r="549" spans="1:7" s="20" customFormat="1" ht="12.75">
      <c r="A549" s="33"/>
      <c r="B549" s="32" t="s">
        <v>116</v>
      </c>
      <c r="C549" s="32"/>
      <c r="D549" s="49"/>
      <c r="E549" s="50" t="s">
        <v>117</v>
      </c>
      <c r="F549" s="36">
        <f aca="true" t="shared" si="34" ref="F549:G551">F550</f>
        <v>33442</v>
      </c>
      <c r="G549" s="36">
        <f t="shared" si="34"/>
        <v>0</v>
      </c>
    </row>
    <row r="550" spans="1:7" s="20" customFormat="1" ht="25.5">
      <c r="A550" s="33"/>
      <c r="B550" s="47"/>
      <c r="C550" s="47" t="s">
        <v>95</v>
      </c>
      <c r="D550" s="47"/>
      <c r="E550" s="52" t="s">
        <v>422</v>
      </c>
      <c r="F550" s="36">
        <f t="shared" si="34"/>
        <v>33442</v>
      </c>
      <c r="G550" s="36">
        <f t="shared" si="34"/>
        <v>0</v>
      </c>
    </row>
    <row r="551" spans="1:7" s="20" customFormat="1" ht="33" customHeight="1">
      <c r="A551" s="33"/>
      <c r="B551" s="47"/>
      <c r="C551" s="32" t="s">
        <v>118</v>
      </c>
      <c r="D551" s="37"/>
      <c r="E551" s="50" t="s">
        <v>119</v>
      </c>
      <c r="F551" s="36">
        <f t="shared" si="34"/>
        <v>33442</v>
      </c>
      <c r="G551" s="36">
        <f t="shared" si="34"/>
        <v>0</v>
      </c>
    </row>
    <row r="552" spans="1:7" s="15" customFormat="1" ht="42" customHeight="1">
      <c r="A552" s="31"/>
      <c r="B552" s="38"/>
      <c r="C552" s="81" t="s">
        <v>425</v>
      </c>
      <c r="D552" s="81"/>
      <c r="E552" s="45" t="s">
        <v>411</v>
      </c>
      <c r="F552" s="43">
        <f>F553+F555</f>
        <v>33442</v>
      </c>
      <c r="G552" s="43">
        <f>G553+G555</f>
        <v>0</v>
      </c>
    </row>
    <row r="553" spans="1:7" s="20" customFormat="1" ht="25.5">
      <c r="A553" s="33"/>
      <c r="B553" s="47"/>
      <c r="C553" s="47" t="s">
        <v>543</v>
      </c>
      <c r="D553" s="47"/>
      <c r="E553" s="51" t="s">
        <v>426</v>
      </c>
      <c r="F553" s="36">
        <f>F554</f>
        <v>16554</v>
      </c>
      <c r="G553" s="36">
        <f>G554</f>
        <v>0</v>
      </c>
    </row>
    <row r="554" spans="1:7" s="20" customFormat="1" ht="38.25">
      <c r="A554" s="33"/>
      <c r="B554" s="47"/>
      <c r="C554" s="47"/>
      <c r="D554" s="47" t="s">
        <v>413</v>
      </c>
      <c r="E554" s="51" t="s">
        <v>414</v>
      </c>
      <c r="F554" s="36">
        <v>16554</v>
      </c>
      <c r="G554" s="36">
        <v>0</v>
      </c>
    </row>
    <row r="555" spans="1:7" s="20" customFormat="1" ht="38.25">
      <c r="A555" s="33"/>
      <c r="B555" s="47"/>
      <c r="C555" s="47" t="s">
        <v>544</v>
      </c>
      <c r="D555" s="47"/>
      <c r="E555" s="51" t="s">
        <v>519</v>
      </c>
      <c r="F555" s="36">
        <f>F556</f>
        <v>16888</v>
      </c>
      <c r="G555" s="36">
        <f>G556</f>
        <v>0</v>
      </c>
    </row>
    <row r="556" spans="1:7" s="20" customFormat="1" ht="38.25">
      <c r="A556" s="33"/>
      <c r="B556" s="47"/>
      <c r="C556" s="47"/>
      <c r="D556" s="47" t="s">
        <v>413</v>
      </c>
      <c r="E556" s="51" t="s">
        <v>414</v>
      </c>
      <c r="F556" s="36">
        <v>16888</v>
      </c>
      <c r="G556" s="36">
        <v>0</v>
      </c>
    </row>
    <row r="557" spans="1:7" s="20" customFormat="1" ht="12.75">
      <c r="A557" s="33"/>
      <c r="B557" s="32" t="s">
        <v>27</v>
      </c>
      <c r="C557" s="32"/>
      <c r="D557" s="32"/>
      <c r="E557" s="39" t="s">
        <v>28</v>
      </c>
      <c r="F557" s="36">
        <f aca="true" t="shared" si="35" ref="F557:G559">F558</f>
        <v>114004.9</v>
      </c>
      <c r="G557" s="36">
        <f t="shared" si="35"/>
        <v>0</v>
      </c>
    </row>
    <row r="558" spans="1:7" s="18" customFormat="1" ht="38.25">
      <c r="A558" s="33"/>
      <c r="B558" s="83"/>
      <c r="C558" s="47" t="s">
        <v>294</v>
      </c>
      <c r="D558" s="32"/>
      <c r="E558" s="35" t="s">
        <v>295</v>
      </c>
      <c r="F558" s="74">
        <f t="shared" si="35"/>
        <v>114004.9</v>
      </c>
      <c r="G558" s="74">
        <f t="shared" si="35"/>
        <v>0</v>
      </c>
    </row>
    <row r="559" spans="1:7" s="21" customFormat="1" ht="38.25">
      <c r="A559" s="33"/>
      <c r="B559" s="83"/>
      <c r="C559" s="32" t="s">
        <v>302</v>
      </c>
      <c r="D559" s="33"/>
      <c r="E559" s="78" t="s">
        <v>427</v>
      </c>
      <c r="F559" s="74">
        <f t="shared" si="35"/>
        <v>114004.9</v>
      </c>
      <c r="G559" s="74">
        <f t="shared" si="35"/>
        <v>0</v>
      </c>
    </row>
    <row r="560" spans="1:7" s="15" customFormat="1" ht="42" customHeight="1">
      <c r="A560" s="31"/>
      <c r="B560" s="38"/>
      <c r="C560" s="81" t="s">
        <v>428</v>
      </c>
      <c r="D560" s="81"/>
      <c r="E560" s="45" t="s">
        <v>411</v>
      </c>
      <c r="F560" s="43">
        <f>F563+F561</f>
        <v>114004.9</v>
      </c>
      <c r="G560" s="43">
        <f>G563+G561</f>
        <v>0</v>
      </c>
    </row>
    <row r="561" spans="1:7" s="20" customFormat="1" ht="67.5" customHeight="1">
      <c r="A561" s="33"/>
      <c r="B561" s="83"/>
      <c r="C561" s="88" t="s">
        <v>430</v>
      </c>
      <c r="D561" s="179"/>
      <c r="E561" s="89" t="s">
        <v>598</v>
      </c>
      <c r="F561" s="90">
        <f>F562</f>
        <v>36500.1</v>
      </c>
      <c r="G561" s="90">
        <f>G562</f>
        <v>0</v>
      </c>
    </row>
    <row r="562" spans="1:7" s="20" customFormat="1" ht="38.25">
      <c r="A562" s="33"/>
      <c r="B562" s="83"/>
      <c r="C562" s="183"/>
      <c r="D562" s="91">
        <v>400</v>
      </c>
      <c r="E562" s="92" t="s">
        <v>414</v>
      </c>
      <c r="F562" s="74">
        <v>36500.1</v>
      </c>
      <c r="G562" s="74">
        <v>0</v>
      </c>
    </row>
    <row r="563" spans="1:7" s="20" customFormat="1" ht="27" customHeight="1">
      <c r="A563" s="33"/>
      <c r="B563" s="83"/>
      <c r="C563" s="32" t="s">
        <v>593</v>
      </c>
      <c r="D563" s="183"/>
      <c r="E563" s="86" t="s">
        <v>429</v>
      </c>
      <c r="F563" s="74">
        <f>F564</f>
        <v>77504.8</v>
      </c>
      <c r="G563" s="74">
        <f>G564</f>
        <v>0</v>
      </c>
    </row>
    <row r="564" spans="1:7" s="20" customFormat="1" ht="38.25">
      <c r="A564" s="33"/>
      <c r="B564" s="83"/>
      <c r="C564" s="183"/>
      <c r="D564" s="32" t="s">
        <v>413</v>
      </c>
      <c r="E564" s="87" t="s">
        <v>414</v>
      </c>
      <c r="F564" s="74">
        <v>77504.8</v>
      </c>
      <c r="G564" s="74">
        <v>0</v>
      </c>
    </row>
    <row r="565" spans="1:7" s="20" customFormat="1" ht="12.75">
      <c r="A565" s="33"/>
      <c r="B565" s="195" t="s">
        <v>52</v>
      </c>
      <c r="C565" s="32"/>
      <c r="D565" s="84"/>
      <c r="E565" s="200" t="s">
        <v>53</v>
      </c>
      <c r="F565" s="76">
        <f>F566</f>
        <v>2801.9</v>
      </c>
      <c r="G565" s="76">
        <f>G566</f>
        <v>2801.9</v>
      </c>
    </row>
    <row r="566" spans="1:7" s="20" customFormat="1" ht="25.5">
      <c r="A566" s="33"/>
      <c r="B566" s="83" t="s">
        <v>69</v>
      </c>
      <c r="C566" s="32"/>
      <c r="D566" s="84"/>
      <c r="E566" s="200" t="s">
        <v>431</v>
      </c>
      <c r="F566" s="36">
        <f aca="true" t="shared" si="36" ref="F566:G569">F567</f>
        <v>2801.9</v>
      </c>
      <c r="G566" s="36">
        <f t="shared" si="36"/>
        <v>2801.9</v>
      </c>
    </row>
    <row r="567" spans="1:7" s="20" customFormat="1" ht="38.25">
      <c r="A567" s="33"/>
      <c r="B567" s="83"/>
      <c r="C567" s="47" t="s">
        <v>340</v>
      </c>
      <c r="D567" s="32"/>
      <c r="E567" s="35" t="s">
        <v>341</v>
      </c>
      <c r="F567" s="43">
        <f t="shared" si="36"/>
        <v>2801.9</v>
      </c>
      <c r="G567" s="43">
        <f t="shared" si="36"/>
        <v>2801.9</v>
      </c>
    </row>
    <row r="568" spans="1:7" s="19" customFormat="1" ht="45" customHeight="1">
      <c r="A568" s="33"/>
      <c r="B568" s="83"/>
      <c r="C568" s="32" t="s">
        <v>356</v>
      </c>
      <c r="D568" s="32"/>
      <c r="E568" s="55" t="s">
        <v>357</v>
      </c>
      <c r="F568" s="43">
        <f t="shared" si="36"/>
        <v>2801.9</v>
      </c>
      <c r="G568" s="43">
        <f t="shared" si="36"/>
        <v>2801.9</v>
      </c>
    </row>
    <row r="569" spans="1:7" s="15" customFormat="1" ht="42" customHeight="1">
      <c r="A569" s="31"/>
      <c r="B569" s="38"/>
      <c r="C569" s="81" t="s">
        <v>432</v>
      </c>
      <c r="D569" s="81"/>
      <c r="E569" s="45" t="s">
        <v>433</v>
      </c>
      <c r="F569" s="43">
        <f t="shared" si="36"/>
        <v>2801.9</v>
      </c>
      <c r="G569" s="43">
        <f t="shared" si="36"/>
        <v>2801.9</v>
      </c>
    </row>
    <row r="570" spans="1:7" s="20" customFormat="1" ht="25.5">
      <c r="A570" s="33"/>
      <c r="B570" s="83"/>
      <c r="C570" s="32" t="s">
        <v>648</v>
      </c>
      <c r="D570" s="32"/>
      <c r="E570" s="48" t="s">
        <v>434</v>
      </c>
      <c r="F570" s="43">
        <f>F571+F573</f>
        <v>2801.9</v>
      </c>
      <c r="G570" s="43">
        <f>G571+G573</f>
        <v>2801.9</v>
      </c>
    </row>
    <row r="571" spans="1:7" s="20" customFormat="1" ht="42" customHeight="1">
      <c r="A571" s="33"/>
      <c r="B571" s="83"/>
      <c r="C571" s="32" t="s">
        <v>649</v>
      </c>
      <c r="D571" s="32"/>
      <c r="E571" s="48" t="s">
        <v>41</v>
      </c>
      <c r="F571" s="43">
        <f>F572</f>
        <v>2504.1</v>
      </c>
      <c r="G571" s="43">
        <f>G572</f>
        <v>2504.1</v>
      </c>
    </row>
    <row r="572" spans="1:7" s="20" customFormat="1" ht="38.25">
      <c r="A572" s="33"/>
      <c r="B572" s="83"/>
      <c r="C572" s="32"/>
      <c r="D572" s="47" t="s">
        <v>19</v>
      </c>
      <c r="E572" s="51" t="s">
        <v>20</v>
      </c>
      <c r="F572" s="43">
        <v>2504.1</v>
      </c>
      <c r="G572" s="43">
        <v>2504.1</v>
      </c>
    </row>
    <row r="573" spans="1:7" s="20" customFormat="1" ht="51">
      <c r="A573" s="33"/>
      <c r="B573" s="83"/>
      <c r="C573" s="32" t="s">
        <v>435</v>
      </c>
      <c r="D573" s="37"/>
      <c r="E573" s="82" t="s">
        <v>436</v>
      </c>
      <c r="F573" s="36">
        <f>F574</f>
        <v>297.8</v>
      </c>
      <c r="G573" s="36">
        <f>G574</f>
        <v>297.8</v>
      </c>
    </row>
    <row r="574" spans="1:7" s="20" customFormat="1" ht="38.25">
      <c r="A574" s="33"/>
      <c r="B574" s="83"/>
      <c r="C574" s="32"/>
      <c r="D574" s="47" t="s">
        <v>19</v>
      </c>
      <c r="E574" s="51" t="s">
        <v>20</v>
      </c>
      <c r="F574" s="36">
        <v>297.8</v>
      </c>
      <c r="G574" s="36">
        <v>297.8</v>
      </c>
    </row>
    <row r="575" spans="1:7" s="20" customFormat="1" ht="12.75">
      <c r="A575" s="33"/>
      <c r="B575" s="32" t="s">
        <v>80</v>
      </c>
      <c r="C575" s="32"/>
      <c r="D575" s="32"/>
      <c r="E575" s="192" t="s">
        <v>81</v>
      </c>
      <c r="F575" s="36">
        <f>F576+F582+F595</f>
        <v>17295</v>
      </c>
      <c r="G575" s="36">
        <f>G576+G582+G595</f>
        <v>12295</v>
      </c>
    </row>
    <row r="576" spans="1:7" s="20" customFormat="1" ht="12.75">
      <c r="A576" s="33"/>
      <c r="B576" s="32" t="s">
        <v>437</v>
      </c>
      <c r="C576" s="32"/>
      <c r="D576" s="32"/>
      <c r="E576" s="211" t="s">
        <v>438</v>
      </c>
      <c r="F576" s="36">
        <f aca="true" t="shared" si="37" ref="F576:G580">F577</f>
        <v>6683.3</v>
      </c>
      <c r="G576" s="36">
        <f t="shared" si="37"/>
        <v>6683.3</v>
      </c>
    </row>
    <row r="577" spans="1:7" s="20" customFormat="1" ht="38.25">
      <c r="A577" s="33"/>
      <c r="B577" s="32"/>
      <c r="C577" s="47" t="s">
        <v>340</v>
      </c>
      <c r="D577" s="32"/>
      <c r="E577" s="35" t="s">
        <v>341</v>
      </c>
      <c r="F577" s="36">
        <f t="shared" si="37"/>
        <v>6683.3</v>
      </c>
      <c r="G577" s="36">
        <f t="shared" si="37"/>
        <v>6683.3</v>
      </c>
    </row>
    <row r="578" spans="1:7" s="21" customFormat="1" ht="12.75">
      <c r="A578" s="33"/>
      <c r="B578" s="32"/>
      <c r="C578" s="32" t="s">
        <v>345</v>
      </c>
      <c r="D578" s="32"/>
      <c r="E578" s="55" t="s">
        <v>346</v>
      </c>
      <c r="F578" s="36">
        <f t="shared" si="37"/>
        <v>6683.3</v>
      </c>
      <c r="G578" s="36">
        <f t="shared" si="37"/>
        <v>6683.3</v>
      </c>
    </row>
    <row r="579" spans="1:7" s="15" customFormat="1" ht="42" customHeight="1">
      <c r="A579" s="31"/>
      <c r="B579" s="38"/>
      <c r="C579" s="81" t="s">
        <v>439</v>
      </c>
      <c r="D579" s="81"/>
      <c r="E579" s="45" t="s">
        <v>285</v>
      </c>
      <c r="F579" s="43">
        <f t="shared" si="37"/>
        <v>6683.3</v>
      </c>
      <c r="G579" s="43">
        <f t="shared" si="37"/>
        <v>6683.3</v>
      </c>
    </row>
    <row r="580" spans="1:7" s="20" customFormat="1" ht="38.25">
      <c r="A580" s="33"/>
      <c r="B580" s="32"/>
      <c r="C580" s="32" t="s">
        <v>644</v>
      </c>
      <c r="D580" s="32"/>
      <c r="E580" s="55" t="s">
        <v>440</v>
      </c>
      <c r="F580" s="36">
        <f t="shared" si="37"/>
        <v>6683.3</v>
      </c>
      <c r="G580" s="36">
        <f t="shared" si="37"/>
        <v>6683.3</v>
      </c>
    </row>
    <row r="581" spans="1:7" s="20" customFormat="1" ht="25.5">
      <c r="A581" s="33"/>
      <c r="B581" s="32"/>
      <c r="C581" s="32"/>
      <c r="D581" s="47" t="s">
        <v>88</v>
      </c>
      <c r="E581" s="59" t="s">
        <v>89</v>
      </c>
      <c r="F581" s="43">
        <v>6683.3</v>
      </c>
      <c r="G581" s="43">
        <v>6683.3</v>
      </c>
    </row>
    <row r="582" spans="1:7" s="21" customFormat="1" ht="12.75">
      <c r="A582" s="33"/>
      <c r="B582" s="32" t="s">
        <v>82</v>
      </c>
      <c r="C582" s="32"/>
      <c r="D582" s="32"/>
      <c r="E582" s="44" t="s">
        <v>83</v>
      </c>
      <c r="F582" s="43">
        <f>F588+F583</f>
        <v>6499.6</v>
      </c>
      <c r="G582" s="43">
        <f>G588+G583</f>
        <v>1499.6</v>
      </c>
    </row>
    <row r="583" spans="1:7" s="20" customFormat="1" ht="25.5">
      <c r="A583" s="33"/>
      <c r="B583" s="32"/>
      <c r="C583" s="47" t="s">
        <v>280</v>
      </c>
      <c r="D583" s="32"/>
      <c r="E583" s="35" t="s">
        <v>281</v>
      </c>
      <c r="F583" s="43">
        <f aca="true" t="shared" si="38" ref="F583:G586">F584</f>
        <v>5000</v>
      </c>
      <c r="G583" s="43">
        <f t="shared" si="38"/>
        <v>0</v>
      </c>
    </row>
    <row r="584" spans="1:7" s="19" customFormat="1" ht="75" customHeight="1">
      <c r="A584" s="33"/>
      <c r="B584" s="32"/>
      <c r="C584" s="32" t="s">
        <v>282</v>
      </c>
      <c r="D584" s="32"/>
      <c r="E584" s="55" t="s">
        <v>283</v>
      </c>
      <c r="F584" s="43">
        <f t="shared" si="38"/>
        <v>5000</v>
      </c>
      <c r="G584" s="43">
        <f t="shared" si="38"/>
        <v>0</v>
      </c>
    </row>
    <row r="585" spans="1:7" s="15" customFormat="1" ht="42" customHeight="1">
      <c r="A585" s="31"/>
      <c r="B585" s="38"/>
      <c r="C585" s="81" t="s">
        <v>284</v>
      </c>
      <c r="D585" s="81"/>
      <c r="E585" s="45" t="s">
        <v>285</v>
      </c>
      <c r="F585" s="43">
        <f t="shared" si="38"/>
        <v>5000</v>
      </c>
      <c r="G585" s="43">
        <f t="shared" si="38"/>
        <v>0</v>
      </c>
    </row>
    <row r="586" spans="1:7" s="20" customFormat="1" ht="72" customHeight="1">
      <c r="A586" s="33"/>
      <c r="B586" s="32"/>
      <c r="C586" s="32" t="s">
        <v>565</v>
      </c>
      <c r="D586" s="32"/>
      <c r="E586" s="45" t="s">
        <v>441</v>
      </c>
      <c r="F586" s="36">
        <f t="shared" si="38"/>
        <v>5000</v>
      </c>
      <c r="G586" s="36">
        <f t="shared" si="38"/>
        <v>0</v>
      </c>
    </row>
    <row r="587" spans="1:7" s="20" customFormat="1" ht="25.5">
      <c r="A587" s="33"/>
      <c r="B587" s="32"/>
      <c r="C587" s="32"/>
      <c r="D587" s="47" t="s">
        <v>88</v>
      </c>
      <c r="E587" s="59" t="s">
        <v>89</v>
      </c>
      <c r="F587" s="43">
        <v>5000</v>
      </c>
      <c r="G587" s="43">
        <v>0</v>
      </c>
    </row>
    <row r="588" spans="1:7" s="20" customFormat="1" ht="38.25">
      <c r="A588" s="33"/>
      <c r="B588" s="32"/>
      <c r="C588" s="47" t="s">
        <v>340</v>
      </c>
      <c r="D588" s="32"/>
      <c r="E588" s="35" t="s">
        <v>341</v>
      </c>
      <c r="F588" s="43">
        <f>F589</f>
        <v>1499.6</v>
      </c>
      <c r="G588" s="43">
        <f>G589</f>
        <v>1499.6</v>
      </c>
    </row>
    <row r="589" spans="1:7" s="19" customFormat="1" ht="16.5" customHeight="1">
      <c r="A589" s="33"/>
      <c r="B589" s="32"/>
      <c r="C589" s="32" t="s">
        <v>345</v>
      </c>
      <c r="D589" s="32"/>
      <c r="E589" s="55" t="s">
        <v>346</v>
      </c>
      <c r="F589" s="43">
        <f>F590</f>
        <v>1499.6</v>
      </c>
      <c r="G589" s="43">
        <f>G590</f>
        <v>1499.6</v>
      </c>
    </row>
    <row r="590" spans="1:7" s="15" customFormat="1" ht="42" customHeight="1">
      <c r="A590" s="31"/>
      <c r="B590" s="38"/>
      <c r="C590" s="81" t="s">
        <v>439</v>
      </c>
      <c r="D590" s="81"/>
      <c r="E590" s="45" t="s">
        <v>285</v>
      </c>
      <c r="F590" s="43">
        <f>F591+F593</f>
        <v>1499.6</v>
      </c>
      <c r="G590" s="43">
        <f>G591+G593</f>
        <v>1499.6</v>
      </c>
    </row>
    <row r="591" spans="1:7" s="20" customFormat="1" ht="25.5">
      <c r="A591" s="33"/>
      <c r="B591" s="32"/>
      <c r="C591" s="32" t="s">
        <v>645</v>
      </c>
      <c r="D591" s="32"/>
      <c r="E591" s="45" t="s">
        <v>442</v>
      </c>
      <c r="F591" s="36">
        <f>F592</f>
        <v>1197.6</v>
      </c>
      <c r="G591" s="36">
        <f>G592</f>
        <v>1197.6</v>
      </c>
    </row>
    <row r="592" spans="1:7" s="20" customFormat="1" ht="25.5">
      <c r="A592" s="33"/>
      <c r="B592" s="32"/>
      <c r="C592" s="32"/>
      <c r="D592" s="47" t="s">
        <v>88</v>
      </c>
      <c r="E592" s="59" t="s">
        <v>89</v>
      </c>
      <c r="F592" s="43">
        <v>1197.6</v>
      </c>
      <c r="G592" s="43">
        <v>1197.6</v>
      </c>
    </row>
    <row r="593" spans="1:7" s="20" customFormat="1" ht="25.5">
      <c r="A593" s="33"/>
      <c r="B593" s="32"/>
      <c r="C593" s="32" t="s">
        <v>646</v>
      </c>
      <c r="D593" s="32"/>
      <c r="E593" s="45" t="s">
        <v>443</v>
      </c>
      <c r="F593" s="36">
        <f>F594</f>
        <v>302</v>
      </c>
      <c r="G593" s="36">
        <f>G594</f>
        <v>302</v>
      </c>
    </row>
    <row r="594" spans="1:7" s="20" customFormat="1" ht="25.5">
      <c r="A594" s="33"/>
      <c r="B594" s="32"/>
      <c r="C594" s="32"/>
      <c r="D594" s="47" t="s">
        <v>88</v>
      </c>
      <c r="E594" s="59" t="s">
        <v>89</v>
      </c>
      <c r="F594" s="43">
        <v>302</v>
      </c>
      <c r="G594" s="43">
        <v>302</v>
      </c>
    </row>
    <row r="595" spans="1:7" s="20" customFormat="1" ht="25.5">
      <c r="A595" s="33"/>
      <c r="B595" s="32" t="s">
        <v>444</v>
      </c>
      <c r="C595" s="32"/>
      <c r="D595" s="32"/>
      <c r="E595" s="44" t="s">
        <v>445</v>
      </c>
      <c r="F595" s="43">
        <f aca="true" t="shared" si="39" ref="F595:G598">F596</f>
        <v>4112.1</v>
      </c>
      <c r="G595" s="43">
        <f t="shared" si="39"/>
        <v>4112.1</v>
      </c>
    </row>
    <row r="596" spans="1:7" s="20" customFormat="1" ht="38.25">
      <c r="A596" s="33"/>
      <c r="B596" s="32"/>
      <c r="C596" s="47" t="s">
        <v>340</v>
      </c>
      <c r="D596" s="32"/>
      <c r="E596" s="35" t="s">
        <v>341</v>
      </c>
      <c r="F596" s="43">
        <f t="shared" si="39"/>
        <v>4112.1</v>
      </c>
      <c r="G596" s="43">
        <f t="shared" si="39"/>
        <v>4112.1</v>
      </c>
    </row>
    <row r="597" spans="1:7" s="20" customFormat="1" ht="42" customHeight="1">
      <c r="A597" s="33"/>
      <c r="B597" s="32"/>
      <c r="C597" s="32" t="s">
        <v>342</v>
      </c>
      <c r="D597" s="32"/>
      <c r="E597" s="55" t="s">
        <v>343</v>
      </c>
      <c r="F597" s="43">
        <f t="shared" si="39"/>
        <v>4112.1</v>
      </c>
      <c r="G597" s="43">
        <f t="shared" si="39"/>
        <v>4112.1</v>
      </c>
    </row>
    <row r="598" spans="1:7" s="15" customFormat="1" ht="33" customHeight="1">
      <c r="A598" s="31"/>
      <c r="B598" s="38"/>
      <c r="C598" s="81" t="s">
        <v>344</v>
      </c>
      <c r="D598" s="81"/>
      <c r="E598" s="45" t="s">
        <v>72</v>
      </c>
      <c r="F598" s="43">
        <f t="shared" si="39"/>
        <v>4112.1</v>
      </c>
      <c r="G598" s="43">
        <f t="shared" si="39"/>
        <v>4112.1</v>
      </c>
    </row>
    <row r="599" spans="1:7" s="20" customFormat="1" ht="38.25">
      <c r="A599" s="33"/>
      <c r="B599" s="32"/>
      <c r="C599" s="32" t="s">
        <v>446</v>
      </c>
      <c r="D599" s="37"/>
      <c r="E599" s="82" t="s">
        <v>447</v>
      </c>
      <c r="F599" s="36">
        <f>SUM(F600:F601)</f>
        <v>4112.1</v>
      </c>
      <c r="G599" s="36">
        <f>SUM(G600:G601)</f>
        <v>4112.1</v>
      </c>
    </row>
    <row r="600" spans="1:7" s="20" customFormat="1" ht="76.5">
      <c r="A600" s="33"/>
      <c r="B600" s="32"/>
      <c r="C600" s="32"/>
      <c r="D600" s="34" t="s">
        <v>74</v>
      </c>
      <c r="E600" s="45" t="s">
        <v>75</v>
      </c>
      <c r="F600" s="36">
        <v>3931.1</v>
      </c>
      <c r="G600" s="36">
        <v>3931.1</v>
      </c>
    </row>
    <row r="601" spans="1:7" s="20" customFormat="1" ht="25.5">
      <c r="A601" s="33"/>
      <c r="B601" s="32"/>
      <c r="C601" s="32"/>
      <c r="D601" s="34" t="s">
        <v>76</v>
      </c>
      <c r="E601" s="45" t="s">
        <v>77</v>
      </c>
      <c r="F601" s="36">
        <v>181</v>
      </c>
      <c r="G601" s="36">
        <v>181</v>
      </c>
    </row>
    <row r="602" spans="1:7" s="20" customFormat="1" ht="12.75">
      <c r="A602" s="33"/>
      <c r="B602" s="47" t="s">
        <v>322</v>
      </c>
      <c r="C602" s="47"/>
      <c r="D602" s="47"/>
      <c r="E602" s="62" t="s">
        <v>323</v>
      </c>
      <c r="F602" s="76">
        <f aca="true" t="shared" si="40" ref="F602:G605">F603</f>
        <v>55150</v>
      </c>
      <c r="G602" s="76">
        <f t="shared" si="40"/>
        <v>79015.8</v>
      </c>
    </row>
    <row r="603" spans="1:7" s="21" customFormat="1" ht="12.75">
      <c r="A603" s="33"/>
      <c r="B603" s="32" t="s">
        <v>324</v>
      </c>
      <c r="C603" s="32"/>
      <c r="D603" s="32"/>
      <c r="E603" s="42" t="s">
        <v>325</v>
      </c>
      <c r="F603" s="74">
        <f t="shared" si="40"/>
        <v>55150</v>
      </c>
      <c r="G603" s="74">
        <f t="shared" si="40"/>
        <v>79015.8</v>
      </c>
    </row>
    <row r="604" spans="1:7" s="18" customFormat="1" ht="38.25">
      <c r="A604" s="33"/>
      <c r="B604" s="32"/>
      <c r="C604" s="47" t="s">
        <v>294</v>
      </c>
      <c r="D604" s="32"/>
      <c r="E604" s="35" t="s">
        <v>295</v>
      </c>
      <c r="F604" s="74">
        <f t="shared" si="40"/>
        <v>55150</v>
      </c>
      <c r="G604" s="74">
        <f t="shared" si="40"/>
        <v>79015.8</v>
      </c>
    </row>
    <row r="605" spans="1:7" s="21" customFormat="1" ht="25.5">
      <c r="A605" s="33"/>
      <c r="B605" s="32"/>
      <c r="C605" s="32" t="s">
        <v>296</v>
      </c>
      <c r="D605" s="32"/>
      <c r="E605" s="35" t="s">
        <v>297</v>
      </c>
      <c r="F605" s="74">
        <f t="shared" si="40"/>
        <v>55150</v>
      </c>
      <c r="G605" s="74">
        <f t="shared" si="40"/>
        <v>79015.8</v>
      </c>
    </row>
    <row r="606" spans="1:7" s="15" customFormat="1" ht="39" customHeight="1">
      <c r="A606" s="31"/>
      <c r="B606" s="38"/>
      <c r="C606" s="81" t="s">
        <v>448</v>
      </c>
      <c r="D606" s="81"/>
      <c r="E606" s="45" t="s">
        <v>411</v>
      </c>
      <c r="F606" s="43">
        <f>F607+F613+F609+F611</f>
        <v>55150</v>
      </c>
      <c r="G606" s="43">
        <f>G607+G613+G609+G611</f>
        <v>79015.8</v>
      </c>
    </row>
    <row r="607" spans="1:7" s="20" customFormat="1" ht="38.25">
      <c r="A607" s="33"/>
      <c r="B607" s="183"/>
      <c r="C607" s="32" t="s">
        <v>582</v>
      </c>
      <c r="D607" s="32"/>
      <c r="E607" s="93" t="s">
        <v>449</v>
      </c>
      <c r="F607" s="74">
        <f>F608</f>
        <v>50000</v>
      </c>
      <c r="G607" s="74">
        <f>G608</f>
        <v>0</v>
      </c>
    </row>
    <row r="608" spans="1:7" s="20" customFormat="1" ht="38.25">
      <c r="A608" s="33"/>
      <c r="B608" s="183"/>
      <c r="C608" s="32"/>
      <c r="D608" s="32" t="s">
        <v>413</v>
      </c>
      <c r="E608" s="87" t="s">
        <v>414</v>
      </c>
      <c r="F608" s="74">
        <v>50000</v>
      </c>
      <c r="G608" s="74">
        <v>0</v>
      </c>
    </row>
    <row r="609" spans="1:7" s="20" customFormat="1" ht="67.5" customHeight="1">
      <c r="A609" s="33"/>
      <c r="B609" s="83"/>
      <c r="C609" s="88" t="s">
        <v>509</v>
      </c>
      <c r="D609" s="179"/>
      <c r="E609" s="89" t="s">
        <v>598</v>
      </c>
      <c r="F609" s="90">
        <f>F610</f>
        <v>0</v>
      </c>
      <c r="G609" s="90">
        <f>G610</f>
        <v>36960.8</v>
      </c>
    </row>
    <row r="610" spans="1:7" s="20" customFormat="1" ht="38.25">
      <c r="A610" s="33"/>
      <c r="B610" s="83"/>
      <c r="C610" s="183"/>
      <c r="D610" s="91">
        <v>400</v>
      </c>
      <c r="E610" s="92" t="s">
        <v>414</v>
      </c>
      <c r="F610" s="74">
        <v>0</v>
      </c>
      <c r="G610" s="74">
        <v>36960.8</v>
      </c>
    </row>
    <row r="611" spans="1:7" s="20" customFormat="1" ht="38.25">
      <c r="A611" s="33"/>
      <c r="B611" s="183"/>
      <c r="C611" s="32" t="s">
        <v>583</v>
      </c>
      <c r="D611" s="32"/>
      <c r="E611" s="93" t="s">
        <v>511</v>
      </c>
      <c r="F611" s="74">
        <f>F612</f>
        <v>0</v>
      </c>
      <c r="G611" s="74">
        <f>G612</f>
        <v>42055</v>
      </c>
    </row>
    <row r="612" spans="1:7" s="20" customFormat="1" ht="38.25">
      <c r="A612" s="33"/>
      <c r="B612" s="183"/>
      <c r="C612" s="32"/>
      <c r="D612" s="32" t="s">
        <v>413</v>
      </c>
      <c r="E612" s="87" t="s">
        <v>414</v>
      </c>
      <c r="F612" s="74">
        <v>0</v>
      </c>
      <c r="G612" s="74">
        <v>42055</v>
      </c>
    </row>
    <row r="613" spans="1:7" s="20" customFormat="1" ht="39" customHeight="1">
      <c r="A613" s="33"/>
      <c r="B613" s="183"/>
      <c r="C613" s="32" t="s">
        <v>584</v>
      </c>
      <c r="D613" s="32"/>
      <c r="E613" s="93" t="s">
        <v>450</v>
      </c>
      <c r="F613" s="74">
        <f>F614</f>
        <v>5150</v>
      </c>
      <c r="G613" s="74">
        <f>G614</f>
        <v>0</v>
      </c>
    </row>
    <row r="614" spans="1:7" s="20" customFormat="1" ht="38.25">
      <c r="A614" s="33"/>
      <c r="B614" s="183"/>
      <c r="C614" s="32"/>
      <c r="D614" s="32" t="s">
        <v>413</v>
      </c>
      <c r="E614" s="87" t="s">
        <v>414</v>
      </c>
      <c r="F614" s="74">
        <v>5150</v>
      </c>
      <c r="G614" s="74">
        <v>0</v>
      </c>
    </row>
    <row r="615" spans="1:7" s="8" customFormat="1" ht="15">
      <c r="A615" s="188" t="s">
        <v>451</v>
      </c>
      <c r="B615" s="199"/>
      <c r="C615" s="198"/>
      <c r="D615" s="199"/>
      <c r="E615" s="191" t="s">
        <v>452</v>
      </c>
      <c r="F615" s="190">
        <f>F616</f>
        <v>18606.4</v>
      </c>
      <c r="G615" s="190">
        <f>G616</f>
        <v>18606.4</v>
      </c>
    </row>
    <row r="616" spans="1:7" s="8" customFormat="1" ht="12.75">
      <c r="A616" s="33"/>
      <c r="B616" s="47" t="s">
        <v>191</v>
      </c>
      <c r="C616" s="193"/>
      <c r="D616" s="193"/>
      <c r="E616" s="102" t="s">
        <v>192</v>
      </c>
      <c r="F616" s="43">
        <f>F617+F627</f>
        <v>18606.4</v>
      </c>
      <c r="G616" s="43">
        <f>G617+G627</f>
        <v>18606.4</v>
      </c>
    </row>
    <row r="617" spans="1:7" s="19" customFormat="1" ht="51">
      <c r="A617" s="33"/>
      <c r="B617" s="203" t="s">
        <v>453</v>
      </c>
      <c r="C617" s="32"/>
      <c r="D617" s="54"/>
      <c r="E617" s="68" t="s">
        <v>454</v>
      </c>
      <c r="F617" s="36">
        <f>F618</f>
        <v>18431.4</v>
      </c>
      <c r="G617" s="36">
        <f>G618</f>
        <v>18431.4</v>
      </c>
    </row>
    <row r="618" spans="1:7" s="8" customFormat="1" ht="25.5">
      <c r="A618" s="33"/>
      <c r="B618" s="37"/>
      <c r="C618" s="32" t="s">
        <v>214</v>
      </c>
      <c r="D618" s="32"/>
      <c r="E618" s="51" t="s">
        <v>215</v>
      </c>
      <c r="F618" s="36">
        <f>F619+F623+F625</f>
        <v>18431.4</v>
      </c>
      <c r="G618" s="36">
        <f>G619+G623+G625</f>
        <v>18431.4</v>
      </c>
    </row>
    <row r="619" spans="1:7" s="8" customFormat="1" ht="25.5">
      <c r="A619" s="33"/>
      <c r="B619" s="37"/>
      <c r="C619" s="32" t="s">
        <v>669</v>
      </c>
      <c r="D619" s="37"/>
      <c r="E619" s="66" t="s">
        <v>73</v>
      </c>
      <c r="F619" s="43">
        <f>SUM(F620:F622)</f>
        <v>11257.6</v>
      </c>
      <c r="G619" s="43">
        <f>SUM(G620:G622)</f>
        <v>11257.6</v>
      </c>
    </row>
    <row r="620" spans="1:7" s="8" customFormat="1" ht="76.5">
      <c r="A620" s="33"/>
      <c r="B620" s="37"/>
      <c r="C620" s="32"/>
      <c r="D620" s="34" t="s">
        <v>74</v>
      </c>
      <c r="E620" s="45" t="s">
        <v>75</v>
      </c>
      <c r="F620" s="36">
        <v>9843.6</v>
      </c>
      <c r="G620" s="36">
        <v>9843.6</v>
      </c>
    </row>
    <row r="621" spans="1:7" s="8" customFormat="1" ht="25.5">
      <c r="A621" s="33"/>
      <c r="B621" s="37"/>
      <c r="C621" s="32"/>
      <c r="D621" s="34" t="s">
        <v>76</v>
      </c>
      <c r="E621" s="45" t="s">
        <v>77</v>
      </c>
      <c r="F621" s="36">
        <v>1406.7</v>
      </c>
      <c r="G621" s="36">
        <v>1406.7</v>
      </c>
    </row>
    <row r="622" spans="1:7" s="8" customFormat="1" ht="12.75">
      <c r="A622" s="33"/>
      <c r="B622" s="37"/>
      <c r="C622" s="32"/>
      <c r="D622" s="34" t="s">
        <v>78</v>
      </c>
      <c r="E622" s="45" t="s">
        <v>79</v>
      </c>
      <c r="F622" s="36">
        <v>7.3</v>
      </c>
      <c r="G622" s="36">
        <v>7.3</v>
      </c>
    </row>
    <row r="623" spans="1:7" s="8" customFormat="1" ht="25.5">
      <c r="A623" s="33"/>
      <c r="B623" s="37"/>
      <c r="C623" s="32" t="s">
        <v>670</v>
      </c>
      <c r="D623" s="37"/>
      <c r="E623" s="66" t="s">
        <v>455</v>
      </c>
      <c r="F623" s="43">
        <f>F624</f>
        <v>429.6</v>
      </c>
      <c r="G623" s="43">
        <f>G624</f>
        <v>429.6</v>
      </c>
    </row>
    <row r="624" spans="1:7" s="8" customFormat="1" ht="76.5">
      <c r="A624" s="33"/>
      <c r="B624" s="37"/>
      <c r="C624" s="32"/>
      <c r="D624" s="34" t="s">
        <v>74</v>
      </c>
      <c r="E624" s="45" t="s">
        <v>75</v>
      </c>
      <c r="F624" s="36">
        <v>429.6</v>
      </c>
      <c r="G624" s="36">
        <v>429.6</v>
      </c>
    </row>
    <row r="625" spans="1:7" s="20" customFormat="1" ht="38.25">
      <c r="A625" s="33"/>
      <c r="B625" s="37"/>
      <c r="C625" s="32" t="s">
        <v>671</v>
      </c>
      <c r="D625" s="67"/>
      <c r="E625" s="68" t="s">
        <v>456</v>
      </c>
      <c r="F625" s="43">
        <f>SUM(F626:F626)</f>
        <v>6744.2</v>
      </c>
      <c r="G625" s="43">
        <f>SUM(G626:G626)</f>
        <v>6744.2</v>
      </c>
    </row>
    <row r="626" spans="1:7" s="20" customFormat="1" ht="76.5">
      <c r="A626" s="33"/>
      <c r="B626" s="37"/>
      <c r="C626" s="47"/>
      <c r="D626" s="34" t="s">
        <v>74</v>
      </c>
      <c r="E626" s="45" t="s">
        <v>75</v>
      </c>
      <c r="F626" s="43">
        <v>6744.2</v>
      </c>
      <c r="G626" s="43">
        <v>6744.2</v>
      </c>
    </row>
    <row r="627" spans="1:7" s="8" customFormat="1" ht="12.75">
      <c r="A627" s="33"/>
      <c r="B627" s="32" t="s">
        <v>209</v>
      </c>
      <c r="C627" s="32"/>
      <c r="D627" s="49"/>
      <c r="E627" s="55" t="s">
        <v>210</v>
      </c>
      <c r="F627" s="43">
        <f aca="true" t="shared" si="41" ref="F627:G629">F628</f>
        <v>175</v>
      </c>
      <c r="G627" s="43">
        <f t="shared" si="41"/>
        <v>175</v>
      </c>
    </row>
    <row r="628" spans="1:7" s="20" customFormat="1" ht="25.5">
      <c r="A628" s="33"/>
      <c r="B628" s="32"/>
      <c r="C628" s="32" t="s">
        <v>214</v>
      </c>
      <c r="D628" s="32"/>
      <c r="E628" s="51" t="s">
        <v>215</v>
      </c>
      <c r="F628" s="43">
        <f t="shared" si="41"/>
        <v>175</v>
      </c>
      <c r="G628" s="43">
        <f t="shared" si="41"/>
        <v>175</v>
      </c>
    </row>
    <row r="629" spans="1:7" s="8" customFormat="1" ht="38.25">
      <c r="A629" s="33"/>
      <c r="B629" s="32"/>
      <c r="C629" s="32" t="s">
        <v>673</v>
      </c>
      <c r="D629" s="32"/>
      <c r="E629" s="35" t="s">
        <v>348</v>
      </c>
      <c r="F629" s="36">
        <f t="shared" si="41"/>
        <v>175</v>
      </c>
      <c r="G629" s="36">
        <f t="shared" si="41"/>
        <v>175</v>
      </c>
    </row>
    <row r="630" spans="1:7" s="8" customFormat="1" ht="25.5">
      <c r="A630" s="33"/>
      <c r="B630" s="32"/>
      <c r="C630" s="32"/>
      <c r="D630" s="34" t="s">
        <v>76</v>
      </c>
      <c r="E630" s="45" t="s">
        <v>77</v>
      </c>
      <c r="F630" s="36">
        <v>175</v>
      </c>
      <c r="G630" s="36">
        <v>175</v>
      </c>
    </row>
    <row r="631" spans="1:7" s="8" customFormat="1" ht="45">
      <c r="A631" s="188" t="s">
        <v>457</v>
      </c>
      <c r="B631" s="32"/>
      <c r="C631" s="32"/>
      <c r="D631" s="32"/>
      <c r="E631" s="191" t="s">
        <v>458</v>
      </c>
      <c r="F631" s="190">
        <f aca="true" t="shared" si="42" ref="F631:G633">F632</f>
        <v>7396.1</v>
      </c>
      <c r="G631" s="190">
        <f t="shared" si="42"/>
        <v>7396.1</v>
      </c>
    </row>
    <row r="632" spans="1:7" s="8" customFormat="1" ht="12.75">
      <c r="A632" s="33"/>
      <c r="B632" s="47" t="s">
        <v>191</v>
      </c>
      <c r="C632" s="193"/>
      <c r="D632" s="193"/>
      <c r="E632" s="102" t="s">
        <v>192</v>
      </c>
      <c r="F632" s="43">
        <f t="shared" si="42"/>
        <v>7396.1</v>
      </c>
      <c r="G632" s="43">
        <f t="shared" si="42"/>
        <v>7396.1</v>
      </c>
    </row>
    <row r="633" spans="1:7" s="8" customFormat="1" ht="51">
      <c r="A633" s="33"/>
      <c r="B633" s="32" t="s">
        <v>193</v>
      </c>
      <c r="C633" s="32"/>
      <c r="D633" s="193"/>
      <c r="E633" s="55" t="s">
        <v>194</v>
      </c>
      <c r="F633" s="43">
        <f t="shared" si="42"/>
        <v>7396.1</v>
      </c>
      <c r="G633" s="43">
        <f t="shared" si="42"/>
        <v>7396.1</v>
      </c>
    </row>
    <row r="634" spans="1:7" s="8" customFormat="1" ht="25.5">
      <c r="A634" s="33"/>
      <c r="B634" s="32"/>
      <c r="C634" s="32" t="s">
        <v>214</v>
      </c>
      <c r="D634" s="32"/>
      <c r="E634" s="51" t="s">
        <v>215</v>
      </c>
      <c r="F634" s="43">
        <f>F635+F639</f>
        <v>7396.1</v>
      </c>
      <c r="G634" s="43">
        <f>G635+G639</f>
        <v>7396.1</v>
      </c>
    </row>
    <row r="635" spans="1:7" s="8" customFormat="1" ht="25.5">
      <c r="A635" s="33"/>
      <c r="B635" s="32"/>
      <c r="C635" s="32" t="s">
        <v>669</v>
      </c>
      <c r="D635" s="37"/>
      <c r="E635" s="66" t="s">
        <v>73</v>
      </c>
      <c r="F635" s="36">
        <f>SUM(F636:F638)</f>
        <v>5905.700000000001</v>
      </c>
      <c r="G635" s="36">
        <f>SUM(G636:G638)</f>
        <v>5905.700000000001</v>
      </c>
    </row>
    <row r="636" spans="1:7" s="8" customFormat="1" ht="76.5">
      <c r="A636" s="33"/>
      <c r="B636" s="32"/>
      <c r="C636" s="32"/>
      <c r="D636" s="34" t="s">
        <v>74</v>
      </c>
      <c r="E636" s="45" t="s">
        <v>75</v>
      </c>
      <c r="F636" s="36">
        <v>5143.1</v>
      </c>
      <c r="G636" s="36">
        <v>5143.1</v>
      </c>
    </row>
    <row r="637" spans="1:7" s="8" customFormat="1" ht="25.5">
      <c r="A637" s="33"/>
      <c r="B637" s="32"/>
      <c r="C637" s="32"/>
      <c r="D637" s="34" t="s">
        <v>76</v>
      </c>
      <c r="E637" s="45" t="s">
        <v>77</v>
      </c>
      <c r="F637" s="36">
        <v>741.5</v>
      </c>
      <c r="G637" s="36">
        <v>741.5</v>
      </c>
    </row>
    <row r="638" spans="1:7" s="8" customFormat="1" ht="12.75">
      <c r="A638" s="33"/>
      <c r="B638" s="32"/>
      <c r="C638" s="32"/>
      <c r="D638" s="34" t="s">
        <v>78</v>
      </c>
      <c r="E638" s="45" t="s">
        <v>79</v>
      </c>
      <c r="F638" s="36">
        <v>21.1</v>
      </c>
      <c r="G638" s="36">
        <v>21.1</v>
      </c>
    </row>
    <row r="639" spans="1:7" s="8" customFormat="1" ht="38.25">
      <c r="A639" s="33"/>
      <c r="B639" s="32"/>
      <c r="C639" s="32" t="s">
        <v>672</v>
      </c>
      <c r="D639" s="32"/>
      <c r="E639" s="44" t="s">
        <v>459</v>
      </c>
      <c r="F639" s="36">
        <f>F640</f>
        <v>1490.4</v>
      </c>
      <c r="G639" s="36">
        <f>G640</f>
        <v>1490.4</v>
      </c>
    </row>
    <row r="640" spans="1:7" s="8" customFormat="1" ht="80.25" customHeight="1">
      <c r="A640" s="33"/>
      <c r="B640" s="32"/>
      <c r="C640" s="32"/>
      <c r="D640" s="34" t="s">
        <v>74</v>
      </c>
      <c r="E640" s="45" t="s">
        <v>75</v>
      </c>
      <c r="F640" s="36">
        <v>1490.4</v>
      </c>
      <c r="G640" s="36">
        <v>1490.4</v>
      </c>
    </row>
    <row r="641" spans="1:7" s="8" customFormat="1" ht="30">
      <c r="A641" s="188" t="s">
        <v>460</v>
      </c>
      <c r="B641" s="32"/>
      <c r="C641" s="32"/>
      <c r="D641" s="32"/>
      <c r="E641" s="191" t="s">
        <v>461</v>
      </c>
      <c r="F641" s="190">
        <f>F642+F649+F674+F710</f>
        <v>408036.99999999994</v>
      </c>
      <c r="G641" s="190">
        <f>G642+G649+G674+G710</f>
        <v>494611</v>
      </c>
    </row>
    <row r="642" spans="1:7" s="8" customFormat="1" ht="25.5">
      <c r="A642" s="188"/>
      <c r="B642" s="32" t="s">
        <v>263</v>
      </c>
      <c r="C642" s="32"/>
      <c r="D642" s="49"/>
      <c r="E642" s="78" t="s">
        <v>264</v>
      </c>
      <c r="F642" s="190">
        <f aca="true" t="shared" si="43" ref="F642:G647">F643</f>
        <v>89</v>
      </c>
      <c r="G642" s="190">
        <f t="shared" si="43"/>
        <v>89</v>
      </c>
    </row>
    <row r="643" spans="1:7" s="8" customFormat="1" ht="38.25">
      <c r="A643" s="188"/>
      <c r="B643" s="47" t="s">
        <v>462</v>
      </c>
      <c r="C643" s="47"/>
      <c r="D643" s="193"/>
      <c r="E643" s="59" t="s">
        <v>463</v>
      </c>
      <c r="F643" s="190">
        <f t="shared" si="43"/>
        <v>89</v>
      </c>
      <c r="G643" s="190">
        <f t="shared" si="43"/>
        <v>89</v>
      </c>
    </row>
    <row r="644" spans="1:7" s="8" customFormat="1" ht="38.25">
      <c r="A644" s="188"/>
      <c r="B644" s="47"/>
      <c r="C644" s="32" t="s">
        <v>406</v>
      </c>
      <c r="D644" s="81"/>
      <c r="E644" s="78" t="s">
        <v>407</v>
      </c>
      <c r="F644" s="190">
        <f t="shared" si="43"/>
        <v>89</v>
      </c>
      <c r="G644" s="190">
        <f t="shared" si="43"/>
        <v>89</v>
      </c>
    </row>
    <row r="645" spans="1:7" s="8" customFormat="1" ht="25.5">
      <c r="A645" s="188"/>
      <c r="B645" s="199"/>
      <c r="C645" s="47" t="s">
        <v>464</v>
      </c>
      <c r="D645" s="70"/>
      <c r="E645" s="101" t="s">
        <v>465</v>
      </c>
      <c r="F645" s="36">
        <f t="shared" si="43"/>
        <v>89</v>
      </c>
      <c r="G645" s="36">
        <f t="shared" si="43"/>
        <v>89</v>
      </c>
    </row>
    <row r="646" spans="1:7" s="8" customFormat="1" ht="25.5">
      <c r="A646" s="188"/>
      <c r="B646" s="199"/>
      <c r="C646" s="47" t="s">
        <v>466</v>
      </c>
      <c r="D646" s="203"/>
      <c r="E646" s="66" t="s">
        <v>72</v>
      </c>
      <c r="F646" s="43">
        <f t="shared" si="43"/>
        <v>89</v>
      </c>
      <c r="G646" s="43">
        <f t="shared" si="43"/>
        <v>89</v>
      </c>
    </row>
    <row r="647" spans="1:7" s="8" customFormat="1" ht="25.5">
      <c r="A647" s="188"/>
      <c r="B647" s="199"/>
      <c r="C647" s="32" t="s">
        <v>467</v>
      </c>
      <c r="D647" s="32"/>
      <c r="E647" s="79" t="s">
        <v>468</v>
      </c>
      <c r="F647" s="36">
        <f t="shared" si="43"/>
        <v>89</v>
      </c>
      <c r="G647" s="36">
        <f t="shared" si="43"/>
        <v>89</v>
      </c>
    </row>
    <row r="648" spans="1:7" s="8" customFormat="1" ht="25.5">
      <c r="A648" s="188"/>
      <c r="B648" s="199"/>
      <c r="C648" s="32"/>
      <c r="D648" s="32" t="s">
        <v>76</v>
      </c>
      <c r="E648" s="82" t="s">
        <v>77</v>
      </c>
      <c r="F648" s="36">
        <v>89</v>
      </c>
      <c r="G648" s="36">
        <v>89</v>
      </c>
    </row>
    <row r="649" spans="1:7" s="8" customFormat="1" ht="15">
      <c r="A649" s="188"/>
      <c r="B649" s="60" t="s">
        <v>275</v>
      </c>
      <c r="C649" s="60"/>
      <c r="D649" s="60"/>
      <c r="E649" s="102" t="s">
        <v>276</v>
      </c>
      <c r="F649" s="43">
        <f>F650+F658</f>
        <v>287123.1</v>
      </c>
      <c r="G649" s="43">
        <f>G650+G658</f>
        <v>386862.1</v>
      </c>
    </row>
    <row r="650" spans="1:7" s="8" customFormat="1" ht="13.5" customHeight="1">
      <c r="A650" s="188"/>
      <c r="B650" s="47" t="s">
        <v>469</v>
      </c>
      <c r="C650" s="47"/>
      <c r="D650" s="47"/>
      <c r="E650" s="212" t="s">
        <v>470</v>
      </c>
      <c r="F650" s="43">
        <f aca="true" t="shared" si="44" ref="F650:G652">F651</f>
        <v>277.3</v>
      </c>
      <c r="G650" s="43">
        <f t="shared" si="44"/>
        <v>277.3</v>
      </c>
    </row>
    <row r="651" spans="1:7" s="8" customFormat="1" ht="38.25">
      <c r="A651" s="188"/>
      <c r="B651" s="47"/>
      <c r="C651" s="32" t="s">
        <v>406</v>
      </c>
      <c r="D651" s="81"/>
      <c r="E651" s="78" t="s">
        <v>407</v>
      </c>
      <c r="F651" s="43">
        <f t="shared" si="44"/>
        <v>277.3</v>
      </c>
      <c r="G651" s="43">
        <f t="shared" si="44"/>
        <v>277.3</v>
      </c>
    </row>
    <row r="652" spans="1:7" s="8" customFormat="1" ht="25.5">
      <c r="A652" s="188"/>
      <c r="B652" s="47"/>
      <c r="C652" s="70" t="s">
        <v>471</v>
      </c>
      <c r="D652" s="70"/>
      <c r="E652" s="101" t="s">
        <v>472</v>
      </c>
      <c r="F652" s="36">
        <f t="shared" si="44"/>
        <v>277.3</v>
      </c>
      <c r="G652" s="36">
        <f t="shared" si="44"/>
        <v>277.3</v>
      </c>
    </row>
    <row r="653" spans="1:7" s="8" customFormat="1" ht="51">
      <c r="A653" s="188"/>
      <c r="B653" s="47"/>
      <c r="C653" s="70" t="s">
        <v>473</v>
      </c>
      <c r="D653" s="70"/>
      <c r="E653" s="55" t="s">
        <v>474</v>
      </c>
      <c r="F653" s="36">
        <f>F654+F656</f>
        <v>277.3</v>
      </c>
      <c r="G653" s="36">
        <f>G654+G656</f>
        <v>277.3</v>
      </c>
    </row>
    <row r="654" spans="1:7" s="8" customFormat="1" ht="63.75">
      <c r="A654" s="188"/>
      <c r="B654" s="47"/>
      <c r="C654" s="70" t="s">
        <v>475</v>
      </c>
      <c r="D654" s="81"/>
      <c r="E654" s="55" t="s">
        <v>476</v>
      </c>
      <c r="F654" s="36">
        <f>F655</f>
        <v>191.8</v>
      </c>
      <c r="G654" s="36">
        <f>G655</f>
        <v>191.8</v>
      </c>
    </row>
    <row r="655" spans="1:7" s="8" customFormat="1" ht="25.5">
      <c r="A655" s="188"/>
      <c r="B655" s="47"/>
      <c r="C655" s="70"/>
      <c r="D655" s="81" t="s">
        <v>76</v>
      </c>
      <c r="E655" s="78" t="s">
        <v>77</v>
      </c>
      <c r="F655" s="36">
        <v>191.8</v>
      </c>
      <c r="G655" s="36">
        <v>191.8</v>
      </c>
    </row>
    <row r="656" spans="1:7" s="8" customFormat="1" ht="76.5">
      <c r="A656" s="188"/>
      <c r="B656" s="47"/>
      <c r="C656" s="70" t="s">
        <v>477</v>
      </c>
      <c r="D656" s="81"/>
      <c r="E656" s="55" t="s">
        <v>478</v>
      </c>
      <c r="F656" s="36">
        <f>F657</f>
        <v>85.5</v>
      </c>
      <c r="G656" s="36">
        <f>G657</f>
        <v>85.5</v>
      </c>
    </row>
    <row r="657" spans="1:7" s="8" customFormat="1" ht="76.5">
      <c r="A657" s="188"/>
      <c r="B657" s="47"/>
      <c r="C657" s="70"/>
      <c r="D657" s="37" t="s">
        <v>74</v>
      </c>
      <c r="E657" s="79" t="s">
        <v>75</v>
      </c>
      <c r="F657" s="36">
        <v>85.5</v>
      </c>
      <c r="G657" s="36">
        <v>85.5</v>
      </c>
    </row>
    <row r="658" spans="1:7" s="8" customFormat="1" ht="15">
      <c r="A658" s="188"/>
      <c r="B658" s="47" t="s">
        <v>376</v>
      </c>
      <c r="C658" s="47"/>
      <c r="D658" s="47"/>
      <c r="E658" s="51" t="s">
        <v>377</v>
      </c>
      <c r="F658" s="43">
        <f>F659</f>
        <v>286845.8</v>
      </c>
      <c r="G658" s="43">
        <f>G659</f>
        <v>386584.8</v>
      </c>
    </row>
    <row r="659" spans="1:7" s="8" customFormat="1" ht="38.25">
      <c r="A659" s="188"/>
      <c r="B659" s="70"/>
      <c r="C659" s="32" t="s">
        <v>406</v>
      </c>
      <c r="D659" s="81"/>
      <c r="E659" s="78" t="s">
        <v>407</v>
      </c>
      <c r="F659" s="36">
        <f>F660</f>
        <v>286845.8</v>
      </c>
      <c r="G659" s="36">
        <f>G660</f>
        <v>386584.8</v>
      </c>
    </row>
    <row r="660" spans="1:7" s="8" customFormat="1" ht="25.5">
      <c r="A660" s="188"/>
      <c r="B660" s="47"/>
      <c r="C660" s="47" t="s">
        <v>479</v>
      </c>
      <c r="D660" s="47"/>
      <c r="E660" s="51" t="s">
        <v>480</v>
      </c>
      <c r="F660" s="43">
        <f>F661+F669</f>
        <v>286845.8</v>
      </c>
      <c r="G660" s="43">
        <f>G661+G669</f>
        <v>386584.8</v>
      </c>
    </row>
    <row r="661" spans="1:7" s="8" customFormat="1" ht="25.5">
      <c r="A661" s="188"/>
      <c r="B661" s="47"/>
      <c r="C661" s="47" t="s">
        <v>481</v>
      </c>
      <c r="D661" s="47"/>
      <c r="E661" s="48" t="s">
        <v>482</v>
      </c>
      <c r="F661" s="43">
        <f>F662+F665+F667</f>
        <v>282269.8</v>
      </c>
      <c r="G661" s="43">
        <f>G662+G665+G667</f>
        <v>296584.8</v>
      </c>
    </row>
    <row r="662" spans="1:7" s="8" customFormat="1" ht="38.25">
      <c r="A662" s="188"/>
      <c r="B662" s="47"/>
      <c r="C662" s="32" t="s">
        <v>625</v>
      </c>
      <c r="D662" s="54"/>
      <c r="E662" s="50" t="s">
        <v>483</v>
      </c>
      <c r="F662" s="43">
        <f>F663</f>
        <v>208115</v>
      </c>
      <c r="G662" s="43">
        <f>G663</f>
        <v>208115</v>
      </c>
    </row>
    <row r="663" spans="1:7" s="8" customFormat="1" ht="38.25">
      <c r="A663" s="188"/>
      <c r="B663" s="47"/>
      <c r="C663" s="32" t="s">
        <v>626</v>
      </c>
      <c r="D663" s="32"/>
      <c r="E663" s="55" t="s">
        <v>41</v>
      </c>
      <c r="F663" s="43">
        <f>F664</f>
        <v>208115</v>
      </c>
      <c r="G663" s="43">
        <f>G664</f>
        <v>208115</v>
      </c>
    </row>
    <row r="664" spans="1:7" s="19" customFormat="1" ht="38.25" customHeight="1">
      <c r="A664" s="188"/>
      <c r="B664" s="47"/>
      <c r="C664" s="32"/>
      <c r="D664" s="47" t="s">
        <v>19</v>
      </c>
      <c r="E664" s="51" t="s">
        <v>20</v>
      </c>
      <c r="F664" s="43">
        <v>208115</v>
      </c>
      <c r="G664" s="43">
        <v>208115</v>
      </c>
    </row>
    <row r="665" spans="1:7" s="8" customFormat="1" ht="15">
      <c r="A665" s="188"/>
      <c r="B665" s="47"/>
      <c r="C665" s="47" t="s">
        <v>627</v>
      </c>
      <c r="D665" s="47"/>
      <c r="E665" s="51" t="s">
        <v>484</v>
      </c>
      <c r="F665" s="36">
        <f>F666</f>
        <v>32059.4</v>
      </c>
      <c r="G665" s="36">
        <f>G666</f>
        <v>46374.4</v>
      </c>
    </row>
    <row r="666" spans="1:7" s="8" customFormat="1" ht="25.5">
      <c r="A666" s="188"/>
      <c r="B666" s="47"/>
      <c r="C666" s="47"/>
      <c r="D666" s="81" t="s">
        <v>76</v>
      </c>
      <c r="E666" s="78" t="s">
        <v>77</v>
      </c>
      <c r="F666" s="36">
        <v>32059.4</v>
      </c>
      <c r="G666" s="36">
        <v>46374.4</v>
      </c>
    </row>
    <row r="667" spans="1:7" s="8" customFormat="1" ht="15">
      <c r="A667" s="188"/>
      <c r="B667" s="47"/>
      <c r="C667" s="47" t="s">
        <v>628</v>
      </c>
      <c r="D667" s="47"/>
      <c r="E667" s="51" t="s">
        <v>485</v>
      </c>
      <c r="F667" s="36">
        <f>F668</f>
        <v>42095.4</v>
      </c>
      <c r="G667" s="36">
        <f>G668</f>
        <v>42095.4</v>
      </c>
    </row>
    <row r="668" spans="1:7" s="8" customFormat="1" ht="25.5">
      <c r="A668" s="188"/>
      <c r="B668" s="47"/>
      <c r="C668" s="47"/>
      <c r="D668" s="81" t="s">
        <v>76</v>
      </c>
      <c r="E668" s="78" t="s">
        <v>77</v>
      </c>
      <c r="F668" s="36">
        <v>42095.4</v>
      </c>
      <c r="G668" s="36">
        <v>42095.4</v>
      </c>
    </row>
    <row r="669" spans="1:7" s="8" customFormat="1" ht="38.25">
      <c r="A669" s="188"/>
      <c r="B669" s="47"/>
      <c r="C669" s="47" t="s">
        <v>486</v>
      </c>
      <c r="D669" s="47"/>
      <c r="E669" s="51" t="s">
        <v>411</v>
      </c>
      <c r="F669" s="43">
        <f>F670+F672</f>
        <v>4576</v>
      </c>
      <c r="G669" s="43">
        <f>G670+G672</f>
        <v>90000</v>
      </c>
    </row>
    <row r="670" spans="1:7" s="8" customFormat="1" ht="63.75">
      <c r="A670" s="188"/>
      <c r="B670" s="47"/>
      <c r="C670" s="47" t="s">
        <v>629</v>
      </c>
      <c r="D670" s="81"/>
      <c r="E670" s="55" t="s">
        <v>487</v>
      </c>
      <c r="F670" s="36">
        <f>F671</f>
        <v>4576</v>
      </c>
      <c r="G670" s="36">
        <f>G671</f>
        <v>0</v>
      </c>
    </row>
    <row r="671" spans="1:7" s="8" customFormat="1" ht="38.25">
      <c r="A671" s="188"/>
      <c r="B671" s="47"/>
      <c r="C671" s="47"/>
      <c r="D671" s="47" t="s">
        <v>413</v>
      </c>
      <c r="E671" s="51" t="s">
        <v>414</v>
      </c>
      <c r="F671" s="36">
        <v>4576</v>
      </c>
      <c r="G671" s="36">
        <v>0</v>
      </c>
    </row>
    <row r="672" spans="1:7" s="8" customFormat="1" ht="25.5">
      <c r="A672" s="188"/>
      <c r="B672" s="47"/>
      <c r="C672" s="47" t="s">
        <v>630</v>
      </c>
      <c r="D672" s="81"/>
      <c r="E672" s="55" t="s">
        <v>488</v>
      </c>
      <c r="F672" s="36">
        <f>F673</f>
        <v>0</v>
      </c>
      <c r="G672" s="36">
        <f>G673</f>
        <v>90000</v>
      </c>
    </row>
    <row r="673" spans="1:7" s="8" customFormat="1" ht="39" customHeight="1">
      <c r="A673" s="188"/>
      <c r="B673" s="47"/>
      <c r="C673" s="47"/>
      <c r="D673" s="47" t="s">
        <v>413</v>
      </c>
      <c r="E673" s="51" t="s">
        <v>414</v>
      </c>
      <c r="F673" s="36">
        <v>0</v>
      </c>
      <c r="G673" s="36">
        <v>90000</v>
      </c>
    </row>
    <row r="674" spans="1:7" s="8" customFormat="1" ht="15">
      <c r="A674" s="188"/>
      <c r="B674" s="195" t="s">
        <v>398</v>
      </c>
      <c r="C674" s="32"/>
      <c r="D674" s="84"/>
      <c r="E674" s="196" t="s">
        <v>399</v>
      </c>
      <c r="F674" s="43">
        <f>F675+F697</f>
        <v>119778.39999999998</v>
      </c>
      <c r="G674" s="43">
        <f>G675+G697</f>
        <v>106613.4</v>
      </c>
    </row>
    <row r="675" spans="1:7" s="8" customFormat="1" ht="13.5" customHeight="1">
      <c r="A675" s="188"/>
      <c r="B675" s="70" t="s">
        <v>404</v>
      </c>
      <c r="C675" s="47"/>
      <c r="D675" s="70"/>
      <c r="E675" s="101" t="s">
        <v>405</v>
      </c>
      <c r="F675" s="36">
        <f>F676</f>
        <v>97190.69999999998</v>
      </c>
      <c r="G675" s="36">
        <f>G676</f>
        <v>84025.7</v>
      </c>
    </row>
    <row r="676" spans="1:7" s="8" customFormat="1" ht="38.25">
      <c r="A676" s="188"/>
      <c r="B676" s="70"/>
      <c r="C676" s="32" t="s">
        <v>406</v>
      </c>
      <c r="D676" s="81"/>
      <c r="E676" s="78" t="s">
        <v>407</v>
      </c>
      <c r="F676" s="36">
        <f>F677+F693</f>
        <v>97190.69999999998</v>
      </c>
      <c r="G676" s="36">
        <f>G677+G693</f>
        <v>84025.7</v>
      </c>
    </row>
    <row r="677" spans="1:7" s="8" customFormat="1" ht="25.5">
      <c r="A677" s="188"/>
      <c r="B677" s="70"/>
      <c r="C677" s="47" t="s">
        <v>408</v>
      </c>
      <c r="D677" s="70"/>
      <c r="E677" s="101" t="s">
        <v>409</v>
      </c>
      <c r="F677" s="43">
        <f>F678+F690</f>
        <v>94313.89999999998</v>
      </c>
      <c r="G677" s="43">
        <f>G678+G690</f>
        <v>81148.9</v>
      </c>
    </row>
    <row r="678" spans="1:7" s="8" customFormat="1" ht="51">
      <c r="A678" s="188"/>
      <c r="B678" s="70"/>
      <c r="C678" s="47" t="s">
        <v>489</v>
      </c>
      <c r="D678" s="70"/>
      <c r="E678" s="101" t="s">
        <v>490</v>
      </c>
      <c r="F678" s="43">
        <f>F679+F682+F685+F688</f>
        <v>79264.89999999998</v>
      </c>
      <c r="G678" s="43">
        <f>G679+G682+G685+G688</f>
        <v>76148.9</v>
      </c>
    </row>
    <row r="679" spans="1:7" s="8" customFormat="1" ht="38.25">
      <c r="A679" s="188"/>
      <c r="B679" s="70"/>
      <c r="C679" s="32" t="s">
        <v>617</v>
      </c>
      <c r="D679" s="54"/>
      <c r="E679" s="50" t="s">
        <v>483</v>
      </c>
      <c r="F679" s="43">
        <f>F680</f>
        <v>883</v>
      </c>
      <c r="G679" s="43">
        <f>G680</f>
        <v>883</v>
      </c>
    </row>
    <row r="680" spans="1:7" s="8" customFormat="1" ht="38.25">
      <c r="A680" s="188"/>
      <c r="B680" s="70"/>
      <c r="C680" s="32" t="s">
        <v>618</v>
      </c>
      <c r="D680" s="32"/>
      <c r="E680" s="55" t="s">
        <v>41</v>
      </c>
      <c r="F680" s="43">
        <f>F681</f>
        <v>883</v>
      </c>
      <c r="G680" s="43">
        <f>G681</f>
        <v>883</v>
      </c>
    </row>
    <row r="681" spans="1:7" s="8" customFormat="1" ht="38.25">
      <c r="A681" s="188"/>
      <c r="B681" s="70"/>
      <c r="C681" s="32"/>
      <c r="D681" s="47" t="s">
        <v>19</v>
      </c>
      <c r="E681" s="51" t="s">
        <v>20</v>
      </c>
      <c r="F681" s="43">
        <v>883</v>
      </c>
      <c r="G681" s="43">
        <v>883</v>
      </c>
    </row>
    <row r="682" spans="1:7" s="8" customFormat="1" ht="38.25">
      <c r="A682" s="188"/>
      <c r="B682" s="70"/>
      <c r="C682" s="47" t="s">
        <v>619</v>
      </c>
      <c r="D682" s="70"/>
      <c r="E682" s="101" t="s">
        <v>491</v>
      </c>
      <c r="F682" s="43">
        <f>F683+F684</f>
        <v>69530.29999999999</v>
      </c>
      <c r="G682" s="43">
        <f>G683+G684</f>
        <v>66414.3</v>
      </c>
    </row>
    <row r="683" spans="1:7" s="8" customFormat="1" ht="25.5">
      <c r="A683" s="188"/>
      <c r="B683" s="70"/>
      <c r="C683" s="47"/>
      <c r="D683" s="81" t="s">
        <v>76</v>
      </c>
      <c r="E683" s="78" t="s">
        <v>77</v>
      </c>
      <c r="F683" s="43">
        <v>68203.9</v>
      </c>
      <c r="G683" s="43">
        <v>65087.9</v>
      </c>
    </row>
    <row r="684" spans="1:7" s="21" customFormat="1" ht="15">
      <c r="A684" s="188"/>
      <c r="B684" s="70"/>
      <c r="C684" s="47"/>
      <c r="D684" s="81" t="s">
        <v>78</v>
      </c>
      <c r="E684" s="78" t="s">
        <v>79</v>
      </c>
      <c r="F684" s="43">
        <v>1326.4</v>
      </c>
      <c r="G684" s="43">
        <v>1326.4</v>
      </c>
    </row>
    <row r="685" spans="1:7" s="8" customFormat="1" ht="15">
      <c r="A685" s="188"/>
      <c r="B685" s="70"/>
      <c r="C685" s="47" t="s">
        <v>620</v>
      </c>
      <c r="D685" s="81"/>
      <c r="E685" s="78" t="s">
        <v>492</v>
      </c>
      <c r="F685" s="43">
        <f>F686+F687</f>
        <v>2885.2000000000003</v>
      </c>
      <c r="G685" s="43">
        <f>G686+G687</f>
        <v>2885.2000000000003</v>
      </c>
    </row>
    <row r="686" spans="1:7" s="8" customFormat="1" ht="25.5">
      <c r="A686" s="188"/>
      <c r="B686" s="70"/>
      <c r="C686" s="47"/>
      <c r="D686" s="81" t="s">
        <v>76</v>
      </c>
      <c r="E686" s="78" t="s">
        <v>77</v>
      </c>
      <c r="F686" s="43">
        <v>105.9</v>
      </c>
      <c r="G686" s="43">
        <v>105.9</v>
      </c>
    </row>
    <row r="687" spans="1:7" s="8" customFormat="1" ht="15">
      <c r="A687" s="188"/>
      <c r="B687" s="70"/>
      <c r="C687" s="47"/>
      <c r="D687" s="81" t="s">
        <v>78</v>
      </c>
      <c r="E687" s="78" t="s">
        <v>79</v>
      </c>
      <c r="F687" s="43">
        <v>2779.3</v>
      </c>
      <c r="G687" s="43">
        <v>2779.3</v>
      </c>
    </row>
    <row r="688" spans="1:7" s="8" customFormat="1" ht="15">
      <c r="A688" s="188"/>
      <c r="B688" s="70"/>
      <c r="C688" s="47" t="s">
        <v>621</v>
      </c>
      <c r="D688" s="81"/>
      <c r="E688" s="78" t="s">
        <v>493</v>
      </c>
      <c r="F688" s="43">
        <f>F689</f>
        <v>5966.4</v>
      </c>
      <c r="G688" s="43">
        <f>G689</f>
        <v>5966.4</v>
      </c>
    </row>
    <row r="689" spans="1:7" s="8" customFormat="1" ht="25.5">
      <c r="A689" s="188"/>
      <c r="B689" s="70"/>
      <c r="C689" s="47"/>
      <c r="D689" s="81" t="s">
        <v>76</v>
      </c>
      <c r="E689" s="78" t="s">
        <v>77</v>
      </c>
      <c r="F689" s="43">
        <v>5966.4</v>
      </c>
      <c r="G689" s="43">
        <v>5966.4</v>
      </c>
    </row>
    <row r="690" spans="1:7" s="8" customFormat="1" ht="38.25">
      <c r="A690" s="188"/>
      <c r="B690" s="70"/>
      <c r="C690" s="47" t="s">
        <v>410</v>
      </c>
      <c r="D690" s="60"/>
      <c r="E690" s="51" t="s">
        <v>411</v>
      </c>
      <c r="F690" s="43">
        <f>F691</f>
        <v>15049</v>
      </c>
      <c r="G690" s="43">
        <f>G691</f>
        <v>5000</v>
      </c>
    </row>
    <row r="691" spans="1:7" s="8" customFormat="1" ht="25.5">
      <c r="A691" s="188"/>
      <c r="B691" s="70"/>
      <c r="C691" s="47" t="s">
        <v>622</v>
      </c>
      <c r="D691" s="70"/>
      <c r="E691" s="101" t="s">
        <v>494</v>
      </c>
      <c r="F691" s="43">
        <f>F692</f>
        <v>15049</v>
      </c>
      <c r="G691" s="43">
        <f>G692</f>
        <v>5000</v>
      </c>
    </row>
    <row r="692" spans="1:7" s="8" customFormat="1" ht="38.25">
      <c r="A692" s="188"/>
      <c r="B692" s="70"/>
      <c r="C692" s="47"/>
      <c r="D692" s="47" t="s">
        <v>413</v>
      </c>
      <c r="E692" s="51" t="s">
        <v>414</v>
      </c>
      <c r="F692" s="43">
        <v>15049</v>
      </c>
      <c r="G692" s="43">
        <v>5000</v>
      </c>
    </row>
    <row r="693" spans="1:7" s="8" customFormat="1" ht="25.5">
      <c r="A693" s="188"/>
      <c r="B693" s="70"/>
      <c r="C693" s="70" t="s">
        <v>471</v>
      </c>
      <c r="D693" s="70"/>
      <c r="E693" s="101" t="s">
        <v>472</v>
      </c>
      <c r="F693" s="43">
        <f aca="true" t="shared" si="45" ref="F693:G695">F694</f>
        <v>2876.8</v>
      </c>
      <c r="G693" s="43">
        <f t="shared" si="45"/>
        <v>2876.8</v>
      </c>
    </row>
    <row r="694" spans="1:7" s="8" customFormat="1" ht="38.25">
      <c r="A694" s="188"/>
      <c r="B694" s="70"/>
      <c r="C694" s="70" t="s">
        <v>495</v>
      </c>
      <c r="D694" s="37"/>
      <c r="E694" s="79" t="s">
        <v>496</v>
      </c>
      <c r="F694" s="36">
        <f t="shared" si="45"/>
        <v>2876.8</v>
      </c>
      <c r="G694" s="36">
        <f t="shared" si="45"/>
        <v>2876.8</v>
      </c>
    </row>
    <row r="695" spans="1:7" s="8" customFormat="1" ht="25.5">
      <c r="A695" s="188"/>
      <c r="B695" s="70"/>
      <c r="C695" s="70" t="s">
        <v>632</v>
      </c>
      <c r="D695" s="37"/>
      <c r="E695" s="79" t="s">
        <v>497</v>
      </c>
      <c r="F695" s="36">
        <f t="shared" si="45"/>
        <v>2876.8</v>
      </c>
      <c r="G695" s="36">
        <f t="shared" si="45"/>
        <v>2876.8</v>
      </c>
    </row>
    <row r="696" spans="1:7" s="8" customFormat="1" ht="25.5">
      <c r="A696" s="188"/>
      <c r="B696" s="70"/>
      <c r="C696" s="70"/>
      <c r="D696" s="81" t="s">
        <v>76</v>
      </c>
      <c r="E696" s="78" t="s">
        <v>77</v>
      </c>
      <c r="F696" s="36">
        <v>2876.8</v>
      </c>
      <c r="G696" s="36">
        <v>2876.8</v>
      </c>
    </row>
    <row r="697" spans="1:7" s="8" customFormat="1" ht="25.5">
      <c r="A697" s="188"/>
      <c r="B697" s="83" t="s">
        <v>498</v>
      </c>
      <c r="C697" s="47"/>
      <c r="D697" s="201"/>
      <c r="E697" s="213" t="s">
        <v>499</v>
      </c>
      <c r="F697" s="43">
        <f>F699</f>
        <v>22587.699999999997</v>
      </c>
      <c r="G697" s="43">
        <f>G699</f>
        <v>22587.699999999997</v>
      </c>
    </row>
    <row r="698" spans="1:7" s="8" customFormat="1" ht="38.25">
      <c r="A698" s="188"/>
      <c r="B698" s="83"/>
      <c r="C698" s="32" t="s">
        <v>406</v>
      </c>
      <c r="D698" s="81"/>
      <c r="E698" s="78" t="s">
        <v>407</v>
      </c>
      <c r="F698" s="43">
        <f>F699</f>
        <v>22587.699999999997</v>
      </c>
      <c r="G698" s="43">
        <f>G699</f>
        <v>22587.699999999997</v>
      </c>
    </row>
    <row r="699" spans="1:7" s="8" customFormat="1" ht="25.5">
      <c r="A699" s="188"/>
      <c r="B699" s="214"/>
      <c r="C699" s="47" t="s">
        <v>464</v>
      </c>
      <c r="D699" s="70"/>
      <c r="E699" s="101" t="s">
        <v>465</v>
      </c>
      <c r="F699" s="36">
        <f>F700+F705</f>
        <v>22587.699999999997</v>
      </c>
      <c r="G699" s="36">
        <f>G700+G705</f>
        <v>22587.699999999997</v>
      </c>
    </row>
    <row r="700" spans="1:7" s="8" customFormat="1" ht="25.5">
      <c r="A700" s="188"/>
      <c r="B700" s="214"/>
      <c r="C700" s="47" t="s">
        <v>466</v>
      </c>
      <c r="D700" s="203"/>
      <c r="E700" s="66" t="s">
        <v>72</v>
      </c>
      <c r="F700" s="43">
        <f>F701</f>
        <v>13328.699999999999</v>
      </c>
      <c r="G700" s="43">
        <f>G701</f>
        <v>13328.699999999999</v>
      </c>
    </row>
    <row r="701" spans="1:7" s="8" customFormat="1" ht="25.5">
      <c r="A701" s="188"/>
      <c r="B701" s="214"/>
      <c r="C701" s="32" t="s">
        <v>633</v>
      </c>
      <c r="D701" s="37"/>
      <c r="E701" s="79" t="s">
        <v>500</v>
      </c>
      <c r="F701" s="36">
        <f>SUM(F702:F704)</f>
        <v>13328.699999999999</v>
      </c>
      <c r="G701" s="36">
        <f>SUM(G702:G704)</f>
        <v>13328.699999999999</v>
      </c>
    </row>
    <row r="702" spans="1:7" s="8" customFormat="1" ht="76.5">
      <c r="A702" s="188"/>
      <c r="B702" s="214"/>
      <c r="C702" s="32"/>
      <c r="D702" s="37" t="s">
        <v>74</v>
      </c>
      <c r="E702" s="79" t="s">
        <v>75</v>
      </c>
      <c r="F702" s="100">
        <v>12637.4</v>
      </c>
      <c r="G702" s="100">
        <v>12637.4</v>
      </c>
    </row>
    <row r="703" spans="1:7" s="8" customFormat="1" ht="25.5">
      <c r="A703" s="188"/>
      <c r="B703" s="214"/>
      <c r="C703" s="32"/>
      <c r="D703" s="37" t="s">
        <v>76</v>
      </c>
      <c r="E703" s="79" t="s">
        <v>77</v>
      </c>
      <c r="F703" s="100">
        <v>689.8</v>
      </c>
      <c r="G703" s="100">
        <v>689.8</v>
      </c>
    </row>
    <row r="704" spans="1:7" s="8" customFormat="1" ht="15">
      <c r="A704" s="188"/>
      <c r="B704" s="214"/>
      <c r="C704" s="32"/>
      <c r="D704" s="37" t="s">
        <v>78</v>
      </c>
      <c r="E704" s="79" t="s">
        <v>79</v>
      </c>
      <c r="F704" s="100">
        <v>1.5</v>
      </c>
      <c r="G704" s="100">
        <v>1.5</v>
      </c>
    </row>
    <row r="705" spans="1:7" s="8" customFormat="1" ht="25.5">
      <c r="A705" s="188"/>
      <c r="B705" s="214"/>
      <c r="C705" s="47" t="s">
        <v>501</v>
      </c>
      <c r="D705" s="203"/>
      <c r="E705" s="48" t="s">
        <v>253</v>
      </c>
      <c r="F705" s="43">
        <f>F706</f>
        <v>9259</v>
      </c>
      <c r="G705" s="43">
        <f>G706</f>
        <v>9259</v>
      </c>
    </row>
    <row r="706" spans="1:7" s="8" customFormat="1" ht="15">
      <c r="A706" s="188"/>
      <c r="B706" s="214"/>
      <c r="C706" s="32" t="s">
        <v>634</v>
      </c>
      <c r="D706" s="32"/>
      <c r="E706" s="48" t="s">
        <v>213</v>
      </c>
      <c r="F706" s="36">
        <f>SUM(F707:F709)</f>
        <v>9259</v>
      </c>
      <c r="G706" s="36">
        <f>SUM(G707:G709)</f>
        <v>9259</v>
      </c>
    </row>
    <row r="707" spans="1:7" s="8" customFormat="1" ht="76.5">
      <c r="A707" s="188"/>
      <c r="B707" s="214"/>
      <c r="C707" s="32"/>
      <c r="D707" s="32" t="s">
        <v>74</v>
      </c>
      <c r="E707" s="82" t="s">
        <v>75</v>
      </c>
      <c r="F707" s="100">
        <f>8016.2+401.8+14</f>
        <v>8432</v>
      </c>
      <c r="G707" s="100">
        <f>8016.2+401.8+14</f>
        <v>8432</v>
      </c>
    </row>
    <row r="708" spans="1:7" s="8" customFormat="1" ht="25.5">
      <c r="A708" s="188"/>
      <c r="B708" s="214"/>
      <c r="C708" s="32"/>
      <c r="D708" s="32" t="s">
        <v>76</v>
      </c>
      <c r="E708" s="82" t="s">
        <v>77</v>
      </c>
      <c r="F708" s="100">
        <v>758.8</v>
      </c>
      <c r="G708" s="100">
        <v>758.8</v>
      </c>
    </row>
    <row r="709" spans="1:7" s="8" customFormat="1" ht="15">
      <c r="A709" s="188"/>
      <c r="B709" s="214"/>
      <c r="C709" s="32"/>
      <c r="D709" s="32" t="s">
        <v>78</v>
      </c>
      <c r="E709" s="82" t="s">
        <v>79</v>
      </c>
      <c r="F709" s="100">
        <v>68.2</v>
      </c>
      <c r="G709" s="100">
        <v>68.2</v>
      </c>
    </row>
    <row r="710" spans="1:7" s="8" customFormat="1" ht="15">
      <c r="A710" s="188"/>
      <c r="B710" s="195" t="s">
        <v>415</v>
      </c>
      <c r="C710" s="32"/>
      <c r="D710" s="84"/>
      <c r="E710" s="200" t="s">
        <v>416</v>
      </c>
      <c r="F710" s="36">
        <f aca="true" t="shared" si="46" ref="F710:G715">F711</f>
        <v>1046.5</v>
      </c>
      <c r="G710" s="36">
        <f t="shared" si="46"/>
        <v>1046.5</v>
      </c>
    </row>
    <row r="711" spans="1:7" s="8" customFormat="1" ht="25.5">
      <c r="A711" s="188"/>
      <c r="B711" s="83" t="s">
        <v>502</v>
      </c>
      <c r="C711" s="32"/>
      <c r="D711" s="84"/>
      <c r="E711" s="200" t="s">
        <v>503</v>
      </c>
      <c r="F711" s="43">
        <f t="shared" si="46"/>
        <v>1046.5</v>
      </c>
      <c r="G711" s="43">
        <f t="shared" si="46"/>
        <v>1046.5</v>
      </c>
    </row>
    <row r="712" spans="1:7" s="8" customFormat="1" ht="38.25">
      <c r="A712" s="188"/>
      <c r="B712" s="83"/>
      <c r="C712" s="32" t="s">
        <v>406</v>
      </c>
      <c r="D712" s="81"/>
      <c r="E712" s="78" t="s">
        <v>407</v>
      </c>
      <c r="F712" s="36">
        <f t="shared" si="46"/>
        <v>1046.5</v>
      </c>
      <c r="G712" s="36">
        <f t="shared" si="46"/>
        <v>1046.5</v>
      </c>
    </row>
    <row r="713" spans="1:7" s="8" customFormat="1" ht="25.5">
      <c r="A713" s="31"/>
      <c r="B713" s="83"/>
      <c r="C713" s="70" t="s">
        <v>471</v>
      </c>
      <c r="D713" s="70"/>
      <c r="E713" s="101" t="s">
        <v>472</v>
      </c>
      <c r="F713" s="36">
        <f t="shared" si="46"/>
        <v>1046.5</v>
      </c>
      <c r="G713" s="36">
        <f t="shared" si="46"/>
        <v>1046.5</v>
      </c>
    </row>
    <row r="714" spans="1:7" s="8" customFormat="1" ht="38.25">
      <c r="A714" s="31"/>
      <c r="B714" s="83"/>
      <c r="C714" s="70" t="s">
        <v>495</v>
      </c>
      <c r="D714" s="37"/>
      <c r="E714" s="79" t="s">
        <v>496</v>
      </c>
      <c r="F714" s="36">
        <f t="shared" si="46"/>
        <v>1046.5</v>
      </c>
      <c r="G714" s="36">
        <f t="shared" si="46"/>
        <v>1046.5</v>
      </c>
    </row>
    <row r="715" spans="1:7" s="8" customFormat="1" ht="12.75">
      <c r="A715" s="31"/>
      <c r="B715" s="83"/>
      <c r="C715" s="70" t="s">
        <v>631</v>
      </c>
      <c r="D715" s="37"/>
      <c r="E715" s="79" t="s">
        <v>504</v>
      </c>
      <c r="F715" s="36">
        <f t="shared" si="46"/>
        <v>1046.5</v>
      </c>
      <c r="G715" s="36">
        <f t="shared" si="46"/>
        <v>1046.5</v>
      </c>
    </row>
    <row r="716" spans="1:7" s="8" customFormat="1" ht="25.5">
      <c r="A716" s="31"/>
      <c r="B716" s="83"/>
      <c r="C716" s="70"/>
      <c r="D716" s="81" t="s">
        <v>76</v>
      </c>
      <c r="E716" s="78" t="s">
        <v>77</v>
      </c>
      <c r="F716" s="36">
        <v>1046.5</v>
      </c>
      <c r="G716" s="36">
        <v>1046.5</v>
      </c>
    </row>
    <row r="717" spans="1:7" s="8" customFormat="1" ht="15.75">
      <c r="A717" s="183"/>
      <c r="B717" s="183"/>
      <c r="C717" s="183"/>
      <c r="D717" s="183"/>
      <c r="E717" s="215" t="s">
        <v>505</v>
      </c>
      <c r="F717" s="216">
        <f>F10+F94+F247+F281+F361+F430+F615+F631+F641</f>
        <v>3903951.7</v>
      </c>
      <c r="G717" s="216">
        <f>G10+G94+G247+G281+G361+G430+G615+G631+G641</f>
        <v>3799232.5999999996</v>
      </c>
    </row>
    <row r="719" ht="12.75">
      <c r="E719" s="26"/>
    </row>
    <row r="720" ht="12.75">
      <c r="E720" s="26"/>
    </row>
    <row r="721" ht="12.75">
      <c r="E721" s="26"/>
    </row>
    <row r="722" spans="1:7" ht="12.75">
      <c r="A722"/>
      <c r="B722"/>
      <c r="C722"/>
      <c r="D722"/>
      <c r="E722" s="26"/>
      <c r="F722"/>
      <c r="G722"/>
    </row>
    <row r="723" spans="1:7" ht="12.75">
      <c r="A723"/>
      <c r="B723"/>
      <c r="C723"/>
      <c r="D723"/>
      <c r="E723" s="26"/>
      <c r="F723"/>
      <c r="G723"/>
    </row>
    <row r="724" spans="1:7" ht="12.75">
      <c r="A724"/>
      <c r="B724"/>
      <c r="C724"/>
      <c r="D724"/>
      <c r="E724" s="26"/>
      <c r="F724"/>
      <c r="G724"/>
    </row>
    <row r="725" spans="1:7" ht="12.75">
      <c r="A725"/>
      <c r="B725"/>
      <c r="C725"/>
      <c r="D725"/>
      <c r="E725" s="26"/>
      <c r="F725"/>
      <c r="G725"/>
    </row>
    <row r="726" spans="1:7" ht="12.75">
      <c r="A726"/>
      <c r="B726"/>
      <c r="C726"/>
      <c r="D726"/>
      <c r="E726" s="26"/>
      <c r="F726"/>
      <c r="G726"/>
    </row>
    <row r="727" spans="1:7" ht="12.75">
      <c r="A727"/>
      <c r="B727"/>
      <c r="C727"/>
      <c r="D727"/>
      <c r="E727" s="26"/>
      <c r="F727"/>
      <c r="G727"/>
    </row>
    <row r="728" spans="1:7" ht="12.75">
      <c r="A728"/>
      <c r="B728"/>
      <c r="C728"/>
      <c r="D728"/>
      <c r="E728" s="26"/>
      <c r="F728"/>
      <c r="G728"/>
    </row>
    <row r="729" spans="1:7" ht="12.75">
      <c r="A729"/>
      <c r="B729"/>
      <c r="C729"/>
      <c r="D729"/>
      <c r="E729" s="26"/>
      <c r="F729"/>
      <c r="G729"/>
    </row>
    <row r="730" spans="1:7" ht="12.75">
      <c r="A730"/>
      <c r="B730"/>
      <c r="C730"/>
      <c r="D730"/>
      <c r="E730" s="26"/>
      <c r="F730"/>
      <c r="G730"/>
    </row>
    <row r="731" spans="1:7" ht="12.75">
      <c r="A731"/>
      <c r="B731"/>
      <c r="C731"/>
      <c r="D731"/>
      <c r="E731" s="26"/>
      <c r="F731"/>
      <c r="G731"/>
    </row>
    <row r="732" spans="1:7" ht="12.75">
      <c r="A732"/>
      <c r="B732"/>
      <c r="C732"/>
      <c r="D732"/>
      <c r="E732" s="26"/>
      <c r="F732"/>
      <c r="G732"/>
    </row>
    <row r="733" spans="1:7" ht="12.75">
      <c r="A733"/>
      <c r="B733"/>
      <c r="C733"/>
      <c r="D733"/>
      <c r="E733" s="26"/>
      <c r="F733"/>
      <c r="G733"/>
    </row>
    <row r="734" spans="1:7" ht="12.75">
      <c r="A734"/>
      <c r="B734"/>
      <c r="C734"/>
      <c r="D734"/>
      <c r="E734" s="26"/>
      <c r="F734"/>
      <c r="G734"/>
    </row>
    <row r="735" spans="1:7" ht="12.75">
      <c r="A735"/>
      <c r="B735"/>
      <c r="C735"/>
      <c r="D735"/>
      <c r="E735" s="26"/>
      <c r="F735"/>
      <c r="G735"/>
    </row>
    <row r="736" spans="1:7" ht="12.75">
      <c r="A736"/>
      <c r="B736"/>
      <c r="C736"/>
      <c r="D736"/>
      <c r="E736" s="26"/>
      <c r="F736"/>
      <c r="G736"/>
    </row>
    <row r="737" spans="1:7" ht="12.75">
      <c r="A737"/>
      <c r="B737"/>
      <c r="C737"/>
      <c r="D737"/>
      <c r="E737" s="26"/>
      <c r="F737"/>
      <c r="G737"/>
    </row>
    <row r="738" spans="1:7" ht="12.75">
      <c r="A738"/>
      <c r="B738"/>
      <c r="C738"/>
      <c r="D738"/>
      <c r="E738" s="26"/>
      <c r="F738"/>
      <c r="G738"/>
    </row>
    <row r="739" spans="1:7" ht="12.75">
      <c r="A739"/>
      <c r="B739"/>
      <c r="C739"/>
      <c r="D739"/>
      <c r="E739" s="26"/>
      <c r="F739"/>
      <c r="G739"/>
    </row>
    <row r="740" spans="1:7" ht="12.75">
      <c r="A740"/>
      <c r="B740"/>
      <c r="C740"/>
      <c r="D740"/>
      <c r="E740" s="26"/>
      <c r="F740"/>
      <c r="G740"/>
    </row>
    <row r="741" spans="1:7" ht="12.75">
      <c r="A741"/>
      <c r="B741"/>
      <c r="C741"/>
      <c r="D741"/>
      <c r="E741" s="26"/>
      <c r="F741"/>
      <c r="G741"/>
    </row>
    <row r="742" spans="1:7" ht="12.75">
      <c r="A742"/>
      <c r="B742"/>
      <c r="C742"/>
      <c r="D742"/>
      <c r="E742" s="26"/>
      <c r="F742"/>
      <c r="G742"/>
    </row>
    <row r="743" spans="1:7" ht="12.75">
      <c r="A743"/>
      <c r="B743"/>
      <c r="C743"/>
      <c r="D743"/>
      <c r="E743" s="26"/>
      <c r="F743"/>
      <c r="G743"/>
    </row>
    <row r="744" spans="1:7" ht="12.75">
      <c r="A744"/>
      <c r="B744"/>
      <c r="C744"/>
      <c r="D744"/>
      <c r="E744" s="26"/>
      <c r="F744"/>
      <c r="G744"/>
    </row>
    <row r="745" spans="1:7" ht="12.75">
      <c r="A745"/>
      <c r="B745"/>
      <c r="C745"/>
      <c r="D745"/>
      <c r="E745" s="26"/>
      <c r="F745"/>
      <c r="G745"/>
    </row>
    <row r="746" spans="1:7" ht="12.75">
      <c r="A746"/>
      <c r="B746"/>
      <c r="C746"/>
      <c r="D746"/>
      <c r="E746" s="26"/>
      <c r="F746"/>
      <c r="G746"/>
    </row>
    <row r="747" spans="1:7" ht="12.75">
      <c r="A747"/>
      <c r="B747"/>
      <c r="C747"/>
      <c r="D747"/>
      <c r="E747" s="26"/>
      <c r="F747"/>
      <c r="G747"/>
    </row>
    <row r="748" spans="1:7" ht="12.75">
      <c r="A748"/>
      <c r="B748"/>
      <c r="C748"/>
      <c r="D748"/>
      <c r="E748" s="26"/>
      <c r="F748"/>
      <c r="G748"/>
    </row>
    <row r="749" spans="1:7" ht="12.75">
      <c r="A749"/>
      <c r="B749"/>
      <c r="C749"/>
      <c r="D749"/>
      <c r="E749" s="26"/>
      <c r="F749"/>
      <c r="G749"/>
    </row>
    <row r="750" spans="1:7" ht="12.75">
      <c r="A750"/>
      <c r="B750"/>
      <c r="C750"/>
      <c r="D750"/>
      <c r="E750" s="26"/>
      <c r="F750"/>
      <c r="G750"/>
    </row>
    <row r="751" spans="1:7" ht="12.75">
      <c r="A751"/>
      <c r="B751"/>
      <c r="C751"/>
      <c r="D751"/>
      <c r="E751" s="26"/>
      <c r="F751"/>
      <c r="G751"/>
    </row>
    <row r="752" spans="1:7" ht="12.75">
      <c r="A752"/>
      <c r="B752"/>
      <c r="C752"/>
      <c r="D752"/>
      <c r="E752" s="26"/>
      <c r="F752"/>
      <c r="G752"/>
    </row>
    <row r="753" spans="1:7" ht="12.75">
      <c r="A753"/>
      <c r="B753"/>
      <c r="C753"/>
      <c r="D753"/>
      <c r="E753" s="26"/>
      <c r="F753"/>
      <c r="G753"/>
    </row>
    <row r="754" spans="1:7" ht="12.75">
      <c r="A754"/>
      <c r="B754"/>
      <c r="C754"/>
      <c r="D754"/>
      <c r="E754" s="26"/>
      <c r="F754"/>
      <c r="G754"/>
    </row>
    <row r="755" spans="1:7" ht="12.75">
      <c r="A755"/>
      <c r="B755"/>
      <c r="C755"/>
      <c r="D755"/>
      <c r="E755" s="26"/>
      <c r="F755"/>
      <c r="G755"/>
    </row>
    <row r="756" spans="1:7" ht="12.75">
      <c r="A756"/>
      <c r="B756"/>
      <c r="C756"/>
      <c r="D756"/>
      <c r="E756" s="26"/>
      <c r="F756"/>
      <c r="G756"/>
    </row>
    <row r="757" spans="1:7" ht="12.75">
      <c r="A757"/>
      <c r="B757"/>
      <c r="C757"/>
      <c r="D757"/>
      <c r="E757" s="26"/>
      <c r="F757"/>
      <c r="G757"/>
    </row>
    <row r="758" spans="1:7" ht="12.75">
      <c r="A758"/>
      <c r="B758"/>
      <c r="C758"/>
      <c r="D758"/>
      <c r="E758" s="26"/>
      <c r="F758"/>
      <c r="G758"/>
    </row>
    <row r="759" spans="1:7" ht="12.75">
      <c r="A759"/>
      <c r="B759"/>
      <c r="C759"/>
      <c r="D759"/>
      <c r="E759" s="26"/>
      <c r="F759"/>
      <c r="G759"/>
    </row>
    <row r="760" spans="1:7" ht="12.75">
      <c r="A760"/>
      <c r="B760"/>
      <c r="C760"/>
      <c r="D760"/>
      <c r="E760" s="26"/>
      <c r="F760"/>
      <c r="G760"/>
    </row>
    <row r="761" spans="1:7" ht="12.75">
      <c r="A761"/>
      <c r="B761"/>
      <c r="C761"/>
      <c r="D761"/>
      <c r="E761" s="26"/>
      <c r="F761"/>
      <c r="G761"/>
    </row>
    <row r="762" spans="1:7" ht="12.75">
      <c r="A762"/>
      <c r="B762"/>
      <c r="C762"/>
      <c r="D762"/>
      <c r="E762" s="26"/>
      <c r="F762"/>
      <c r="G762"/>
    </row>
    <row r="763" spans="1:7" ht="12.75">
      <c r="A763"/>
      <c r="B763"/>
      <c r="C763"/>
      <c r="D763"/>
      <c r="E763" s="26"/>
      <c r="F763"/>
      <c r="G763"/>
    </row>
    <row r="764" spans="1:7" ht="12.75">
      <c r="A764"/>
      <c r="B764"/>
      <c r="C764"/>
      <c r="D764"/>
      <c r="E764" s="26"/>
      <c r="F764"/>
      <c r="G764"/>
    </row>
    <row r="765" spans="1:7" ht="12.75">
      <c r="A765"/>
      <c r="B765"/>
      <c r="C765"/>
      <c r="D765"/>
      <c r="E765" s="26"/>
      <c r="F765"/>
      <c r="G765"/>
    </row>
    <row r="766" spans="1:7" ht="12.75">
      <c r="A766"/>
      <c r="B766"/>
      <c r="C766"/>
      <c r="D766"/>
      <c r="E766" s="26"/>
      <c r="F766"/>
      <c r="G766"/>
    </row>
    <row r="767" spans="1:7" ht="12.75">
      <c r="A767"/>
      <c r="B767"/>
      <c r="C767"/>
      <c r="D767"/>
      <c r="E767" s="26"/>
      <c r="F767"/>
      <c r="G767"/>
    </row>
    <row r="768" spans="1:7" ht="12.75">
      <c r="A768"/>
      <c r="B768"/>
      <c r="C768"/>
      <c r="D768"/>
      <c r="E768" s="26"/>
      <c r="F768"/>
      <c r="G768"/>
    </row>
    <row r="769" spans="1:7" ht="12.75">
      <c r="A769"/>
      <c r="B769"/>
      <c r="C769"/>
      <c r="D769"/>
      <c r="E769" s="26"/>
      <c r="F769"/>
      <c r="G769"/>
    </row>
    <row r="770" spans="1:7" ht="12.75">
      <c r="A770"/>
      <c r="B770"/>
      <c r="C770"/>
      <c r="D770"/>
      <c r="E770" s="26"/>
      <c r="F770"/>
      <c r="G770"/>
    </row>
    <row r="771" spans="1:7" ht="12.75">
      <c r="A771"/>
      <c r="B771"/>
      <c r="C771"/>
      <c r="D771"/>
      <c r="E771" s="26"/>
      <c r="F771"/>
      <c r="G771"/>
    </row>
    <row r="772" spans="1:7" ht="12.75">
      <c r="A772"/>
      <c r="B772"/>
      <c r="C772"/>
      <c r="D772"/>
      <c r="E772" s="26"/>
      <c r="F772"/>
      <c r="G772"/>
    </row>
    <row r="773" spans="1:7" ht="12.75">
      <c r="A773"/>
      <c r="B773"/>
      <c r="C773"/>
      <c r="D773"/>
      <c r="E773" s="26"/>
      <c r="F773"/>
      <c r="G773"/>
    </row>
    <row r="774" spans="1:7" ht="12.75">
      <c r="A774"/>
      <c r="B774"/>
      <c r="C774"/>
      <c r="D774"/>
      <c r="E774" s="26"/>
      <c r="F774"/>
      <c r="G774"/>
    </row>
    <row r="775" spans="1:7" ht="12.75">
      <c r="A775"/>
      <c r="B775"/>
      <c r="C775"/>
      <c r="D775"/>
      <c r="E775" s="26"/>
      <c r="F775"/>
      <c r="G775"/>
    </row>
    <row r="776" spans="1:7" ht="12.75">
      <c r="A776"/>
      <c r="B776"/>
      <c r="C776"/>
      <c r="D776"/>
      <c r="E776" s="26"/>
      <c r="F776"/>
      <c r="G776"/>
    </row>
    <row r="777" spans="1:7" ht="12.75">
      <c r="A777"/>
      <c r="B777"/>
      <c r="C777"/>
      <c r="D777"/>
      <c r="E777" s="26"/>
      <c r="F777"/>
      <c r="G777"/>
    </row>
    <row r="778" spans="1:7" ht="12.75">
      <c r="A778"/>
      <c r="B778"/>
      <c r="C778"/>
      <c r="D778"/>
      <c r="E778" s="26"/>
      <c r="F778"/>
      <c r="G778"/>
    </row>
    <row r="779" spans="1:7" ht="12.75">
      <c r="A779"/>
      <c r="B779"/>
      <c r="C779"/>
      <c r="D779"/>
      <c r="E779" s="26"/>
      <c r="F779"/>
      <c r="G779"/>
    </row>
    <row r="780" spans="1:7" ht="12.75">
      <c r="A780"/>
      <c r="B780"/>
      <c r="C780"/>
      <c r="D780"/>
      <c r="E780" s="26"/>
      <c r="F780"/>
      <c r="G780"/>
    </row>
    <row r="781" spans="1:7" ht="12.75">
      <c r="A781"/>
      <c r="B781"/>
      <c r="C781"/>
      <c r="D781"/>
      <c r="E781" s="26"/>
      <c r="F781"/>
      <c r="G781"/>
    </row>
    <row r="782" spans="1:7" ht="12.75">
      <c r="A782"/>
      <c r="B782"/>
      <c r="C782"/>
      <c r="D782"/>
      <c r="E782" s="26"/>
      <c r="F782"/>
      <c r="G782"/>
    </row>
    <row r="783" spans="1:7" ht="12.75">
      <c r="A783"/>
      <c r="B783"/>
      <c r="C783"/>
      <c r="D783"/>
      <c r="E783" s="26"/>
      <c r="F783"/>
      <c r="G783"/>
    </row>
    <row r="784" spans="1:7" ht="12.75">
      <c r="A784"/>
      <c r="B784"/>
      <c r="C784"/>
      <c r="D784"/>
      <c r="E784" s="26"/>
      <c r="F784"/>
      <c r="G784"/>
    </row>
    <row r="785" spans="1:7" ht="12.75">
      <c r="A785"/>
      <c r="B785"/>
      <c r="C785"/>
      <c r="D785"/>
      <c r="E785" s="26"/>
      <c r="F785"/>
      <c r="G785"/>
    </row>
    <row r="786" spans="1:7" ht="12.75">
      <c r="A786"/>
      <c r="B786"/>
      <c r="C786"/>
      <c r="D786"/>
      <c r="E786" s="26"/>
      <c r="F786"/>
      <c r="G786"/>
    </row>
    <row r="787" spans="1:7" ht="12.75">
      <c r="A787"/>
      <c r="B787"/>
      <c r="C787"/>
      <c r="D787"/>
      <c r="E787" s="26"/>
      <c r="F787"/>
      <c r="G787"/>
    </row>
  </sheetData>
  <sheetProtection/>
  <autoFilter ref="A8:G717"/>
  <mergeCells count="2">
    <mergeCell ref="A5:G5"/>
    <mergeCell ref="A6:G6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577"/>
  <sheetViews>
    <sheetView tabSelected="1" view="pageBreakPreview" zoomScale="120" zoomScaleSheetLayoutView="120" zoomScalePageLayoutView="0" workbookViewId="0" topLeftCell="A1">
      <pane ySplit="10" topLeftCell="A17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12.75390625" style="103" customWidth="1"/>
    <col min="2" max="2" width="4.375" style="103" customWidth="1"/>
    <col min="3" max="3" width="51.75390625" style="107" customWidth="1"/>
    <col min="4" max="5" width="15.625" style="107" customWidth="1"/>
    <col min="6" max="6" width="9.625" style="106" bestFit="1" customWidth="1"/>
    <col min="7" max="16384" width="9.125" style="106" customWidth="1"/>
  </cols>
  <sheetData>
    <row r="1" spans="3:5" ht="12.75">
      <c r="C1" s="104"/>
      <c r="D1" s="105"/>
      <c r="E1" s="105" t="s">
        <v>520</v>
      </c>
    </row>
    <row r="2" spans="1:5" ht="15">
      <c r="A2" s="177"/>
      <c r="B2" s="177"/>
      <c r="C2" s="178"/>
      <c r="E2" s="178" t="s">
        <v>521</v>
      </c>
    </row>
    <row r="3" spans="1:5" ht="15">
      <c r="A3" s="177"/>
      <c r="B3" s="177"/>
      <c r="C3" s="178"/>
      <c r="E3" s="178" t="s">
        <v>675</v>
      </c>
    </row>
    <row r="4" spans="3:5" ht="12.75">
      <c r="C4" s="104"/>
      <c r="D4" s="105"/>
      <c r="E4" s="105"/>
    </row>
    <row r="5" spans="3:5" ht="12.75">
      <c r="C5" s="104"/>
      <c r="D5" s="105"/>
      <c r="E5" s="105"/>
    </row>
    <row r="7" spans="1:5" ht="48.75" customHeight="1">
      <c r="A7" s="227" t="s">
        <v>525</v>
      </c>
      <c r="B7" s="227"/>
      <c r="C7" s="227"/>
      <c r="D7" s="227"/>
      <c r="E7" s="227"/>
    </row>
    <row r="8" spans="1:5" ht="14.25">
      <c r="A8" s="228" t="s">
        <v>512</v>
      </c>
      <c r="B8" s="228"/>
      <c r="C8" s="228"/>
      <c r="D8" s="228"/>
      <c r="E8" s="228"/>
    </row>
    <row r="9" spans="1:5" ht="28.5" customHeight="1">
      <c r="A9" s="109"/>
      <c r="B9" s="109"/>
      <c r="C9" s="108"/>
      <c r="E9" s="110" t="s">
        <v>513</v>
      </c>
    </row>
    <row r="10" spans="1:5" ht="78.75" customHeight="1">
      <c r="A10" s="111" t="s">
        <v>2</v>
      </c>
      <c r="B10" s="111" t="s">
        <v>3</v>
      </c>
      <c r="C10" s="112" t="s">
        <v>4</v>
      </c>
      <c r="D10" s="113">
        <v>2017</v>
      </c>
      <c r="E10" s="113">
        <v>2018</v>
      </c>
    </row>
    <row r="11" spans="1:5" s="220" customFormat="1" ht="12" customHeight="1">
      <c r="A11" s="217" t="s">
        <v>526</v>
      </c>
      <c r="B11" s="217" t="s">
        <v>527</v>
      </c>
      <c r="C11" s="218">
        <v>3</v>
      </c>
      <c r="D11" s="219">
        <v>4</v>
      </c>
      <c r="E11" s="219">
        <v>5</v>
      </c>
    </row>
    <row r="12" spans="1:5" s="114" customFormat="1" ht="25.5">
      <c r="A12" s="94" t="s">
        <v>95</v>
      </c>
      <c r="B12" s="94"/>
      <c r="C12" s="141" t="s">
        <v>96</v>
      </c>
      <c r="D12" s="143">
        <f>D13+D44+D81+D92+D109+D120</f>
        <v>2020393.4999999998</v>
      </c>
      <c r="E12" s="143">
        <f>E13+E44+E81+E92+E109+E120</f>
        <v>1903525.4999999995</v>
      </c>
    </row>
    <row r="13" spans="1:215" s="116" customFormat="1" ht="12.75">
      <c r="A13" s="118" t="s">
        <v>97</v>
      </c>
      <c r="B13" s="119"/>
      <c r="C13" s="131" t="s">
        <v>98</v>
      </c>
      <c r="D13" s="74">
        <f>D14+D25+D28+D31+D36+D41</f>
        <v>1002300.8999999999</v>
      </c>
      <c r="E13" s="74">
        <f>E14+E25+E28+E31+E36+E41</f>
        <v>929303.9999999999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</row>
    <row r="14" spans="1:215" s="117" customFormat="1" ht="25.5">
      <c r="A14" s="94" t="s">
        <v>99</v>
      </c>
      <c r="B14" s="182"/>
      <c r="C14" s="134" t="s">
        <v>100</v>
      </c>
      <c r="D14" s="143">
        <f>D16+D18+D23</f>
        <v>788363.2999999999</v>
      </c>
      <c r="E14" s="143">
        <f>E16+E18+E23</f>
        <v>788363.3999999999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</row>
    <row r="15" spans="1:215" s="117" customFormat="1" ht="25.5">
      <c r="A15" s="118" t="s">
        <v>533</v>
      </c>
      <c r="B15" s="119"/>
      <c r="C15" s="120" t="s">
        <v>101</v>
      </c>
      <c r="D15" s="100">
        <f>D16+D23+D21</f>
        <v>787139.6</v>
      </c>
      <c r="E15" s="100">
        <f>E16+E23+E21</f>
        <v>787139.7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</row>
    <row r="16" spans="1:215" s="117" customFormat="1" ht="25.5">
      <c r="A16" s="118" t="s">
        <v>534</v>
      </c>
      <c r="B16" s="118"/>
      <c r="C16" s="121" t="s">
        <v>41</v>
      </c>
      <c r="D16" s="100">
        <f>D17</f>
        <v>154947.9</v>
      </c>
      <c r="E16" s="100">
        <f>E17</f>
        <v>154947.9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</row>
    <row r="17" spans="1:215" s="117" customFormat="1" ht="25.5">
      <c r="A17" s="118"/>
      <c r="B17" s="94" t="s">
        <v>19</v>
      </c>
      <c r="C17" s="122" t="s">
        <v>20</v>
      </c>
      <c r="D17" s="100">
        <v>154947.9</v>
      </c>
      <c r="E17" s="100">
        <v>154947.9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</row>
    <row r="18" spans="1:215" s="117" customFormat="1" ht="25.5">
      <c r="A18" s="118" t="s">
        <v>102</v>
      </c>
      <c r="B18" s="94"/>
      <c r="C18" s="123" t="s">
        <v>103</v>
      </c>
      <c r="D18" s="100">
        <f>SUM(D19:D22)</f>
        <v>8767.800000000001</v>
      </c>
      <c r="E18" s="100">
        <f>SUM(E19:E22)</f>
        <v>8767.9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</row>
    <row r="19" spans="1:5" s="114" customFormat="1" ht="25.5">
      <c r="A19" s="94"/>
      <c r="B19" s="94" t="s">
        <v>76</v>
      </c>
      <c r="C19" s="124" t="s">
        <v>77</v>
      </c>
      <c r="D19" s="100">
        <v>115.9</v>
      </c>
      <c r="E19" s="100">
        <v>115.9</v>
      </c>
    </row>
    <row r="20" spans="1:5" s="114" customFormat="1" ht="12.75">
      <c r="A20" s="118"/>
      <c r="B20" s="94" t="s">
        <v>88</v>
      </c>
      <c r="C20" s="125" t="s">
        <v>89</v>
      </c>
      <c r="D20" s="100">
        <v>415.6</v>
      </c>
      <c r="E20" s="100">
        <v>415.6</v>
      </c>
    </row>
    <row r="21" spans="1:5" s="114" customFormat="1" ht="38.25">
      <c r="A21" s="118"/>
      <c r="B21" s="94" t="s">
        <v>19</v>
      </c>
      <c r="C21" s="122" t="s">
        <v>104</v>
      </c>
      <c r="D21" s="100">
        <v>7544.1</v>
      </c>
      <c r="E21" s="100">
        <v>7544.2</v>
      </c>
    </row>
    <row r="22" spans="1:5" s="114" customFormat="1" ht="38.25">
      <c r="A22" s="118"/>
      <c r="B22" s="94" t="s">
        <v>19</v>
      </c>
      <c r="C22" s="122" t="s">
        <v>105</v>
      </c>
      <c r="D22" s="100">
        <v>692.2</v>
      </c>
      <c r="E22" s="100">
        <v>692.2</v>
      </c>
    </row>
    <row r="23" spans="1:215" s="117" customFormat="1" ht="38.25">
      <c r="A23" s="118" t="s">
        <v>106</v>
      </c>
      <c r="B23" s="126"/>
      <c r="C23" s="127" t="s">
        <v>107</v>
      </c>
      <c r="D23" s="100">
        <f>D24</f>
        <v>624647.6</v>
      </c>
      <c r="E23" s="100">
        <f>E24</f>
        <v>624647.6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</row>
    <row r="24" spans="1:215" s="117" customFormat="1" ht="25.5">
      <c r="A24" s="118"/>
      <c r="B24" s="94" t="s">
        <v>19</v>
      </c>
      <c r="C24" s="122" t="s">
        <v>20</v>
      </c>
      <c r="D24" s="100">
        <v>624647.6</v>
      </c>
      <c r="E24" s="100">
        <v>624647.6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</row>
    <row r="25" spans="1:215" s="117" customFormat="1" ht="25.5">
      <c r="A25" s="94" t="s">
        <v>108</v>
      </c>
      <c r="B25" s="182"/>
      <c r="C25" s="134" t="s">
        <v>21</v>
      </c>
      <c r="D25" s="143">
        <f>D26</f>
        <v>20878</v>
      </c>
      <c r="E25" s="143">
        <f>E26</f>
        <v>6878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</row>
    <row r="26" spans="1:215" s="117" customFormat="1" ht="25.5">
      <c r="A26" s="94" t="s">
        <v>535</v>
      </c>
      <c r="B26" s="94"/>
      <c r="C26" s="122" t="s">
        <v>43</v>
      </c>
      <c r="D26" s="100">
        <f>D27</f>
        <v>20878</v>
      </c>
      <c r="E26" s="100">
        <f>E27</f>
        <v>6878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</row>
    <row r="27" spans="1:215" s="117" customFormat="1" ht="25.5">
      <c r="A27" s="118"/>
      <c r="B27" s="94" t="s">
        <v>19</v>
      </c>
      <c r="C27" s="122" t="s">
        <v>20</v>
      </c>
      <c r="D27" s="100">
        <v>20878</v>
      </c>
      <c r="E27" s="100">
        <v>6878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</row>
    <row r="28" spans="1:215" s="116" customFormat="1" ht="25.5">
      <c r="A28" s="118" t="s">
        <v>109</v>
      </c>
      <c r="B28" s="94"/>
      <c r="C28" s="123" t="s">
        <v>110</v>
      </c>
      <c r="D28" s="100">
        <f>D29</f>
        <v>61898.6</v>
      </c>
      <c r="E28" s="100">
        <f>E29</f>
        <v>61898.6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</row>
    <row r="29" spans="1:215" s="117" customFormat="1" ht="12.75">
      <c r="A29" s="118" t="s">
        <v>536</v>
      </c>
      <c r="B29" s="118"/>
      <c r="C29" s="121" t="s">
        <v>111</v>
      </c>
      <c r="D29" s="100">
        <f>D30</f>
        <v>61898.6</v>
      </c>
      <c r="E29" s="100">
        <f>E30</f>
        <v>61898.6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</row>
    <row r="30" spans="1:215" s="117" customFormat="1" ht="25.5">
      <c r="A30" s="118"/>
      <c r="B30" s="128" t="s">
        <v>19</v>
      </c>
      <c r="C30" s="122" t="s">
        <v>20</v>
      </c>
      <c r="D30" s="100">
        <v>61898.6</v>
      </c>
      <c r="E30" s="100">
        <v>61898.6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</row>
    <row r="31" spans="1:5" s="115" customFormat="1" ht="25.5">
      <c r="A31" s="94" t="s">
        <v>112</v>
      </c>
      <c r="B31" s="119"/>
      <c r="C31" s="120" t="s">
        <v>113</v>
      </c>
      <c r="D31" s="100">
        <f>D32</f>
        <v>10174.800000000001</v>
      </c>
      <c r="E31" s="100">
        <f>E32</f>
        <v>10174.800000000001</v>
      </c>
    </row>
    <row r="32" spans="1:5" s="114" customFormat="1" ht="25.5">
      <c r="A32" s="94" t="s">
        <v>114</v>
      </c>
      <c r="B32" s="94"/>
      <c r="C32" s="122" t="s">
        <v>115</v>
      </c>
      <c r="D32" s="100">
        <f>SUM(D33:D35)</f>
        <v>10174.800000000001</v>
      </c>
      <c r="E32" s="100">
        <f>SUM(E33:E35)</f>
        <v>10174.800000000001</v>
      </c>
    </row>
    <row r="33" spans="1:5" s="114" customFormat="1" ht="25.5">
      <c r="A33" s="94"/>
      <c r="B33" s="94" t="s">
        <v>76</v>
      </c>
      <c r="C33" s="124" t="s">
        <v>77</v>
      </c>
      <c r="D33" s="100">
        <v>149.1</v>
      </c>
      <c r="E33" s="100">
        <v>149.1</v>
      </c>
    </row>
    <row r="34" spans="1:5" s="114" customFormat="1" ht="12.75">
      <c r="A34" s="94"/>
      <c r="B34" s="94" t="s">
        <v>88</v>
      </c>
      <c r="C34" s="125" t="s">
        <v>89</v>
      </c>
      <c r="D34" s="100">
        <v>150</v>
      </c>
      <c r="E34" s="100">
        <v>150</v>
      </c>
    </row>
    <row r="35" spans="1:5" s="114" customFormat="1" ht="25.5">
      <c r="A35" s="118"/>
      <c r="B35" s="94" t="s">
        <v>19</v>
      </c>
      <c r="C35" s="122" t="s">
        <v>20</v>
      </c>
      <c r="D35" s="100">
        <v>9875.7</v>
      </c>
      <c r="E35" s="100">
        <v>9875.7</v>
      </c>
    </row>
    <row r="36" spans="1:215" s="116" customFormat="1" ht="25.5">
      <c r="A36" s="94" t="s">
        <v>149</v>
      </c>
      <c r="B36" s="119"/>
      <c r="C36" s="120" t="s">
        <v>150</v>
      </c>
      <c r="D36" s="100">
        <f>D37</f>
        <v>61989.200000000004</v>
      </c>
      <c r="E36" s="100">
        <f>E37</f>
        <v>61989.200000000004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</row>
    <row r="37" spans="1:215" s="117" customFormat="1" ht="51">
      <c r="A37" s="118" t="s">
        <v>151</v>
      </c>
      <c r="B37" s="118"/>
      <c r="C37" s="129" t="s">
        <v>152</v>
      </c>
      <c r="D37" s="100">
        <f>SUM(D38:D40)</f>
        <v>61989.200000000004</v>
      </c>
      <c r="E37" s="100">
        <f>SUM(E38:E40)</f>
        <v>61989.200000000004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</row>
    <row r="38" spans="1:215" s="117" customFormat="1" ht="51">
      <c r="A38" s="118"/>
      <c r="B38" s="128" t="s">
        <v>74</v>
      </c>
      <c r="C38" s="124" t="s">
        <v>75</v>
      </c>
      <c r="D38" s="100">
        <v>799.9</v>
      </c>
      <c r="E38" s="100">
        <v>799.9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</row>
    <row r="39" spans="1:215" s="117" customFormat="1" ht="25.5">
      <c r="A39" s="118"/>
      <c r="B39" s="128" t="s">
        <v>76</v>
      </c>
      <c r="C39" s="124" t="s">
        <v>77</v>
      </c>
      <c r="D39" s="100">
        <v>632.5</v>
      </c>
      <c r="E39" s="100">
        <v>632.5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</row>
    <row r="40" spans="1:5" s="114" customFormat="1" ht="12.75">
      <c r="A40" s="118"/>
      <c r="B40" s="94" t="s">
        <v>88</v>
      </c>
      <c r="C40" s="125" t="s">
        <v>89</v>
      </c>
      <c r="D40" s="100">
        <v>60556.8</v>
      </c>
      <c r="E40" s="100">
        <v>60556.8</v>
      </c>
    </row>
    <row r="41" spans="1:215" s="116" customFormat="1" ht="25.5">
      <c r="A41" s="94" t="s">
        <v>423</v>
      </c>
      <c r="B41" s="135"/>
      <c r="C41" s="120" t="s">
        <v>411</v>
      </c>
      <c r="D41" s="100">
        <f>D42</f>
        <v>58997</v>
      </c>
      <c r="E41" s="100">
        <f>E42</f>
        <v>0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</row>
    <row r="42" spans="1:215" s="117" customFormat="1" ht="25.5">
      <c r="A42" s="94" t="s">
        <v>537</v>
      </c>
      <c r="B42" s="94"/>
      <c r="C42" s="122" t="s">
        <v>424</v>
      </c>
      <c r="D42" s="100">
        <f>D43</f>
        <v>58997</v>
      </c>
      <c r="E42" s="100">
        <f>E43</f>
        <v>0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</row>
    <row r="43" spans="1:215" s="117" customFormat="1" ht="25.5">
      <c r="A43" s="94"/>
      <c r="B43" s="94" t="s">
        <v>413</v>
      </c>
      <c r="C43" s="122" t="s">
        <v>414</v>
      </c>
      <c r="D43" s="100">
        <v>58997</v>
      </c>
      <c r="E43" s="100">
        <v>0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</row>
    <row r="44" spans="1:215" s="117" customFormat="1" ht="25.5">
      <c r="A44" s="94" t="s">
        <v>118</v>
      </c>
      <c r="B44" s="135"/>
      <c r="C44" s="134" t="s">
        <v>119</v>
      </c>
      <c r="D44" s="143">
        <f>D45+D57+D60+D63+D70+D76</f>
        <v>810749.5</v>
      </c>
      <c r="E44" s="143">
        <f>E45+E57+E60+E63+E70+E76</f>
        <v>768102.6999999998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</row>
    <row r="45" spans="1:215" s="116" customFormat="1" ht="12.75">
      <c r="A45" s="94" t="s">
        <v>120</v>
      </c>
      <c r="B45" s="119"/>
      <c r="C45" s="120" t="s">
        <v>121</v>
      </c>
      <c r="D45" s="100">
        <f>D47+D49+D53+D51+D55</f>
        <v>731982.9</v>
      </c>
      <c r="E45" s="100">
        <f>E47+E49+E53+E51+E55</f>
        <v>732318.9999999999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</row>
    <row r="46" spans="1:215" s="117" customFormat="1" ht="25.5">
      <c r="A46" s="118" t="s">
        <v>538</v>
      </c>
      <c r="B46" s="130"/>
      <c r="C46" s="120" t="s">
        <v>122</v>
      </c>
      <c r="D46" s="100">
        <f>D47+D49+D51+D53</f>
        <v>711745.8</v>
      </c>
      <c r="E46" s="100">
        <f>E47+E49+E51+E53</f>
        <v>712081.8999999999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</row>
    <row r="47" spans="1:215" s="117" customFormat="1" ht="25.5">
      <c r="A47" s="118" t="s">
        <v>539</v>
      </c>
      <c r="B47" s="118"/>
      <c r="C47" s="121" t="s">
        <v>41</v>
      </c>
      <c r="D47" s="100">
        <f>D48</f>
        <v>69647.4</v>
      </c>
      <c r="E47" s="100">
        <f>E48</f>
        <v>69647.4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</row>
    <row r="48" spans="1:215" s="117" customFormat="1" ht="25.5">
      <c r="A48" s="118"/>
      <c r="B48" s="94" t="s">
        <v>19</v>
      </c>
      <c r="C48" s="122" t="s">
        <v>20</v>
      </c>
      <c r="D48" s="100">
        <v>69647.4</v>
      </c>
      <c r="E48" s="100">
        <v>69647.4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</row>
    <row r="49" spans="1:215" s="117" customFormat="1" ht="63.75">
      <c r="A49" s="118" t="s">
        <v>123</v>
      </c>
      <c r="B49" s="118"/>
      <c r="C49" s="131" t="s">
        <v>124</v>
      </c>
      <c r="D49" s="100">
        <f>D50</f>
        <v>619697.5</v>
      </c>
      <c r="E49" s="100">
        <f>E50</f>
        <v>620033.7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</row>
    <row r="50" spans="1:215" s="117" customFormat="1" ht="25.5">
      <c r="A50" s="118"/>
      <c r="B50" s="94" t="s">
        <v>19</v>
      </c>
      <c r="C50" s="122" t="s">
        <v>20</v>
      </c>
      <c r="D50" s="100">
        <v>619697.5</v>
      </c>
      <c r="E50" s="100">
        <v>620033.7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</row>
    <row r="51" spans="1:215" s="117" customFormat="1" ht="89.25">
      <c r="A51" s="118" t="s">
        <v>125</v>
      </c>
      <c r="B51" s="132"/>
      <c r="C51" s="133" t="s">
        <v>126</v>
      </c>
      <c r="D51" s="100">
        <f>D52</f>
        <v>20720.8</v>
      </c>
      <c r="E51" s="100">
        <f>E52</f>
        <v>20720.7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</row>
    <row r="52" spans="1:215" s="117" customFormat="1" ht="25.5">
      <c r="A52" s="132"/>
      <c r="B52" s="132" t="s">
        <v>19</v>
      </c>
      <c r="C52" s="133" t="s">
        <v>20</v>
      </c>
      <c r="D52" s="100">
        <v>20720.8</v>
      </c>
      <c r="E52" s="100">
        <v>20720.7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</row>
    <row r="53" spans="1:215" s="117" customFormat="1" ht="25.5">
      <c r="A53" s="118" t="s">
        <v>540</v>
      </c>
      <c r="B53" s="94"/>
      <c r="C53" s="121" t="s">
        <v>41</v>
      </c>
      <c r="D53" s="100">
        <f>D54</f>
        <v>1680.1</v>
      </c>
      <c r="E53" s="100">
        <f>E54</f>
        <v>1680.1</v>
      </c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</row>
    <row r="54" spans="1:215" s="117" customFormat="1" ht="25.5">
      <c r="A54" s="118"/>
      <c r="B54" s="94" t="s">
        <v>19</v>
      </c>
      <c r="C54" s="122" t="s">
        <v>20</v>
      </c>
      <c r="D54" s="100">
        <v>1680.1</v>
      </c>
      <c r="E54" s="100">
        <v>1680.1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</row>
    <row r="55" spans="1:215" s="117" customFormat="1" ht="38.25">
      <c r="A55" s="118" t="s">
        <v>127</v>
      </c>
      <c r="B55" s="126"/>
      <c r="C55" s="122" t="s">
        <v>128</v>
      </c>
      <c r="D55" s="100">
        <f>D56</f>
        <v>20237.1</v>
      </c>
      <c r="E55" s="100">
        <f>E56</f>
        <v>20237.1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</row>
    <row r="56" spans="1:215" s="117" customFormat="1" ht="25.5">
      <c r="A56" s="118"/>
      <c r="B56" s="94" t="s">
        <v>19</v>
      </c>
      <c r="C56" s="122" t="s">
        <v>20</v>
      </c>
      <c r="D56" s="100">
        <v>20237.1</v>
      </c>
      <c r="E56" s="100">
        <v>20237.1</v>
      </c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</row>
    <row r="57" spans="1:215" s="116" customFormat="1" ht="25.5">
      <c r="A57" s="94" t="s">
        <v>129</v>
      </c>
      <c r="B57" s="119"/>
      <c r="C57" s="120" t="s">
        <v>21</v>
      </c>
      <c r="D57" s="100">
        <f>D58</f>
        <v>15664.4</v>
      </c>
      <c r="E57" s="100">
        <f>E58</f>
        <v>6123.5</v>
      </c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</row>
    <row r="58" spans="1:215" s="117" customFormat="1" ht="25.5">
      <c r="A58" s="94" t="s">
        <v>541</v>
      </c>
      <c r="B58" s="94"/>
      <c r="C58" s="122" t="s">
        <v>43</v>
      </c>
      <c r="D58" s="100">
        <f>D59</f>
        <v>15664.4</v>
      </c>
      <c r="E58" s="100">
        <f>E59</f>
        <v>6123.5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</row>
    <row r="59" spans="1:215" s="117" customFormat="1" ht="25.5">
      <c r="A59" s="118"/>
      <c r="B59" s="94" t="s">
        <v>19</v>
      </c>
      <c r="C59" s="122" t="s">
        <v>20</v>
      </c>
      <c r="D59" s="100">
        <v>15664.4</v>
      </c>
      <c r="E59" s="100">
        <v>6123.5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</row>
    <row r="60" spans="1:215" s="116" customFormat="1" ht="25.5">
      <c r="A60" s="118" t="s">
        <v>130</v>
      </c>
      <c r="B60" s="94"/>
      <c r="C60" s="123" t="s">
        <v>110</v>
      </c>
      <c r="D60" s="100">
        <f>D61</f>
        <v>277.7</v>
      </c>
      <c r="E60" s="100">
        <f>E61</f>
        <v>277.7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</row>
    <row r="61" spans="1:215" s="117" customFormat="1" ht="12.75">
      <c r="A61" s="118" t="s">
        <v>542</v>
      </c>
      <c r="B61" s="118"/>
      <c r="C61" s="121" t="s">
        <v>111</v>
      </c>
      <c r="D61" s="100">
        <f>D62</f>
        <v>277.7</v>
      </c>
      <c r="E61" s="100">
        <f>E62</f>
        <v>277.7</v>
      </c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</row>
    <row r="62" spans="1:215" s="117" customFormat="1" ht="25.5">
      <c r="A62" s="118"/>
      <c r="B62" s="128" t="s">
        <v>19</v>
      </c>
      <c r="C62" s="122" t="s">
        <v>20</v>
      </c>
      <c r="D62" s="100">
        <f>('[1]после главы'!$G$79+'[1]после главы'!$G$96)/1000</f>
        <v>277.7</v>
      </c>
      <c r="E62" s="100">
        <f>('[1]после главы'!$G$79+'[1]после главы'!$G$96)/1000</f>
        <v>277.7</v>
      </c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</row>
    <row r="63" spans="1:215" s="116" customFormat="1" ht="25.5">
      <c r="A63" s="94" t="s">
        <v>131</v>
      </c>
      <c r="B63" s="119"/>
      <c r="C63" s="120" t="s">
        <v>113</v>
      </c>
      <c r="D63" s="100">
        <f>D64+D68</f>
        <v>17680.199999999997</v>
      </c>
      <c r="E63" s="100">
        <f>E64+E68</f>
        <v>17680.199999999997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</row>
    <row r="64" spans="1:215" s="117" customFormat="1" ht="25.5">
      <c r="A64" s="118" t="s">
        <v>132</v>
      </c>
      <c r="B64" s="126"/>
      <c r="C64" s="122" t="s">
        <v>115</v>
      </c>
      <c r="D64" s="100">
        <f>SUM(D65:D67)</f>
        <v>17436.6</v>
      </c>
      <c r="E64" s="100">
        <f>SUM(E65:E67)</f>
        <v>17436.6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</row>
    <row r="65" spans="1:5" s="114" customFormat="1" ht="25.5">
      <c r="A65" s="94"/>
      <c r="B65" s="94" t="s">
        <v>76</v>
      </c>
      <c r="C65" s="124" t="s">
        <v>77</v>
      </c>
      <c r="D65" s="100">
        <v>243.6</v>
      </c>
      <c r="E65" s="100">
        <v>243.6</v>
      </c>
    </row>
    <row r="66" spans="1:5" s="114" customFormat="1" ht="12.75">
      <c r="A66" s="94"/>
      <c r="B66" s="94" t="s">
        <v>88</v>
      </c>
      <c r="C66" s="125" t="s">
        <v>89</v>
      </c>
      <c r="D66" s="100">
        <v>250</v>
      </c>
      <c r="E66" s="100">
        <v>250</v>
      </c>
    </row>
    <row r="67" spans="1:5" s="114" customFormat="1" ht="25.5">
      <c r="A67" s="118"/>
      <c r="B67" s="94" t="s">
        <v>19</v>
      </c>
      <c r="C67" s="122" t="s">
        <v>20</v>
      </c>
      <c r="D67" s="100">
        <v>16943</v>
      </c>
      <c r="E67" s="100">
        <v>16943</v>
      </c>
    </row>
    <row r="68" spans="1:215" s="117" customFormat="1" ht="51">
      <c r="A68" s="94" t="s">
        <v>173</v>
      </c>
      <c r="B68" s="94"/>
      <c r="C68" s="134" t="s">
        <v>174</v>
      </c>
      <c r="D68" s="100">
        <f>D69</f>
        <v>243.6</v>
      </c>
      <c r="E68" s="100">
        <f>E69</f>
        <v>243.6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</row>
    <row r="69" spans="1:215" s="117" customFormat="1" ht="12.75">
      <c r="A69" s="94"/>
      <c r="B69" s="94" t="s">
        <v>88</v>
      </c>
      <c r="C69" s="125" t="s">
        <v>89</v>
      </c>
      <c r="D69" s="100">
        <v>243.6</v>
      </c>
      <c r="E69" s="100">
        <v>243.6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</row>
    <row r="70" spans="1:215" s="116" customFormat="1" ht="25.5">
      <c r="A70" s="94" t="s">
        <v>175</v>
      </c>
      <c r="B70" s="119"/>
      <c r="C70" s="120" t="s">
        <v>150</v>
      </c>
      <c r="D70" s="100">
        <f>D71+D74</f>
        <v>11702.3</v>
      </c>
      <c r="E70" s="100">
        <f>E71+E74</f>
        <v>11702.3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</row>
    <row r="71" spans="1:215" s="117" customFormat="1" ht="25.5">
      <c r="A71" s="118" t="s">
        <v>176</v>
      </c>
      <c r="B71" s="118"/>
      <c r="C71" s="131" t="s">
        <v>177</v>
      </c>
      <c r="D71" s="100">
        <f>D72+D73</f>
        <v>6330</v>
      </c>
      <c r="E71" s="100">
        <f>E72+E73</f>
        <v>6330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</row>
    <row r="72" spans="1:5" s="114" customFormat="1" ht="12.75">
      <c r="A72" s="118"/>
      <c r="B72" s="94" t="s">
        <v>88</v>
      </c>
      <c r="C72" s="125" t="s">
        <v>89</v>
      </c>
      <c r="D72" s="100">
        <f>29.2+1522.7</f>
        <v>1551.9</v>
      </c>
      <c r="E72" s="100">
        <f>29.2+1522.7</f>
        <v>1551.9</v>
      </c>
    </row>
    <row r="73" spans="1:215" s="117" customFormat="1" ht="25.5">
      <c r="A73" s="118"/>
      <c r="B73" s="94" t="s">
        <v>19</v>
      </c>
      <c r="C73" s="122" t="s">
        <v>20</v>
      </c>
      <c r="D73" s="100">
        <f>89.9+4688.2</f>
        <v>4778.099999999999</v>
      </c>
      <c r="E73" s="100">
        <f>89.9+4688.2</f>
        <v>4778.099999999999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</row>
    <row r="74" spans="1:215" s="117" customFormat="1" ht="25.5">
      <c r="A74" s="118" t="s">
        <v>178</v>
      </c>
      <c r="B74" s="126"/>
      <c r="C74" s="127" t="s">
        <v>179</v>
      </c>
      <c r="D74" s="100">
        <f>D75</f>
        <v>5372.3</v>
      </c>
      <c r="E74" s="100">
        <f>E75</f>
        <v>5372.3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</row>
    <row r="75" spans="1:215" s="117" customFormat="1" ht="25.5">
      <c r="A75" s="118"/>
      <c r="B75" s="94" t="s">
        <v>19</v>
      </c>
      <c r="C75" s="122" t="s">
        <v>20</v>
      </c>
      <c r="D75" s="100">
        <v>5372.3</v>
      </c>
      <c r="E75" s="100">
        <v>5372.3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</row>
    <row r="76" spans="1:215" s="116" customFormat="1" ht="25.5">
      <c r="A76" s="94" t="s">
        <v>425</v>
      </c>
      <c r="B76" s="135"/>
      <c r="C76" s="120" t="s">
        <v>411</v>
      </c>
      <c r="D76" s="100">
        <f>D79+D77</f>
        <v>33442</v>
      </c>
      <c r="E76" s="100">
        <f>E79+E77</f>
        <v>0</v>
      </c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</row>
    <row r="77" spans="1:215" s="117" customFormat="1" ht="12.75">
      <c r="A77" s="94" t="s">
        <v>543</v>
      </c>
      <c r="B77" s="135"/>
      <c r="C77" s="122" t="s">
        <v>514</v>
      </c>
      <c r="D77" s="100">
        <f>D78</f>
        <v>16554</v>
      </c>
      <c r="E77" s="100">
        <f>E78</f>
        <v>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</row>
    <row r="78" spans="1:215" s="117" customFormat="1" ht="25.5">
      <c r="A78" s="94"/>
      <c r="B78" s="94" t="s">
        <v>413</v>
      </c>
      <c r="C78" s="122" t="s">
        <v>414</v>
      </c>
      <c r="D78" s="100">
        <v>16554</v>
      </c>
      <c r="E78" s="100">
        <v>0</v>
      </c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</row>
    <row r="79" spans="1:215" s="117" customFormat="1" ht="25.5" customHeight="1">
      <c r="A79" s="94" t="s">
        <v>544</v>
      </c>
      <c r="B79" s="135"/>
      <c r="C79" s="122" t="s">
        <v>519</v>
      </c>
      <c r="D79" s="100">
        <f>D80</f>
        <v>16888</v>
      </c>
      <c r="E79" s="100">
        <f>E80</f>
        <v>0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</row>
    <row r="80" spans="1:215" s="117" customFormat="1" ht="25.5">
      <c r="A80" s="94"/>
      <c r="B80" s="94" t="s">
        <v>413</v>
      </c>
      <c r="C80" s="122" t="s">
        <v>414</v>
      </c>
      <c r="D80" s="100">
        <v>16888</v>
      </c>
      <c r="E80" s="100">
        <v>0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114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</row>
    <row r="81" spans="1:215" s="117" customFormat="1" ht="12.75">
      <c r="A81" s="94" t="s">
        <v>133</v>
      </c>
      <c r="B81" s="135"/>
      <c r="C81" s="134" t="s">
        <v>134</v>
      </c>
      <c r="D81" s="143">
        <f>D82+D86+D89</f>
        <v>138138.4</v>
      </c>
      <c r="E81" s="143">
        <f>E82+E86+E89</f>
        <v>138138.4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</row>
    <row r="82" spans="1:215" s="116" customFormat="1" ht="25.5">
      <c r="A82" s="94" t="s">
        <v>135</v>
      </c>
      <c r="B82" s="119"/>
      <c r="C82" s="120" t="s">
        <v>136</v>
      </c>
      <c r="D82" s="100">
        <f>D84</f>
        <v>137756.5</v>
      </c>
      <c r="E82" s="100">
        <f>E84</f>
        <v>137756.5</v>
      </c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</row>
    <row r="83" spans="1:215" s="117" customFormat="1" ht="38.25">
      <c r="A83" s="118" t="s">
        <v>545</v>
      </c>
      <c r="B83" s="130"/>
      <c r="C83" s="120" t="s">
        <v>137</v>
      </c>
      <c r="D83" s="100">
        <f>D84</f>
        <v>137756.5</v>
      </c>
      <c r="E83" s="100">
        <f>E84</f>
        <v>137756.5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</row>
    <row r="84" spans="1:215" s="117" customFormat="1" ht="25.5">
      <c r="A84" s="118" t="s">
        <v>546</v>
      </c>
      <c r="B84" s="94"/>
      <c r="C84" s="121" t="s">
        <v>41</v>
      </c>
      <c r="D84" s="100">
        <f>D85</f>
        <v>137756.5</v>
      </c>
      <c r="E84" s="100">
        <f>E85</f>
        <v>137756.5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114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</row>
    <row r="85" spans="1:215" s="117" customFormat="1" ht="25.5">
      <c r="A85" s="118"/>
      <c r="B85" s="94" t="s">
        <v>19</v>
      </c>
      <c r="C85" s="122" t="s">
        <v>20</v>
      </c>
      <c r="D85" s="100">
        <v>137756.5</v>
      </c>
      <c r="E85" s="100">
        <v>137756.5</v>
      </c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</row>
    <row r="86" spans="1:215" s="116" customFormat="1" ht="25.5">
      <c r="A86" s="94" t="s">
        <v>138</v>
      </c>
      <c r="B86" s="119"/>
      <c r="C86" s="120" t="s">
        <v>21</v>
      </c>
      <c r="D86" s="100">
        <f>D87</f>
        <v>361.9</v>
      </c>
      <c r="E86" s="100">
        <f>E87</f>
        <v>361.9</v>
      </c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</row>
    <row r="87" spans="1:215" s="117" customFormat="1" ht="25.5">
      <c r="A87" s="94" t="s">
        <v>547</v>
      </c>
      <c r="B87" s="94"/>
      <c r="C87" s="122" t="s">
        <v>43</v>
      </c>
      <c r="D87" s="100">
        <f>D88</f>
        <v>361.9</v>
      </c>
      <c r="E87" s="100">
        <f>E88</f>
        <v>361.9</v>
      </c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  <c r="GR87" s="114"/>
      <c r="GS87" s="114"/>
      <c r="GT87" s="114"/>
      <c r="GU87" s="114"/>
      <c r="GV87" s="114"/>
      <c r="GW87" s="114"/>
      <c r="GX87" s="114"/>
      <c r="GY87" s="114"/>
      <c r="GZ87" s="114"/>
      <c r="HA87" s="114"/>
      <c r="HB87" s="114"/>
      <c r="HC87" s="114"/>
      <c r="HD87" s="114"/>
      <c r="HE87" s="114"/>
      <c r="HF87" s="114"/>
      <c r="HG87" s="114"/>
    </row>
    <row r="88" spans="1:215" s="117" customFormat="1" ht="25.5">
      <c r="A88" s="118"/>
      <c r="B88" s="94" t="s">
        <v>19</v>
      </c>
      <c r="C88" s="122" t="s">
        <v>20</v>
      </c>
      <c r="D88" s="100">
        <v>361.9</v>
      </c>
      <c r="E88" s="100">
        <v>361.9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R88" s="114"/>
      <c r="GS88" s="114"/>
      <c r="GT88" s="114"/>
      <c r="GU88" s="114"/>
      <c r="GV88" s="114"/>
      <c r="GW88" s="114"/>
      <c r="GX88" s="114"/>
      <c r="GY88" s="114"/>
      <c r="GZ88" s="114"/>
      <c r="HA88" s="114"/>
      <c r="HB88" s="114"/>
      <c r="HC88" s="114"/>
      <c r="HD88" s="114"/>
      <c r="HE88" s="114"/>
      <c r="HF88" s="114"/>
      <c r="HG88" s="114"/>
    </row>
    <row r="89" spans="1:215" s="116" customFormat="1" ht="25.5">
      <c r="A89" s="94" t="s">
        <v>180</v>
      </c>
      <c r="B89" s="119"/>
      <c r="C89" s="120" t="s">
        <v>113</v>
      </c>
      <c r="D89" s="100">
        <f>D90</f>
        <v>20</v>
      </c>
      <c r="E89" s="100">
        <f>E90</f>
        <v>20</v>
      </c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</row>
    <row r="90" spans="1:215" s="117" customFormat="1" ht="38.25" customHeight="1">
      <c r="A90" s="94" t="s">
        <v>548</v>
      </c>
      <c r="B90" s="94"/>
      <c r="C90" s="136" t="s">
        <v>181</v>
      </c>
      <c r="D90" s="100">
        <f>D91</f>
        <v>20</v>
      </c>
      <c r="E90" s="100">
        <f>E91</f>
        <v>20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</row>
    <row r="91" spans="1:215" s="117" customFormat="1" ht="12.75">
      <c r="A91" s="94"/>
      <c r="B91" s="94" t="s">
        <v>88</v>
      </c>
      <c r="C91" s="125" t="s">
        <v>89</v>
      </c>
      <c r="D91" s="100">
        <f>30-10</f>
        <v>20</v>
      </c>
      <c r="E91" s="100">
        <f>30-10</f>
        <v>20</v>
      </c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</row>
    <row r="92" spans="1:215" s="138" customFormat="1" ht="12.75">
      <c r="A92" s="94" t="s">
        <v>139</v>
      </c>
      <c r="B92" s="94"/>
      <c r="C92" s="136" t="s">
        <v>140</v>
      </c>
      <c r="D92" s="100">
        <f>D93+D97+D100</f>
        <v>39582.200000000004</v>
      </c>
      <c r="E92" s="100">
        <f>E93+E97+E100</f>
        <v>39582.200000000004</v>
      </c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</row>
    <row r="93" spans="1:215" s="116" customFormat="1" ht="25.5">
      <c r="A93" s="118" t="s">
        <v>141</v>
      </c>
      <c r="B93" s="118"/>
      <c r="C93" s="120" t="s">
        <v>522</v>
      </c>
      <c r="D93" s="100">
        <f aca="true" t="shared" si="0" ref="D93:E95">D94</f>
        <v>7973.5</v>
      </c>
      <c r="E93" s="100">
        <f t="shared" si="0"/>
        <v>7973.5</v>
      </c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</row>
    <row r="94" spans="1:215" s="117" customFormat="1" ht="38.25">
      <c r="A94" s="94" t="s">
        <v>549</v>
      </c>
      <c r="B94" s="94"/>
      <c r="C94" s="136" t="s">
        <v>142</v>
      </c>
      <c r="D94" s="100">
        <f t="shared" si="0"/>
        <v>7973.5</v>
      </c>
      <c r="E94" s="100">
        <f t="shared" si="0"/>
        <v>7973.5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4"/>
      <c r="GC94" s="114"/>
      <c r="GD94" s="114"/>
      <c r="GE94" s="114"/>
      <c r="GF94" s="114"/>
      <c r="GG94" s="114"/>
      <c r="GH94" s="114"/>
      <c r="GI94" s="114"/>
      <c r="GJ94" s="114"/>
      <c r="GK94" s="114"/>
      <c r="GL94" s="114"/>
      <c r="GM94" s="114"/>
      <c r="GN94" s="114"/>
      <c r="GO94" s="114"/>
      <c r="GP94" s="114"/>
      <c r="GQ94" s="114"/>
      <c r="GR94" s="114"/>
      <c r="GS94" s="114"/>
      <c r="GT94" s="114"/>
      <c r="GU94" s="114"/>
      <c r="GV94" s="114"/>
      <c r="GW94" s="114"/>
      <c r="GX94" s="114"/>
      <c r="GY94" s="114"/>
      <c r="GZ94" s="114"/>
      <c r="HA94" s="114"/>
      <c r="HB94" s="114"/>
      <c r="HC94" s="114"/>
      <c r="HD94" s="114"/>
      <c r="HE94" s="114"/>
      <c r="HF94" s="114"/>
      <c r="HG94" s="114"/>
    </row>
    <row r="95" spans="1:215" s="117" customFormat="1" ht="25.5">
      <c r="A95" s="94" t="s">
        <v>550</v>
      </c>
      <c r="B95" s="118"/>
      <c r="C95" s="121" t="s">
        <v>41</v>
      </c>
      <c r="D95" s="100">
        <f t="shared" si="0"/>
        <v>7973.5</v>
      </c>
      <c r="E95" s="100">
        <f t="shared" si="0"/>
        <v>7973.5</v>
      </c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4"/>
      <c r="GC95" s="114"/>
      <c r="GD95" s="114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4"/>
      <c r="GQ95" s="114"/>
      <c r="GR95" s="114"/>
      <c r="GS95" s="114"/>
      <c r="GT95" s="114"/>
      <c r="GU95" s="114"/>
      <c r="GV95" s="114"/>
      <c r="GW95" s="114"/>
      <c r="GX95" s="114"/>
      <c r="GY95" s="114"/>
      <c r="GZ95" s="114"/>
      <c r="HA95" s="114"/>
      <c r="HB95" s="114"/>
      <c r="HC95" s="114"/>
      <c r="HD95" s="114"/>
      <c r="HE95" s="114"/>
      <c r="HF95" s="114"/>
      <c r="HG95" s="114"/>
    </row>
    <row r="96" spans="1:215" s="117" customFormat="1" ht="25.5">
      <c r="A96" s="94"/>
      <c r="B96" s="128" t="s">
        <v>19</v>
      </c>
      <c r="C96" s="122" t="s">
        <v>20</v>
      </c>
      <c r="D96" s="100">
        <v>7973.5</v>
      </c>
      <c r="E96" s="100">
        <v>7973.5</v>
      </c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4"/>
      <c r="GQ96" s="114"/>
      <c r="GR96" s="114"/>
      <c r="GS96" s="114"/>
      <c r="GT96" s="114"/>
      <c r="GU96" s="114"/>
      <c r="GV96" s="114"/>
      <c r="GW96" s="114"/>
      <c r="GX96" s="114"/>
      <c r="GY96" s="114"/>
      <c r="GZ96" s="114"/>
      <c r="HA96" s="114"/>
      <c r="HB96" s="114"/>
      <c r="HC96" s="114"/>
      <c r="HD96" s="114"/>
      <c r="HE96" s="114"/>
      <c r="HF96" s="114"/>
      <c r="HG96" s="114"/>
    </row>
    <row r="97" spans="1:215" s="116" customFormat="1" ht="25.5">
      <c r="A97" s="94" t="s">
        <v>143</v>
      </c>
      <c r="B97" s="128"/>
      <c r="C97" s="120" t="s">
        <v>21</v>
      </c>
      <c r="D97" s="100">
        <f>D98</f>
        <v>1860</v>
      </c>
      <c r="E97" s="100">
        <f>E98</f>
        <v>1860</v>
      </c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</row>
    <row r="98" spans="1:215" s="117" customFormat="1" ht="25.5">
      <c r="A98" s="94" t="s">
        <v>551</v>
      </c>
      <c r="B98" s="128"/>
      <c r="C98" s="122" t="s">
        <v>43</v>
      </c>
      <c r="D98" s="100">
        <f>D99</f>
        <v>1860</v>
      </c>
      <c r="E98" s="100">
        <f>E99</f>
        <v>1860</v>
      </c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4"/>
      <c r="GQ98" s="114"/>
      <c r="GR98" s="114"/>
      <c r="GS98" s="114"/>
      <c r="GT98" s="114"/>
      <c r="GU98" s="114"/>
      <c r="GV98" s="114"/>
      <c r="GW98" s="114"/>
      <c r="GX98" s="114"/>
      <c r="GY98" s="114"/>
      <c r="GZ98" s="114"/>
      <c r="HA98" s="114"/>
      <c r="HB98" s="114"/>
      <c r="HC98" s="114"/>
      <c r="HD98" s="114"/>
      <c r="HE98" s="114"/>
      <c r="HF98" s="114"/>
      <c r="HG98" s="114"/>
    </row>
    <row r="99" spans="1:215" s="117" customFormat="1" ht="25.5">
      <c r="A99" s="94"/>
      <c r="B99" s="128" t="s">
        <v>19</v>
      </c>
      <c r="C99" s="122" t="s">
        <v>20</v>
      </c>
      <c r="D99" s="100">
        <v>1860</v>
      </c>
      <c r="E99" s="100">
        <v>1860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R99" s="114"/>
      <c r="GS99" s="114"/>
      <c r="GT99" s="114"/>
      <c r="GU99" s="114"/>
      <c r="GV99" s="114"/>
      <c r="GW99" s="114"/>
      <c r="GX99" s="114"/>
      <c r="GY99" s="114"/>
      <c r="GZ99" s="114"/>
      <c r="HA99" s="114"/>
      <c r="HB99" s="114"/>
      <c r="HC99" s="114"/>
      <c r="HD99" s="114"/>
      <c r="HE99" s="114"/>
      <c r="HF99" s="114"/>
      <c r="HG99" s="114"/>
    </row>
    <row r="100" spans="1:215" s="116" customFormat="1" ht="26.25" customHeight="1">
      <c r="A100" s="94" t="s">
        <v>144</v>
      </c>
      <c r="B100" s="128"/>
      <c r="C100" s="122" t="s">
        <v>32</v>
      </c>
      <c r="D100" s="100">
        <f>D101+D103</f>
        <v>29748.700000000004</v>
      </c>
      <c r="E100" s="100">
        <f>E101+E103</f>
        <v>29748.700000000004</v>
      </c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</row>
    <row r="101" spans="1:215" s="117" customFormat="1" ht="12.75">
      <c r="A101" s="94" t="s">
        <v>552</v>
      </c>
      <c r="B101" s="128"/>
      <c r="C101" s="124" t="s">
        <v>33</v>
      </c>
      <c r="D101" s="100">
        <f>D102</f>
        <v>7490.4</v>
      </c>
      <c r="E101" s="100">
        <f>E102</f>
        <v>7490.4</v>
      </c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</row>
    <row r="102" spans="1:215" s="117" customFormat="1" ht="25.5">
      <c r="A102" s="94"/>
      <c r="B102" s="94" t="s">
        <v>19</v>
      </c>
      <c r="C102" s="122" t="s">
        <v>20</v>
      </c>
      <c r="D102" s="100">
        <v>7490.4</v>
      </c>
      <c r="E102" s="100">
        <v>7490.4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R102" s="114"/>
      <c r="GS102" s="114"/>
      <c r="GT102" s="114"/>
      <c r="GU102" s="114"/>
      <c r="GV102" s="114"/>
      <c r="GW102" s="114"/>
      <c r="GX102" s="114"/>
      <c r="GY102" s="114"/>
      <c r="GZ102" s="114"/>
      <c r="HA102" s="114"/>
      <c r="HB102" s="114"/>
      <c r="HC102" s="114"/>
      <c r="HD102" s="114"/>
      <c r="HE102" s="114"/>
      <c r="HF102" s="114"/>
      <c r="HG102" s="114"/>
    </row>
    <row r="103" spans="1:215" s="117" customFormat="1" ht="12.75">
      <c r="A103" s="118" t="s">
        <v>145</v>
      </c>
      <c r="B103" s="94"/>
      <c r="C103" s="122" t="s">
        <v>146</v>
      </c>
      <c r="D103" s="100">
        <f>SUM(D104:D108)</f>
        <v>22258.300000000003</v>
      </c>
      <c r="E103" s="100">
        <f>SUM(E104:E108)</f>
        <v>22258.300000000003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R103" s="114"/>
      <c r="GS103" s="114"/>
      <c r="GT103" s="114"/>
      <c r="GU103" s="114"/>
      <c r="GV103" s="114"/>
      <c r="GW103" s="114"/>
      <c r="GX103" s="114"/>
      <c r="GY103" s="114"/>
      <c r="GZ103" s="114"/>
      <c r="HA103" s="114"/>
      <c r="HB103" s="114"/>
      <c r="HC103" s="114"/>
      <c r="HD103" s="114"/>
      <c r="HE103" s="114"/>
      <c r="HF103" s="114"/>
      <c r="HG103" s="114"/>
    </row>
    <row r="104" spans="1:215" s="117" customFormat="1" ht="51">
      <c r="A104" s="94"/>
      <c r="B104" s="118" t="s">
        <v>74</v>
      </c>
      <c r="C104" s="124" t="s">
        <v>75</v>
      </c>
      <c r="D104" s="100">
        <v>293.9</v>
      </c>
      <c r="E104" s="100">
        <v>293.9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  <c r="GL104" s="114"/>
      <c r="GM104" s="114"/>
      <c r="GN104" s="114"/>
      <c r="GO104" s="114"/>
      <c r="GP104" s="114"/>
      <c r="GQ104" s="114"/>
      <c r="GR104" s="114"/>
      <c r="GS104" s="114"/>
      <c r="GT104" s="114"/>
      <c r="GU104" s="114"/>
      <c r="GV104" s="114"/>
      <c r="GW104" s="114"/>
      <c r="GX104" s="114"/>
      <c r="GY104" s="114"/>
      <c r="GZ104" s="114"/>
      <c r="HA104" s="114"/>
      <c r="HB104" s="114"/>
      <c r="HC104" s="114"/>
      <c r="HD104" s="114"/>
      <c r="HE104" s="114"/>
      <c r="HF104" s="114"/>
      <c r="HG104" s="114"/>
    </row>
    <row r="105" spans="1:5" s="114" customFormat="1" ht="25.5">
      <c r="A105" s="94"/>
      <c r="B105" s="118" t="s">
        <v>76</v>
      </c>
      <c r="C105" s="124" t="s">
        <v>77</v>
      </c>
      <c r="D105" s="100">
        <v>2228.6</v>
      </c>
      <c r="E105" s="100">
        <v>2228.6</v>
      </c>
    </row>
    <row r="106" spans="1:5" s="114" customFormat="1" ht="12.75">
      <c r="A106" s="94"/>
      <c r="B106" s="118" t="s">
        <v>88</v>
      </c>
      <c r="C106" s="125" t="s">
        <v>89</v>
      </c>
      <c r="D106" s="100">
        <v>2186.9</v>
      </c>
      <c r="E106" s="100">
        <v>2186.9</v>
      </c>
    </row>
    <row r="107" spans="1:5" s="114" customFormat="1" ht="25.5">
      <c r="A107" s="94"/>
      <c r="B107" s="118" t="s">
        <v>19</v>
      </c>
      <c r="C107" s="122" t="s">
        <v>20</v>
      </c>
      <c r="D107" s="100">
        <v>7092.3</v>
      </c>
      <c r="E107" s="100">
        <v>7092.3</v>
      </c>
    </row>
    <row r="108" spans="1:5" s="114" customFormat="1" ht="12.75">
      <c r="A108" s="94"/>
      <c r="B108" s="139" t="s">
        <v>78</v>
      </c>
      <c r="C108" s="124" t="s">
        <v>79</v>
      </c>
      <c r="D108" s="100">
        <v>10456.6</v>
      </c>
      <c r="E108" s="100">
        <v>10456.6</v>
      </c>
    </row>
    <row r="109" spans="1:215" s="117" customFormat="1" ht="12.75">
      <c r="A109" s="94" t="s">
        <v>153</v>
      </c>
      <c r="B109" s="94"/>
      <c r="C109" s="140" t="s">
        <v>154</v>
      </c>
      <c r="D109" s="143">
        <f>D110+D114+D117</f>
        <v>5398.9</v>
      </c>
      <c r="E109" s="143">
        <f>E110+E114+E117</f>
        <v>5398.9</v>
      </c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114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</row>
    <row r="110" spans="1:215" s="116" customFormat="1" ht="25.5">
      <c r="A110" s="118" t="s">
        <v>155</v>
      </c>
      <c r="B110" s="118"/>
      <c r="C110" s="140" t="s">
        <v>156</v>
      </c>
      <c r="D110" s="100">
        <f aca="true" t="shared" si="1" ref="D110:E112">D111</f>
        <v>4328.9</v>
      </c>
      <c r="E110" s="100">
        <f t="shared" si="1"/>
        <v>4328.9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</row>
    <row r="111" spans="1:215" s="117" customFormat="1" ht="36" customHeight="1">
      <c r="A111" s="118" t="s">
        <v>553</v>
      </c>
      <c r="B111" s="118"/>
      <c r="C111" s="140" t="s">
        <v>157</v>
      </c>
      <c r="D111" s="100">
        <f t="shared" si="1"/>
        <v>4328.9</v>
      </c>
      <c r="E111" s="100">
        <f t="shared" si="1"/>
        <v>4328.9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</row>
    <row r="112" spans="1:215" s="117" customFormat="1" ht="25.5">
      <c r="A112" s="118" t="s">
        <v>554</v>
      </c>
      <c r="B112" s="118"/>
      <c r="C112" s="121" t="s">
        <v>41</v>
      </c>
      <c r="D112" s="100">
        <f t="shared" si="1"/>
        <v>4328.9</v>
      </c>
      <c r="E112" s="100">
        <f t="shared" si="1"/>
        <v>4328.9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R112" s="114"/>
      <c r="GS112" s="114"/>
      <c r="GT112" s="114"/>
      <c r="GU112" s="114"/>
      <c r="GV112" s="114"/>
      <c r="GW112" s="114"/>
      <c r="GX112" s="114"/>
      <c r="GY112" s="114"/>
      <c r="GZ112" s="114"/>
      <c r="HA112" s="114"/>
      <c r="HB112" s="114"/>
      <c r="HC112" s="114"/>
      <c r="HD112" s="114"/>
      <c r="HE112" s="114"/>
      <c r="HF112" s="114"/>
      <c r="HG112" s="114"/>
    </row>
    <row r="113" spans="1:215" s="117" customFormat="1" ht="25.5">
      <c r="A113" s="118"/>
      <c r="B113" s="94" t="s">
        <v>19</v>
      </c>
      <c r="C113" s="122" t="s">
        <v>20</v>
      </c>
      <c r="D113" s="100">
        <v>4328.9</v>
      </c>
      <c r="E113" s="100">
        <v>4328.9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  <c r="GL113" s="114"/>
      <c r="GM113" s="114"/>
      <c r="GN113" s="114"/>
      <c r="GO113" s="114"/>
      <c r="GP113" s="114"/>
      <c r="GQ113" s="114"/>
      <c r="GR113" s="114"/>
      <c r="GS113" s="114"/>
      <c r="GT113" s="114"/>
      <c r="GU113" s="114"/>
      <c r="GV113" s="114"/>
      <c r="GW113" s="114"/>
      <c r="GX113" s="114"/>
      <c r="GY113" s="114"/>
      <c r="GZ113" s="114"/>
      <c r="HA113" s="114"/>
      <c r="HB113" s="114"/>
      <c r="HC113" s="114"/>
      <c r="HD113" s="114"/>
      <c r="HE113" s="114"/>
      <c r="HF113" s="114"/>
      <c r="HG113" s="114"/>
    </row>
    <row r="114" spans="1:215" s="116" customFormat="1" ht="25.5">
      <c r="A114" s="118" t="s">
        <v>158</v>
      </c>
      <c r="B114" s="118"/>
      <c r="C114" s="120" t="s">
        <v>21</v>
      </c>
      <c r="D114" s="100">
        <f>D115</f>
        <v>40</v>
      </c>
      <c r="E114" s="100">
        <f>E115</f>
        <v>40</v>
      </c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</row>
    <row r="115" spans="1:215" s="117" customFormat="1" ht="25.5">
      <c r="A115" s="94" t="s">
        <v>555</v>
      </c>
      <c r="B115" s="94"/>
      <c r="C115" s="122" t="s">
        <v>43</v>
      </c>
      <c r="D115" s="100">
        <f>D116</f>
        <v>40</v>
      </c>
      <c r="E115" s="100">
        <f>E116</f>
        <v>40</v>
      </c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R115" s="114"/>
      <c r="GS115" s="114"/>
      <c r="GT115" s="114"/>
      <c r="GU115" s="114"/>
      <c r="GV115" s="114"/>
      <c r="GW115" s="114"/>
      <c r="GX115" s="114"/>
      <c r="GY115" s="114"/>
      <c r="GZ115" s="114"/>
      <c r="HA115" s="114"/>
      <c r="HB115" s="114"/>
      <c r="HC115" s="114"/>
      <c r="HD115" s="114"/>
      <c r="HE115" s="114"/>
      <c r="HF115" s="114"/>
      <c r="HG115" s="114"/>
    </row>
    <row r="116" spans="1:215" s="117" customFormat="1" ht="25.5">
      <c r="A116" s="94"/>
      <c r="B116" s="94" t="s">
        <v>19</v>
      </c>
      <c r="C116" s="122" t="s">
        <v>20</v>
      </c>
      <c r="D116" s="100">
        <v>40</v>
      </c>
      <c r="E116" s="100">
        <v>40</v>
      </c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  <c r="GG116" s="114"/>
      <c r="GH116" s="114"/>
      <c r="GI116" s="114"/>
      <c r="GJ116" s="114"/>
      <c r="GK116" s="114"/>
      <c r="GL116" s="114"/>
      <c r="GM116" s="114"/>
      <c r="GN116" s="114"/>
      <c r="GO116" s="114"/>
      <c r="GP116" s="114"/>
      <c r="GQ116" s="114"/>
      <c r="GR116" s="114"/>
      <c r="GS116" s="114"/>
      <c r="GT116" s="114"/>
      <c r="GU116" s="114"/>
      <c r="GV116" s="114"/>
      <c r="GW116" s="114"/>
      <c r="GX116" s="114"/>
      <c r="GY116" s="114"/>
      <c r="GZ116" s="114"/>
      <c r="HA116" s="114"/>
      <c r="HB116" s="114"/>
      <c r="HC116" s="114"/>
      <c r="HD116" s="114"/>
      <c r="HE116" s="114"/>
      <c r="HF116" s="114"/>
      <c r="HG116" s="114"/>
    </row>
    <row r="117" spans="1:215" s="116" customFormat="1" ht="25.5">
      <c r="A117" s="94" t="s">
        <v>159</v>
      </c>
      <c r="B117" s="94"/>
      <c r="C117" s="141" t="s">
        <v>160</v>
      </c>
      <c r="D117" s="100">
        <f>D118</f>
        <v>1030</v>
      </c>
      <c r="E117" s="100">
        <f>E118</f>
        <v>1030</v>
      </c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</row>
    <row r="118" spans="1:215" s="117" customFormat="1" ht="25.5">
      <c r="A118" s="94" t="s">
        <v>556</v>
      </c>
      <c r="B118" s="94"/>
      <c r="C118" s="140" t="s">
        <v>161</v>
      </c>
      <c r="D118" s="100">
        <f>D119</f>
        <v>1030</v>
      </c>
      <c r="E118" s="100">
        <f>E119</f>
        <v>1030</v>
      </c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  <c r="GG118" s="114"/>
      <c r="GH118" s="114"/>
      <c r="GI118" s="114"/>
      <c r="GJ118" s="114"/>
      <c r="GK118" s="114"/>
      <c r="GL118" s="114"/>
      <c r="GM118" s="114"/>
      <c r="GN118" s="114"/>
      <c r="GO118" s="114"/>
      <c r="GP118" s="114"/>
      <c r="GQ118" s="114"/>
      <c r="GR118" s="114"/>
      <c r="GS118" s="114"/>
      <c r="GT118" s="114"/>
      <c r="GU118" s="114"/>
      <c r="GV118" s="114"/>
      <c r="GW118" s="114"/>
      <c r="GX118" s="114"/>
      <c r="GY118" s="114"/>
      <c r="GZ118" s="114"/>
      <c r="HA118" s="114"/>
      <c r="HB118" s="114"/>
      <c r="HC118" s="114"/>
      <c r="HD118" s="114"/>
      <c r="HE118" s="114"/>
      <c r="HF118" s="114"/>
      <c r="HG118" s="114"/>
    </row>
    <row r="119" spans="1:215" s="117" customFormat="1" ht="25.5">
      <c r="A119" s="94"/>
      <c r="B119" s="94" t="s">
        <v>19</v>
      </c>
      <c r="C119" s="122" t="s">
        <v>20</v>
      </c>
      <c r="D119" s="100">
        <v>1030</v>
      </c>
      <c r="E119" s="100">
        <v>1030</v>
      </c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114"/>
      <c r="GM119" s="114"/>
      <c r="GN119" s="114"/>
      <c r="GO119" s="114"/>
      <c r="GP119" s="114"/>
      <c r="GQ119" s="114"/>
      <c r="GR119" s="114"/>
      <c r="GS119" s="114"/>
      <c r="GT119" s="114"/>
      <c r="GU119" s="114"/>
      <c r="GV119" s="114"/>
      <c r="GW119" s="114"/>
      <c r="GX119" s="114"/>
      <c r="GY119" s="114"/>
      <c r="GZ119" s="114"/>
      <c r="HA119" s="114"/>
      <c r="HB119" s="114"/>
      <c r="HC119" s="114"/>
      <c r="HD119" s="114"/>
      <c r="HE119" s="114"/>
      <c r="HF119" s="114"/>
      <c r="HG119" s="114"/>
    </row>
    <row r="120" spans="1:215" s="138" customFormat="1" ht="25.5">
      <c r="A120" s="94" t="s">
        <v>162</v>
      </c>
      <c r="B120" s="94"/>
      <c r="C120" s="141" t="s">
        <v>163</v>
      </c>
      <c r="D120" s="143">
        <f>D121+D125+D128+D132+D137</f>
        <v>24223.599999999995</v>
      </c>
      <c r="E120" s="143">
        <f>E121+E125+E128+E132+E137</f>
        <v>22999.299999999996</v>
      </c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137"/>
      <c r="FL120" s="137"/>
      <c r="FM120" s="137"/>
      <c r="FN120" s="137"/>
      <c r="FO120" s="137"/>
      <c r="FP120" s="137"/>
      <c r="FQ120" s="137"/>
      <c r="FR120" s="137"/>
      <c r="FS120" s="137"/>
      <c r="FT120" s="137"/>
      <c r="FU120" s="137"/>
      <c r="FV120" s="137"/>
      <c r="FW120" s="137"/>
      <c r="FX120" s="137"/>
      <c r="FY120" s="137"/>
      <c r="FZ120" s="137"/>
      <c r="GA120" s="137"/>
      <c r="GB120" s="137"/>
      <c r="GC120" s="137"/>
      <c r="GD120" s="137"/>
      <c r="GE120" s="137"/>
      <c r="GF120" s="137"/>
      <c r="GG120" s="137"/>
      <c r="GH120" s="137"/>
      <c r="GI120" s="137"/>
      <c r="GJ120" s="137"/>
      <c r="GK120" s="137"/>
      <c r="GL120" s="137"/>
      <c r="GM120" s="137"/>
      <c r="GN120" s="137"/>
      <c r="GO120" s="137"/>
      <c r="GP120" s="137"/>
      <c r="GQ120" s="137"/>
      <c r="GR120" s="137"/>
      <c r="GS120" s="137"/>
      <c r="GT120" s="137"/>
      <c r="GU120" s="137"/>
      <c r="GV120" s="137"/>
      <c r="GW120" s="137"/>
      <c r="GX120" s="137"/>
      <c r="GY120" s="137"/>
      <c r="GZ120" s="137"/>
      <c r="HA120" s="137"/>
      <c r="HB120" s="137"/>
      <c r="HC120" s="137"/>
      <c r="HD120" s="137"/>
      <c r="HE120" s="137"/>
      <c r="HF120" s="137"/>
      <c r="HG120" s="137"/>
    </row>
    <row r="121" spans="1:215" s="116" customFormat="1" ht="38.25">
      <c r="A121" s="94" t="s">
        <v>164</v>
      </c>
      <c r="B121" s="94"/>
      <c r="C121" s="170" t="s">
        <v>165</v>
      </c>
      <c r="D121" s="143">
        <f aca="true" t="shared" si="2" ref="D121:E123">D122</f>
        <v>6171.3</v>
      </c>
      <c r="E121" s="143">
        <f t="shared" si="2"/>
        <v>6171.3</v>
      </c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</row>
    <row r="122" spans="1:215" s="117" customFormat="1" ht="25.5">
      <c r="A122" s="94" t="s">
        <v>557</v>
      </c>
      <c r="B122" s="94"/>
      <c r="C122" s="141" t="s">
        <v>166</v>
      </c>
      <c r="D122" s="100">
        <f t="shared" si="2"/>
        <v>6171.3</v>
      </c>
      <c r="E122" s="100">
        <f t="shared" si="2"/>
        <v>6171.3</v>
      </c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114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4"/>
    </row>
    <row r="123" spans="1:215" s="117" customFormat="1" ht="25.5">
      <c r="A123" s="94" t="s">
        <v>558</v>
      </c>
      <c r="B123" s="94"/>
      <c r="C123" s="121" t="s">
        <v>41</v>
      </c>
      <c r="D123" s="100">
        <f t="shared" si="2"/>
        <v>6171.3</v>
      </c>
      <c r="E123" s="100">
        <f t="shared" si="2"/>
        <v>6171.3</v>
      </c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114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</row>
    <row r="124" spans="1:215" s="117" customFormat="1" ht="25.5">
      <c r="A124" s="94"/>
      <c r="B124" s="94" t="s">
        <v>19</v>
      </c>
      <c r="C124" s="122" t="s">
        <v>20</v>
      </c>
      <c r="D124" s="100">
        <v>6171.3</v>
      </c>
      <c r="E124" s="100">
        <v>6171.3</v>
      </c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114"/>
      <c r="FW124" s="114"/>
      <c r="FX124" s="114"/>
      <c r="FY124" s="114"/>
      <c r="FZ124" s="114"/>
      <c r="GA124" s="114"/>
      <c r="GB124" s="114"/>
      <c r="GC124" s="114"/>
      <c r="GD124" s="114"/>
      <c r="GE124" s="114"/>
      <c r="GF124" s="114"/>
      <c r="GG124" s="114"/>
      <c r="GH124" s="114"/>
      <c r="GI124" s="114"/>
      <c r="GJ124" s="114"/>
      <c r="GK124" s="114"/>
      <c r="GL124" s="114"/>
      <c r="GM124" s="114"/>
      <c r="GN124" s="114"/>
      <c r="GO124" s="114"/>
      <c r="GP124" s="114"/>
      <c r="GQ124" s="114"/>
      <c r="GR124" s="114"/>
      <c r="GS124" s="114"/>
      <c r="GT124" s="114"/>
      <c r="GU124" s="114"/>
      <c r="GV124" s="114"/>
      <c r="GW124" s="114"/>
      <c r="GX124" s="114"/>
      <c r="GY124" s="114"/>
      <c r="GZ124" s="114"/>
      <c r="HA124" s="114"/>
      <c r="HB124" s="114"/>
      <c r="HC124" s="114"/>
      <c r="HD124" s="114"/>
      <c r="HE124" s="114"/>
      <c r="HF124" s="114"/>
      <c r="HG124" s="114"/>
    </row>
    <row r="125" spans="1:215" s="116" customFormat="1" ht="25.5">
      <c r="A125" s="94" t="s">
        <v>167</v>
      </c>
      <c r="B125" s="94"/>
      <c r="C125" s="120" t="s">
        <v>21</v>
      </c>
      <c r="D125" s="143">
        <f>D126</f>
        <v>55.7</v>
      </c>
      <c r="E125" s="143">
        <f>E126</f>
        <v>55.7</v>
      </c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</row>
    <row r="126" spans="1:215" s="117" customFormat="1" ht="25.5">
      <c r="A126" s="94" t="s">
        <v>559</v>
      </c>
      <c r="B126" s="94"/>
      <c r="C126" s="122" t="s">
        <v>43</v>
      </c>
      <c r="D126" s="100">
        <f>D127</f>
        <v>55.7</v>
      </c>
      <c r="E126" s="100">
        <f>E127</f>
        <v>55.7</v>
      </c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  <c r="FV126" s="114"/>
      <c r="FW126" s="114"/>
      <c r="FX126" s="114"/>
      <c r="FY126" s="114"/>
      <c r="FZ126" s="114"/>
      <c r="GA126" s="114"/>
      <c r="GB126" s="114"/>
      <c r="GC126" s="114"/>
      <c r="GD126" s="114"/>
      <c r="GE126" s="114"/>
      <c r="GF126" s="114"/>
      <c r="GG126" s="114"/>
      <c r="GH126" s="114"/>
      <c r="GI126" s="114"/>
      <c r="GJ126" s="114"/>
      <c r="GK126" s="114"/>
      <c r="GL126" s="114"/>
      <c r="GM126" s="114"/>
      <c r="GN126" s="114"/>
      <c r="GO126" s="114"/>
      <c r="GP126" s="114"/>
      <c r="GQ126" s="114"/>
      <c r="GR126" s="114"/>
      <c r="GS126" s="114"/>
      <c r="GT126" s="114"/>
      <c r="GU126" s="114"/>
      <c r="GV126" s="114"/>
      <c r="GW126" s="114"/>
      <c r="GX126" s="114"/>
      <c r="GY126" s="114"/>
      <c r="GZ126" s="114"/>
      <c r="HA126" s="114"/>
      <c r="HB126" s="114"/>
      <c r="HC126" s="114"/>
      <c r="HD126" s="114"/>
      <c r="HE126" s="114"/>
      <c r="HF126" s="114"/>
      <c r="HG126" s="114"/>
    </row>
    <row r="127" spans="1:215" s="117" customFormat="1" ht="25.5">
      <c r="A127" s="94"/>
      <c r="B127" s="94" t="s">
        <v>19</v>
      </c>
      <c r="C127" s="122" t="s">
        <v>20</v>
      </c>
      <c r="D127" s="100">
        <v>55.7</v>
      </c>
      <c r="E127" s="100">
        <v>55.7</v>
      </c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  <c r="FV127" s="114"/>
      <c r="FW127" s="114"/>
      <c r="FX127" s="114"/>
      <c r="FY127" s="114"/>
      <c r="FZ127" s="114"/>
      <c r="GA127" s="114"/>
      <c r="GB127" s="114"/>
      <c r="GC127" s="114"/>
      <c r="GD127" s="114"/>
      <c r="GE127" s="114"/>
      <c r="GF127" s="114"/>
      <c r="GG127" s="114"/>
      <c r="GH127" s="114"/>
      <c r="GI127" s="114"/>
      <c r="GJ127" s="114"/>
      <c r="GK127" s="114"/>
      <c r="GL127" s="114"/>
      <c r="GM127" s="114"/>
      <c r="GN127" s="114"/>
      <c r="GO127" s="114"/>
      <c r="GP127" s="114"/>
      <c r="GQ127" s="114"/>
      <c r="GR127" s="114"/>
      <c r="GS127" s="114"/>
      <c r="GT127" s="114"/>
      <c r="GU127" s="114"/>
      <c r="GV127" s="114"/>
      <c r="GW127" s="114"/>
      <c r="GX127" s="114"/>
      <c r="GY127" s="114"/>
      <c r="GZ127" s="114"/>
      <c r="HA127" s="114"/>
      <c r="HB127" s="114"/>
      <c r="HC127" s="114"/>
      <c r="HD127" s="114"/>
      <c r="HE127" s="114"/>
      <c r="HF127" s="114"/>
      <c r="HG127" s="114"/>
    </row>
    <row r="128" spans="1:215" s="116" customFormat="1" ht="25.5">
      <c r="A128" s="118" t="s">
        <v>168</v>
      </c>
      <c r="B128" s="118"/>
      <c r="C128" s="129" t="s">
        <v>169</v>
      </c>
      <c r="D128" s="100">
        <f>D129</f>
        <v>15757.699999999999</v>
      </c>
      <c r="E128" s="100">
        <f>E129</f>
        <v>15757.699999999999</v>
      </c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5"/>
      <c r="GP128" s="115"/>
      <c r="GQ128" s="115"/>
      <c r="GR128" s="115"/>
      <c r="GS128" s="115"/>
      <c r="GT128" s="115"/>
      <c r="GU128" s="115"/>
      <c r="GV128" s="115"/>
      <c r="GW128" s="115"/>
      <c r="GX128" s="115"/>
      <c r="GY128" s="115"/>
      <c r="GZ128" s="115"/>
      <c r="HA128" s="115"/>
      <c r="HB128" s="115"/>
      <c r="HC128" s="115"/>
      <c r="HD128" s="115"/>
      <c r="HE128" s="115"/>
      <c r="HF128" s="115"/>
      <c r="HG128" s="115"/>
    </row>
    <row r="129" spans="1:215" s="117" customFormat="1" ht="12.75">
      <c r="A129" s="94" t="s">
        <v>560</v>
      </c>
      <c r="B129" s="94"/>
      <c r="C129" s="141" t="s">
        <v>73</v>
      </c>
      <c r="D129" s="100">
        <f>SUM(D130:D131)</f>
        <v>15757.699999999999</v>
      </c>
      <c r="E129" s="100">
        <f>SUM(E130:E131)</f>
        <v>15757.699999999999</v>
      </c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  <c r="FV129" s="114"/>
      <c r="FW129" s="114"/>
      <c r="FX129" s="114"/>
      <c r="FY129" s="114"/>
      <c r="FZ129" s="114"/>
      <c r="GA129" s="114"/>
      <c r="GB129" s="114"/>
      <c r="GC129" s="114"/>
      <c r="GD129" s="114"/>
      <c r="GE129" s="114"/>
      <c r="GF129" s="114"/>
      <c r="GG129" s="114"/>
      <c r="GH129" s="114"/>
      <c r="GI129" s="114"/>
      <c r="GJ129" s="114"/>
      <c r="GK129" s="114"/>
      <c r="GL129" s="114"/>
      <c r="GM129" s="114"/>
      <c r="GN129" s="114"/>
      <c r="GO129" s="114"/>
      <c r="GP129" s="114"/>
      <c r="GQ129" s="114"/>
      <c r="GR129" s="114"/>
      <c r="GS129" s="114"/>
      <c r="GT129" s="114"/>
      <c r="GU129" s="114"/>
      <c r="GV129" s="114"/>
      <c r="GW129" s="114"/>
      <c r="GX129" s="114"/>
      <c r="GY129" s="114"/>
      <c r="GZ129" s="114"/>
      <c r="HA129" s="114"/>
      <c r="HB129" s="114"/>
      <c r="HC129" s="114"/>
      <c r="HD129" s="114"/>
      <c r="HE129" s="114"/>
      <c r="HF129" s="114"/>
      <c r="HG129" s="114"/>
    </row>
    <row r="130" spans="1:215" s="117" customFormat="1" ht="51">
      <c r="A130" s="94"/>
      <c r="B130" s="94" t="s">
        <v>74</v>
      </c>
      <c r="C130" s="124" t="s">
        <v>75</v>
      </c>
      <c r="D130" s="100">
        <v>14181.3</v>
      </c>
      <c r="E130" s="100">
        <v>14181.3</v>
      </c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  <c r="FV130" s="114"/>
      <c r="FW130" s="114"/>
      <c r="FX130" s="114"/>
      <c r="FY130" s="114"/>
      <c r="FZ130" s="114"/>
      <c r="GA130" s="114"/>
      <c r="GB130" s="114"/>
      <c r="GC130" s="114"/>
      <c r="GD130" s="114"/>
      <c r="GE130" s="114"/>
      <c r="GF130" s="114"/>
      <c r="GG130" s="114"/>
      <c r="GH130" s="114"/>
      <c r="GI130" s="114"/>
      <c r="GJ130" s="114"/>
      <c r="GK130" s="114"/>
      <c r="GL130" s="114"/>
      <c r="GM130" s="114"/>
      <c r="GN130" s="114"/>
      <c r="GO130" s="114"/>
      <c r="GP130" s="114"/>
      <c r="GQ130" s="114"/>
      <c r="GR130" s="114"/>
      <c r="GS130" s="114"/>
      <c r="GT130" s="114"/>
      <c r="GU130" s="114"/>
      <c r="GV130" s="114"/>
      <c r="GW130" s="114"/>
      <c r="GX130" s="114"/>
      <c r="GY130" s="114"/>
      <c r="GZ130" s="114"/>
      <c r="HA130" s="114"/>
      <c r="HB130" s="114"/>
      <c r="HC130" s="114"/>
      <c r="HD130" s="114"/>
      <c r="HE130" s="114"/>
      <c r="HF130" s="114"/>
      <c r="HG130" s="114"/>
    </row>
    <row r="131" spans="1:215" s="117" customFormat="1" ht="25.5">
      <c r="A131" s="94"/>
      <c r="B131" s="94" t="s">
        <v>76</v>
      </c>
      <c r="C131" s="124" t="s">
        <v>77</v>
      </c>
      <c r="D131" s="100">
        <v>1576.4</v>
      </c>
      <c r="E131" s="100">
        <v>1576.4</v>
      </c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  <c r="FV131" s="114"/>
      <c r="FW131" s="114"/>
      <c r="FX131" s="114"/>
      <c r="FY131" s="114"/>
      <c r="FZ131" s="114"/>
      <c r="GA131" s="114"/>
      <c r="GB131" s="114"/>
      <c r="GC131" s="114"/>
      <c r="GD131" s="114"/>
      <c r="GE131" s="114"/>
      <c r="GF131" s="114"/>
      <c r="GG131" s="114"/>
      <c r="GH131" s="114"/>
      <c r="GI131" s="114"/>
      <c r="GJ131" s="114"/>
      <c r="GK131" s="114"/>
      <c r="GL131" s="114"/>
      <c r="GM131" s="114"/>
      <c r="GN131" s="114"/>
      <c r="GO131" s="114"/>
      <c r="GP131" s="114"/>
      <c r="GQ131" s="114"/>
      <c r="GR131" s="114"/>
      <c r="GS131" s="114"/>
      <c r="GT131" s="114"/>
      <c r="GU131" s="114"/>
      <c r="GV131" s="114"/>
      <c r="GW131" s="114"/>
      <c r="GX131" s="114"/>
      <c r="GY131" s="114"/>
      <c r="GZ131" s="114"/>
      <c r="HA131" s="114"/>
      <c r="HB131" s="114"/>
      <c r="HC131" s="114"/>
      <c r="HD131" s="114"/>
      <c r="HE131" s="114"/>
      <c r="HF131" s="114"/>
      <c r="HG131" s="114"/>
    </row>
    <row r="132" spans="1:215" s="116" customFormat="1" ht="25.5">
      <c r="A132" s="94" t="s">
        <v>170</v>
      </c>
      <c r="B132" s="94"/>
      <c r="C132" s="125" t="s">
        <v>171</v>
      </c>
      <c r="D132" s="100">
        <f>D135+D133</f>
        <v>1014.6</v>
      </c>
      <c r="E132" s="100">
        <f>E135+E133</f>
        <v>1014.6</v>
      </c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5"/>
      <c r="GP132" s="115"/>
      <c r="GQ132" s="115"/>
      <c r="GR132" s="115"/>
      <c r="GS132" s="115"/>
      <c r="GT132" s="115"/>
      <c r="GU132" s="115"/>
      <c r="GV132" s="115"/>
      <c r="GW132" s="115"/>
      <c r="GX132" s="115"/>
      <c r="GY132" s="115"/>
      <c r="GZ132" s="115"/>
      <c r="HA132" s="115"/>
      <c r="HB132" s="115"/>
      <c r="HC132" s="115"/>
      <c r="HD132" s="115"/>
      <c r="HE132" s="115"/>
      <c r="HF132" s="115"/>
      <c r="HG132" s="115"/>
    </row>
    <row r="133" spans="1:215" s="117" customFormat="1" ht="25.5">
      <c r="A133" s="94" t="s">
        <v>561</v>
      </c>
      <c r="B133" s="94"/>
      <c r="C133" s="140" t="s">
        <v>172</v>
      </c>
      <c r="D133" s="100">
        <f>D134</f>
        <v>1004.6</v>
      </c>
      <c r="E133" s="100">
        <f>E134</f>
        <v>1004.6</v>
      </c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114"/>
      <c r="GE133" s="114"/>
      <c r="GF133" s="114"/>
      <c r="GG133" s="114"/>
      <c r="GH133" s="114"/>
      <c r="GI133" s="114"/>
      <c r="GJ133" s="114"/>
      <c r="GK133" s="114"/>
      <c r="GL133" s="114"/>
      <c r="GM133" s="114"/>
      <c r="GN133" s="114"/>
      <c r="GO133" s="114"/>
      <c r="GP133" s="114"/>
      <c r="GQ133" s="114"/>
      <c r="GR133" s="114"/>
      <c r="GS133" s="114"/>
      <c r="GT133" s="114"/>
      <c r="GU133" s="114"/>
      <c r="GV133" s="114"/>
      <c r="GW133" s="114"/>
      <c r="GX133" s="114"/>
      <c r="GY133" s="114"/>
      <c r="GZ133" s="114"/>
      <c r="HA133" s="114"/>
      <c r="HB133" s="114"/>
      <c r="HC133" s="114"/>
      <c r="HD133" s="114"/>
      <c r="HE133" s="114"/>
      <c r="HF133" s="114"/>
      <c r="HG133" s="114"/>
    </row>
    <row r="134" spans="1:215" s="117" customFormat="1" ht="25.5">
      <c r="A134" s="94"/>
      <c r="B134" s="94" t="s">
        <v>19</v>
      </c>
      <c r="C134" s="122" t="s">
        <v>20</v>
      </c>
      <c r="D134" s="100">
        <v>1004.6</v>
      </c>
      <c r="E134" s="100">
        <v>1004.6</v>
      </c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114"/>
      <c r="GE134" s="114"/>
      <c r="GF134" s="114"/>
      <c r="GG134" s="114"/>
      <c r="GH134" s="114"/>
      <c r="GI134" s="114"/>
      <c r="GJ134" s="114"/>
      <c r="GK134" s="114"/>
      <c r="GL134" s="114"/>
      <c r="GM134" s="114"/>
      <c r="GN134" s="114"/>
      <c r="GO134" s="114"/>
      <c r="GP134" s="114"/>
      <c r="GQ134" s="114"/>
      <c r="GR134" s="114"/>
      <c r="GS134" s="114"/>
      <c r="GT134" s="114"/>
      <c r="GU134" s="114"/>
      <c r="GV134" s="114"/>
      <c r="GW134" s="114"/>
      <c r="GX134" s="114"/>
      <c r="GY134" s="114"/>
      <c r="GZ134" s="114"/>
      <c r="HA134" s="114"/>
      <c r="HB134" s="114"/>
      <c r="HC134" s="114"/>
      <c r="HD134" s="114"/>
      <c r="HE134" s="114"/>
      <c r="HF134" s="114"/>
      <c r="HG134" s="114"/>
    </row>
    <row r="135" spans="1:5" s="114" customFormat="1" ht="25.5">
      <c r="A135" s="94" t="s">
        <v>562</v>
      </c>
      <c r="B135" s="94"/>
      <c r="C135" s="65" t="s">
        <v>182</v>
      </c>
      <c r="D135" s="100">
        <f>D136</f>
        <v>10</v>
      </c>
      <c r="E135" s="100">
        <f>E136</f>
        <v>10</v>
      </c>
    </row>
    <row r="136" spans="1:5" s="114" customFormat="1" ht="12.75">
      <c r="A136" s="94"/>
      <c r="B136" s="94" t="s">
        <v>88</v>
      </c>
      <c r="C136" s="125" t="s">
        <v>89</v>
      </c>
      <c r="D136" s="100">
        <v>10</v>
      </c>
      <c r="E136" s="100">
        <v>10</v>
      </c>
    </row>
    <row r="137" spans="1:215" s="116" customFormat="1" ht="25.5">
      <c r="A137" s="118" t="s">
        <v>183</v>
      </c>
      <c r="B137" s="118"/>
      <c r="C137" s="120" t="s">
        <v>184</v>
      </c>
      <c r="D137" s="100">
        <f>D138+D140</f>
        <v>1224.3000000000002</v>
      </c>
      <c r="E137" s="100">
        <f>E138+E140</f>
        <v>0</v>
      </c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5"/>
      <c r="GP137" s="115"/>
      <c r="GQ137" s="115"/>
      <c r="GR137" s="115"/>
      <c r="GS137" s="115"/>
      <c r="GT137" s="115"/>
      <c r="GU137" s="115"/>
      <c r="GV137" s="115"/>
      <c r="GW137" s="115"/>
      <c r="GX137" s="115"/>
      <c r="GY137" s="115"/>
      <c r="GZ137" s="115"/>
      <c r="HA137" s="115"/>
      <c r="HB137" s="115"/>
      <c r="HC137" s="115"/>
      <c r="HD137" s="115"/>
      <c r="HE137" s="115"/>
      <c r="HF137" s="115"/>
      <c r="HG137" s="115"/>
    </row>
    <row r="138" spans="1:215" s="117" customFormat="1" ht="38.25">
      <c r="A138" s="94" t="s">
        <v>185</v>
      </c>
      <c r="B138" s="94"/>
      <c r="C138" s="65" t="s">
        <v>186</v>
      </c>
      <c r="D138" s="100">
        <f>D139</f>
        <v>765.2</v>
      </c>
      <c r="E138" s="100">
        <f>E139</f>
        <v>0</v>
      </c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114"/>
      <c r="GE138" s="114"/>
      <c r="GF138" s="114"/>
      <c r="GG138" s="114"/>
      <c r="GH138" s="114"/>
      <c r="GI138" s="114"/>
      <c r="GJ138" s="114"/>
      <c r="GK138" s="114"/>
      <c r="GL138" s="114"/>
      <c r="GM138" s="114"/>
      <c r="GN138" s="114"/>
      <c r="GO138" s="114"/>
      <c r="GP138" s="114"/>
      <c r="GQ138" s="114"/>
      <c r="GR138" s="114"/>
      <c r="GS138" s="114"/>
      <c r="GT138" s="114"/>
      <c r="GU138" s="114"/>
      <c r="GV138" s="114"/>
      <c r="GW138" s="114"/>
      <c r="GX138" s="114"/>
      <c r="GY138" s="114"/>
      <c r="GZ138" s="114"/>
      <c r="HA138" s="114"/>
      <c r="HB138" s="114"/>
      <c r="HC138" s="114"/>
      <c r="HD138" s="114"/>
      <c r="HE138" s="114"/>
      <c r="HF138" s="114"/>
      <c r="HG138" s="114"/>
    </row>
    <row r="139" spans="1:215" s="117" customFormat="1" ht="12.75">
      <c r="A139" s="94"/>
      <c r="B139" s="94" t="s">
        <v>88</v>
      </c>
      <c r="C139" s="125" t="s">
        <v>89</v>
      </c>
      <c r="D139" s="100">
        <v>765.2</v>
      </c>
      <c r="E139" s="100">
        <v>0</v>
      </c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114"/>
      <c r="GE139" s="114"/>
      <c r="GF139" s="114"/>
      <c r="GG139" s="114"/>
      <c r="GH139" s="114"/>
      <c r="GI139" s="114"/>
      <c r="GJ139" s="114"/>
      <c r="GK139" s="114"/>
      <c r="GL139" s="114"/>
      <c r="GM139" s="114"/>
      <c r="GN139" s="114"/>
      <c r="GO139" s="114"/>
      <c r="GP139" s="114"/>
      <c r="GQ139" s="114"/>
      <c r="GR139" s="114"/>
      <c r="GS139" s="114"/>
      <c r="GT139" s="114"/>
      <c r="GU139" s="114"/>
      <c r="GV139" s="114"/>
      <c r="GW139" s="114"/>
      <c r="GX139" s="114"/>
      <c r="GY139" s="114"/>
      <c r="GZ139" s="114"/>
      <c r="HA139" s="114"/>
      <c r="HB139" s="114"/>
      <c r="HC139" s="114"/>
      <c r="HD139" s="114"/>
      <c r="HE139" s="114"/>
      <c r="HF139" s="114"/>
      <c r="HG139" s="114"/>
    </row>
    <row r="140" spans="1:215" s="117" customFormat="1" ht="33" customHeight="1">
      <c r="A140" s="94" t="s">
        <v>563</v>
      </c>
      <c r="B140" s="94"/>
      <c r="C140" s="65" t="s">
        <v>90</v>
      </c>
      <c r="D140" s="100">
        <f>D141</f>
        <v>459.1</v>
      </c>
      <c r="E140" s="100">
        <f>E141</f>
        <v>0</v>
      </c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  <c r="FV140" s="114"/>
      <c r="FW140" s="114"/>
      <c r="FX140" s="114"/>
      <c r="FY140" s="114"/>
      <c r="FZ140" s="114"/>
      <c r="GA140" s="114"/>
      <c r="GB140" s="114"/>
      <c r="GC140" s="114"/>
      <c r="GD140" s="114"/>
      <c r="GE140" s="114"/>
      <c r="GF140" s="114"/>
      <c r="GG140" s="114"/>
      <c r="GH140" s="114"/>
      <c r="GI140" s="114"/>
      <c r="GJ140" s="114"/>
      <c r="GK140" s="114"/>
      <c r="GL140" s="114"/>
      <c r="GM140" s="114"/>
      <c r="GN140" s="114"/>
      <c r="GO140" s="114"/>
      <c r="GP140" s="114"/>
      <c r="GQ140" s="114"/>
      <c r="GR140" s="114"/>
      <c r="GS140" s="114"/>
      <c r="GT140" s="114"/>
      <c r="GU140" s="114"/>
      <c r="GV140" s="114"/>
      <c r="GW140" s="114"/>
      <c r="GX140" s="114"/>
      <c r="GY140" s="114"/>
      <c r="GZ140" s="114"/>
      <c r="HA140" s="114"/>
      <c r="HB140" s="114"/>
      <c r="HC140" s="114"/>
      <c r="HD140" s="114"/>
      <c r="HE140" s="114"/>
      <c r="HF140" s="114"/>
      <c r="HG140" s="114"/>
    </row>
    <row r="141" spans="1:215" s="117" customFormat="1" ht="12.75">
      <c r="A141" s="94"/>
      <c r="B141" s="94" t="s">
        <v>88</v>
      </c>
      <c r="C141" s="125" t="s">
        <v>89</v>
      </c>
      <c r="D141" s="100">
        <v>459.1</v>
      </c>
      <c r="E141" s="100">
        <v>0</v>
      </c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  <c r="FV141" s="114"/>
      <c r="FW141" s="114"/>
      <c r="FX141" s="114"/>
      <c r="FY141" s="114"/>
      <c r="FZ141" s="114"/>
      <c r="GA141" s="114"/>
      <c r="GB141" s="114"/>
      <c r="GC141" s="114"/>
      <c r="GD141" s="114"/>
      <c r="GE141" s="114"/>
      <c r="GF141" s="114"/>
      <c r="GG141" s="114"/>
      <c r="GH141" s="114"/>
      <c r="GI141" s="114"/>
      <c r="GJ141" s="114"/>
      <c r="GK141" s="114"/>
      <c r="GL141" s="114"/>
      <c r="GM141" s="114"/>
      <c r="GN141" s="114"/>
      <c r="GO141" s="114"/>
      <c r="GP141" s="114"/>
      <c r="GQ141" s="114"/>
      <c r="GR141" s="114"/>
      <c r="GS141" s="114"/>
      <c r="GT141" s="114"/>
      <c r="GU141" s="114"/>
      <c r="GV141" s="114"/>
      <c r="GW141" s="114"/>
      <c r="GX141" s="114"/>
      <c r="GY141" s="114"/>
      <c r="GZ141" s="114"/>
      <c r="HA141" s="114"/>
      <c r="HB141" s="114"/>
      <c r="HC141" s="114"/>
      <c r="HD141" s="114"/>
      <c r="HE141" s="114"/>
      <c r="HF141" s="114"/>
      <c r="HG141" s="114"/>
    </row>
    <row r="142" spans="1:215" s="117" customFormat="1" ht="12.75">
      <c r="A142" s="118" t="s">
        <v>280</v>
      </c>
      <c r="B142" s="118"/>
      <c r="C142" s="129" t="s">
        <v>281</v>
      </c>
      <c r="D142" s="143">
        <f>D143</f>
        <v>5214</v>
      </c>
      <c r="E142" s="143">
        <f>E143</f>
        <v>0</v>
      </c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  <c r="FV142" s="114"/>
      <c r="FW142" s="114"/>
      <c r="FX142" s="114"/>
      <c r="FY142" s="114"/>
      <c r="FZ142" s="114"/>
      <c r="GA142" s="114"/>
      <c r="GB142" s="114"/>
      <c r="GC142" s="114"/>
      <c r="GD142" s="114"/>
      <c r="GE142" s="114"/>
      <c r="GF142" s="114"/>
      <c r="GG142" s="114"/>
      <c r="GH142" s="114"/>
      <c r="GI142" s="114"/>
      <c r="GJ142" s="114"/>
      <c r="GK142" s="114"/>
      <c r="GL142" s="114"/>
      <c r="GM142" s="114"/>
      <c r="GN142" s="114"/>
      <c r="GO142" s="114"/>
      <c r="GP142" s="114"/>
      <c r="GQ142" s="114"/>
      <c r="GR142" s="114"/>
      <c r="GS142" s="114"/>
      <c r="GT142" s="114"/>
      <c r="GU142" s="114"/>
      <c r="GV142" s="114"/>
      <c r="GW142" s="114"/>
      <c r="GX142" s="114"/>
      <c r="GY142" s="114"/>
      <c r="GZ142" s="114"/>
      <c r="HA142" s="114"/>
      <c r="HB142" s="114"/>
      <c r="HC142" s="114"/>
      <c r="HD142" s="114"/>
      <c r="HE142" s="114"/>
      <c r="HF142" s="114"/>
      <c r="HG142" s="114"/>
    </row>
    <row r="143" spans="1:5" s="114" customFormat="1" ht="51">
      <c r="A143" s="118" t="s">
        <v>282</v>
      </c>
      <c r="B143" s="118"/>
      <c r="C143" s="131" t="s">
        <v>283</v>
      </c>
      <c r="D143" s="100">
        <f>D144</f>
        <v>5214</v>
      </c>
      <c r="E143" s="100">
        <f>E144</f>
        <v>0</v>
      </c>
    </row>
    <row r="144" spans="1:5" s="115" customFormat="1" ht="25.5">
      <c r="A144" s="118" t="s">
        <v>284</v>
      </c>
      <c r="B144" s="118"/>
      <c r="C144" s="131" t="s">
        <v>285</v>
      </c>
      <c r="D144" s="100">
        <f>D145+D147</f>
        <v>5214</v>
      </c>
      <c r="E144" s="100">
        <f>E145+E147</f>
        <v>0</v>
      </c>
    </row>
    <row r="145" spans="1:5" s="114" customFormat="1" ht="66" customHeight="1">
      <c r="A145" s="118" t="s">
        <v>564</v>
      </c>
      <c r="B145" s="118"/>
      <c r="C145" s="121" t="s">
        <v>286</v>
      </c>
      <c r="D145" s="100">
        <f>D146</f>
        <v>214</v>
      </c>
      <c r="E145" s="100">
        <f>E146</f>
        <v>0</v>
      </c>
    </row>
    <row r="146" spans="1:5" s="114" customFormat="1" ht="12.75">
      <c r="A146" s="126"/>
      <c r="B146" s="94" t="s">
        <v>88</v>
      </c>
      <c r="C146" s="125" t="s">
        <v>89</v>
      </c>
      <c r="D146" s="100">
        <v>214</v>
      </c>
      <c r="E146" s="100">
        <v>0</v>
      </c>
    </row>
    <row r="147" spans="1:5" s="114" customFormat="1" ht="52.5" customHeight="1">
      <c r="A147" s="118" t="s">
        <v>565</v>
      </c>
      <c r="B147" s="118"/>
      <c r="C147" s="121" t="s">
        <v>441</v>
      </c>
      <c r="D147" s="100">
        <f>D148</f>
        <v>5000</v>
      </c>
      <c r="E147" s="100">
        <f>E148</f>
        <v>0</v>
      </c>
    </row>
    <row r="148" spans="1:5" s="114" customFormat="1" ht="12.75">
      <c r="A148" s="126"/>
      <c r="B148" s="94" t="s">
        <v>88</v>
      </c>
      <c r="C148" s="125" t="s">
        <v>89</v>
      </c>
      <c r="D148" s="100">
        <v>5000</v>
      </c>
      <c r="E148" s="100">
        <v>0</v>
      </c>
    </row>
    <row r="149" spans="1:215" s="117" customFormat="1" ht="25.5">
      <c r="A149" s="118" t="s">
        <v>11</v>
      </c>
      <c r="B149" s="118"/>
      <c r="C149" s="129" t="s">
        <v>12</v>
      </c>
      <c r="D149" s="143">
        <f>D150+D164+D169+D173</f>
        <v>147515.50000000003</v>
      </c>
      <c r="E149" s="143">
        <f>E150+E164+E169+E173</f>
        <v>144452.7</v>
      </c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</row>
    <row r="150" spans="1:215" s="117" customFormat="1" ht="25.5">
      <c r="A150" s="118" t="s">
        <v>56</v>
      </c>
      <c r="B150" s="118"/>
      <c r="C150" s="131" t="s">
        <v>57</v>
      </c>
      <c r="D150" s="100">
        <f>D151+D158+D161+D155</f>
        <v>97197.2</v>
      </c>
      <c r="E150" s="100">
        <f>E151+E158+E161+E155</f>
        <v>97197.2</v>
      </c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114"/>
      <c r="GE150" s="114"/>
      <c r="GF150" s="114"/>
      <c r="GG150" s="114"/>
      <c r="GH150" s="114"/>
      <c r="GI150" s="114"/>
      <c r="GJ150" s="114"/>
      <c r="GK150" s="114"/>
      <c r="GL150" s="114"/>
      <c r="GM150" s="114"/>
      <c r="GN150" s="114"/>
      <c r="GO150" s="114"/>
      <c r="GP150" s="114"/>
      <c r="GQ150" s="114"/>
      <c r="GR150" s="114"/>
      <c r="GS150" s="114"/>
      <c r="GT150" s="114"/>
      <c r="GU150" s="114"/>
      <c r="GV150" s="114"/>
      <c r="GW150" s="114"/>
      <c r="GX150" s="114"/>
      <c r="GY150" s="114"/>
      <c r="GZ150" s="114"/>
      <c r="HA150" s="114"/>
      <c r="HB150" s="114"/>
      <c r="HC150" s="114"/>
      <c r="HD150" s="114"/>
      <c r="HE150" s="114"/>
      <c r="HF150" s="114"/>
      <c r="HG150" s="114"/>
    </row>
    <row r="151" spans="1:215" s="116" customFormat="1" ht="12.75">
      <c r="A151" s="118" t="s">
        <v>58</v>
      </c>
      <c r="B151" s="118"/>
      <c r="C151" s="131" t="s">
        <v>59</v>
      </c>
      <c r="D151" s="100">
        <f aca="true" t="shared" si="3" ref="D151:E153">D152</f>
        <v>93589.7</v>
      </c>
      <c r="E151" s="100">
        <f t="shared" si="3"/>
        <v>93589.7</v>
      </c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  <c r="GU151" s="115"/>
      <c r="GV151" s="115"/>
      <c r="GW151" s="115"/>
      <c r="GX151" s="115"/>
      <c r="GY151" s="115"/>
      <c r="GZ151" s="115"/>
      <c r="HA151" s="115"/>
      <c r="HB151" s="115"/>
      <c r="HC151" s="115"/>
      <c r="HD151" s="115"/>
      <c r="HE151" s="115"/>
      <c r="HF151" s="115"/>
      <c r="HG151" s="115"/>
    </row>
    <row r="152" spans="1:215" s="117" customFormat="1" ht="25.5">
      <c r="A152" s="118" t="s">
        <v>566</v>
      </c>
      <c r="B152" s="118"/>
      <c r="C152" s="121" t="s">
        <v>60</v>
      </c>
      <c r="D152" s="100">
        <f t="shared" si="3"/>
        <v>93589.7</v>
      </c>
      <c r="E152" s="100">
        <f t="shared" si="3"/>
        <v>93589.7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  <c r="FV152" s="114"/>
      <c r="FW152" s="114"/>
      <c r="FX152" s="114"/>
      <c r="FY152" s="114"/>
      <c r="FZ152" s="114"/>
      <c r="GA152" s="114"/>
      <c r="GB152" s="114"/>
      <c r="GC152" s="114"/>
      <c r="GD152" s="114"/>
      <c r="GE152" s="114"/>
      <c r="GF152" s="114"/>
      <c r="GG152" s="114"/>
      <c r="GH152" s="114"/>
      <c r="GI152" s="114"/>
      <c r="GJ152" s="114"/>
      <c r="GK152" s="114"/>
      <c r="GL152" s="114"/>
      <c r="GM152" s="114"/>
      <c r="GN152" s="114"/>
      <c r="GO152" s="114"/>
      <c r="GP152" s="114"/>
      <c r="GQ152" s="114"/>
      <c r="GR152" s="114"/>
      <c r="GS152" s="114"/>
      <c r="GT152" s="114"/>
      <c r="GU152" s="114"/>
      <c r="GV152" s="114"/>
      <c r="GW152" s="114"/>
      <c r="GX152" s="114"/>
      <c r="GY152" s="114"/>
      <c r="GZ152" s="114"/>
      <c r="HA152" s="114"/>
      <c r="HB152" s="114"/>
      <c r="HC152" s="114"/>
      <c r="HD152" s="114"/>
      <c r="HE152" s="114"/>
      <c r="HF152" s="114"/>
      <c r="HG152" s="114"/>
    </row>
    <row r="153" spans="1:215" s="117" customFormat="1" ht="25.5">
      <c r="A153" s="126" t="s">
        <v>567</v>
      </c>
      <c r="B153" s="118"/>
      <c r="C153" s="121" t="s">
        <v>41</v>
      </c>
      <c r="D153" s="100">
        <f t="shared" si="3"/>
        <v>93589.7</v>
      </c>
      <c r="E153" s="100">
        <f t="shared" si="3"/>
        <v>93589.7</v>
      </c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114"/>
      <c r="FX153" s="114"/>
      <c r="FY153" s="114"/>
      <c r="FZ153" s="114"/>
      <c r="GA153" s="114"/>
      <c r="GB153" s="114"/>
      <c r="GC153" s="114"/>
      <c r="GD153" s="114"/>
      <c r="GE153" s="114"/>
      <c r="GF153" s="114"/>
      <c r="GG153" s="114"/>
      <c r="GH153" s="114"/>
      <c r="GI153" s="114"/>
      <c r="GJ153" s="114"/>
      <c r="GK153" s="114"/>
      <c r="GL153" s="114"/>
      <c r="GM153" s="114"/>
      <c r="GN153" s="114"/>
      <c r="GO153" s="114"/>
      <c r="GP153" s="114"/>
      <c r="GQ153" s="114"/>
      <c r="GR153" s="114"/>
      <c r="GS153" s="114"/>
      <c r="GT153" s="114"/>
      <c r="GU153" s="114"/>
      <c r="GV153" s="114"/>
      <c r="GW153" s="114"/>
      <c r="GX153" s="114"/>
      <c r="GY153" s="114"/>
      <c r="GZ153" s="114"/>
      <c r="HA153" s="114"/>
      <c r="HB153" s="114"/>
      <c r="HC153" s="114"/>
      <c r="HD153" s="114"/>
      <c r="HE153" s="114"/>
      <c r="HF153" s="114"/>
      <c r="HG153" s="114"/>
    </row>
    <row r="154" spans="1:215" s="117" customFormat="1" ht="25.5">
      <c r="A154" s="126"/>
      <c r="B154" s="118" t="s">
        <v>19</v>
      </c>
      <c r="C154" s="121" t="s">
        <v>20</v>
      </c>
      <c r="D154" s="100">
        <v>93589.7</v>
      </c>
      <c r="E154" s="100">
        <v>93589.7</v>
      </c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  <c r="GL154" s="114"/>
      <c r="GM154" s="114"/>
      <c r="GN154" s="114"/>
      <c r="GO154" s="114"/>
      <c r="GP154" s="114"/>
      <c r="GQ154" s="114"/>
      <c r="GR154" s="114"/>
      <c r="GS154" s="114"/>
      <c r="GT154" s="114"/>
      <c r="GU154" s="114"/>
      <c r="GV154" s="114"/>
      <c r="GW154" s="114"/>
      <c r="GX154" s="114"/>
      <c r="GY154" s="114"/>
      <c r="GZ154" s="114"/>
      <c r="HA154" s="114"/>
      <c r="HB154" s="114"/>
      <c r="HC154" s="114"/>
      <c r="HD154" s="114"/>
      <c r="HE154" s="114"/>
      <c r="HF154" s="114"/>
      <c r="HG154" s="114"/>
    </row>
    <row r="155" spans="1:215" s="116" customFormat="1" ht="25.5">
      <c r="A155" s="126" t="s">
        <v>61</v>
      </c>
      <c r="B155" s="118"/>
      <c r="C155" s="129" t="s">
        <v>21</v>
      </c>
      <c r="D155" s="100">
        <f>D156</f>
        <v>1760</v>
      </c>
      <c r="E155" s="100">
        <f>E156</f>
        <v>1760</v>
      </c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</row>
    <row r="156" spans="1:215" s="117" customFormat="1" ht="25.5">
      <c r="A156" s="118" t="s">
        <v>568</v>
      </c>
      <c r="B156" s="118"/>
      <c r="C156" s="142" t="s">
        <v>62</v>
      </c>
      <c r="D156" s="100">
        <f>D157</f>
        <v>1760</v>
      </c>
      <c r="E156" s="100">
        <f>E157</f>
        <v>1760</v>
      </c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114"/>
      <c r="FX156" s="114"/>
      <c r="FY156" s="114"/>
      <c r="FZ156" s="114"/>
      <c r="GA156" s="114"/>
      <c r="GB156" s="114"/>
      <c r="GC156" s="114"/>
      <c r="GD156" s="114"/>
      <c r="GE156" s="114"/>
      <c r="GF156" s="114"/>
      <c r="GG156" s="114"/>
      <c r="GH156" s="114"/>
      <c r="GI156" s="114"/>
      <c r="GJ156" s="114"/>
      <c r="GK156" s="114"/>
      <c r="GL156" s="114"/>
      <c r="GM156" s="114"/>
      <c r="GN156" s="114"/>
      <c r="GO156" s="114"/>
      <c r="GP156" s="114"/>
      <c r="GQ156" s="114"/>
      <c r="GR156" s="114"/>
      <c r="GS156" s="114"/>
      <c r="GT156" s="114"/>
      <c r="GU156" s="114"/>
      <c r="GV156" s="114"/>
      <c r="GW156" s="114"/>
      <c r="GX156" s="114"/>
      <c r="GY156" s="114"/>
      <c r="GZ156" s="114"/>
      <c r="HA156" s="114"/>
      <c r="HB156" s="114"/>
      <c r="HC156" s="114"/>
      <c r="HD156" s="114"/>
      <c r="HE156" s="114"/>
      <c r="HF156" s="114"/>
      <c r="HG156" s="114"/>
    </row>
    <row r="157" spans="1:215" s="117" customFormat="1" ht="25.5">
      <c r="A157" s="118"/>
      <c r="B157" s="118" t="s">
        <v>19</v>
      </c>
      <c r="C157" s="121" t="s">
        <v>20</v>
      </c>
      <c r="D157" s="100">
        <v>1760</v>
      </c>
      <c r="E157" s="100">
        <v>1760</v>
      </c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114"/>
      <c r="GC157" s="114"/>
      <c r="GD157" s="114"/>
      <c r="GE157" s="114"/>
      <c r="GF157" s="114"/>
      <c r="GG157" s="114"/>
      <c r="GH157" s="114"/>
      <c r="GI157" s="114"/>
      <c r="GJ157" s="114"/>
      <c r="GK157" s="114"/>
      <c r="GL157" s="114"/>
      <c r="GM157" s="114"/>
      <c r="GN157" s="114"/>
      <c r="GO157" s="114"/>
      <c r="GP157" s="114"/>
      <c r="GQ157" s="114"/>
      <c r="GR157" s="114"/>
      <c r="GS157" s="114"/>
      <c r="GT157" s="114"/>
      <c r="GU157" s="114"/>
      <c r="GV157" s="114"/>
      <c r="GW157" s="114"/>
      <c r="GX157" s="114"/>
      <c r="GY157" s="114"/>
      <c r="GZ157" s="114"/>
      <c r="HA157" s="114"/>
      <c r="HB157" s="114"/>
      <c r="HC157" s="114"/>
      <c r="HD157" s="114"/>
      <c r="HE157" s="114"/>
      <c r="HF157" s="114"/>
      <c r="HG157" s="114"/>
    </row>
    <row r="158" spans="1:215" s="116" customFormat="1" ht="25.5">
      <c r="A158" s="94" t="s">
        <v>63</v>
      </c>
      <c r="B158" s="94"/>
      <c r="C158" s="122" t="s">
        <v>64</v>
      </c>
      <c r="D158" s="143">
        <f>D159</f>
        <v>806.4</v>
      </c>
      <c r="E158" s="143">
        <f>E159</f>
        <v>806.4</v>
      </c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</row>
    <row r="159" spans="1:215" s="117" customFormat="1" ht="25.5">
      <c r="A159" s="118" t="s">
        <v>569</v>
      </c>
      <c r="B159" s="118"/>
      <c r="C159" s="121" t="s">
        <v>65</v>
      </c>
      <c r="D159" s="143">
        <f>D160</f>
        <v>806.4</v>
      </c>
      <c r="E159" s="143">
        <f>E160</f>
        <v>806.4</v>
      </c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  <c r="FV159" s="114"/>
      <c r="FW159" s="114"/>
      <c r="FX159" s="114"/>
      <c r="FY159" s="114"/>
      <c r="FZ159" s="114"/>
      <c r="GA159" s="114"/>
      <c r="GB159" s="114"/>
      <c r="GC159" s="114"/>
      <c r="GD159" s="114"/>
      <c r="GE159" s="114"/>
      <c r="GF159" s="114"/>
      <c r="GG159" s="114"/>
      <c r="GH159" s="114"/>
      <c r="GI159" s="114"/>
      <c r="GJ159" s="114"/>
      <c r="GK159" s="114"/>
      <c r="GL159" s="114"/>
      <c r="GM159" s="114"/>
      <c r="GN159" s="114"/>
      <c r="GO159" s="114"/>
      <c r="GP159" s="114"/>
      <c r="GQ159" s="114"/>
      <c r="GR159" s="114"/>
      <c r="GS159" s="114"/>
      <c r="GT159" s="114"/>
      <c r="GU159" s="114"/>
      <c r="GV159" s="114"/>
      <c r="GW159" s="114"/>
      <c r="GX159" s="114"/>
      <c r="GY159" s="114"/>
      <c r="GZ159" s="114"/>
      <c r="HA159" s="114"/>
      <c r="HB159" s="114"/>
      <c r="HC159" s="114"/>
      <c r="HD159" s="114"/>
      <c r="HE159" s="114"/>
      <c r="HF159" s="114"/>
      <c r="HG159" s="114"/>
    </row>
    <row r="160" spans="1:215" s="117" customFormat="1" ht="25.5">
      <c r="A160" s="118"/>
      <c r="B160" s="118" t="s">
        <v>19</v>
      </c>
      <c r="C160" s="121" t="s">
        <v>20</v>
      </c>
      <c r="D160" s="143">
        <v>806.4</v>
      </c>
      <c r="E160" s="143">
        <v>806.4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  <c r="FV160" s="114"/>
      <c r="FW160" s="114"/>
      <c r="FX160" s="114"/>
      <c r="FY160" s="114"/>
      <c r="FZ160" s="114"/>
      <c r="GA160" s="114"/>
      <c r="GB160" s="114"/>
      <c r="GC160" s="114"/>
      <c r="GD160" s="114"/>
      <c r="GE160" s="114"/>
      <c r="GF160" s="114"/>
      <c r="GG160" s="114"/>
      <c r="GH160" s="114"/>
      <c r="GI160" s="114"/>
      <c r="GJ160" s="114"/>
      <c r="GK160" s="114"/>
      <c r="GL160" s="114"/>
      <c r="GM160" s="114"/>
      <c r="GN160" s="114"/>
      <c r="GO160" s="114"/>
      <c r="GP160" s="114"/>
      <c r="GQ160" s="114"/>
      <c r="GR160" s="114"/>
      <c r="GS160" s="114"/>
      <c r="GT160" s="114"/>
      <c r="GU160" s="114"/>
      <c r="GV160" s="114"/>
      <c r="GW160" s="114"/>
      <c r="GX160" s="114"/>
      <c r="GY160" s="114"/>
      <c r="GZ160" s="114"/>
      <c r="HA160" s="114"/>
      <c r="HB160" s="114"/>
      <c r="HC160" s="114"/>
      <c r="HD160" s="114"/>
      <c r="HE160" s="114"/>
      <c r="HF160" s="114"/>
      <c r="HG160" s="114"/>
    </row>
    <row r="161" spans="1:215" s="116" customFormat="1" ht="25.5">
      <c r="A161" s="94" t="s">
        <v>66</v>
      </c>
      <c r="B161" s="94"/>
      <c r="C161" s="122" t="s">
        <v>67</v>
      </c>
      <c r="D161" s="143">
        <f>D162</f>
        <v>1041.1</v>
      </c>
      <c r="E161" s="143">
        <f>E162</f>
        <v>1041.1</v>
      </c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</row>
    <row r="162" spans="1:215" s="117" customFormat="1" ht="25.5">
      <c r="A162" s="118" t="s">
        <v>570</v>
      </c>
      <c r="B162" s="118"/>
      <c r="C162" s="121" t="s">
        <v>68</v>
      </c>
      <c r="D162" s="143">
        <f>D163</f>
        <v>1041.1</v>
      </c>
      <c r="E162" s="143">
        <f>E163</f>
        <v>1041.1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  <c r="FV162" s="114"/>
      <c r="FW162" s="114"/>
      <c r="FX162" s="114"/>
      <c r="FY162" s="114"/>
      <c r="FZ162" s="114"/>
      <c r="GA162" s="114"/>
      <c r="GB162" s="114"/>
      <c r="GC162" s="114"/>
      <c r="GD162" s="114"/>
      <c r="GE162" s="114"/>
      <c r="GF162" s="114"/>
      <c r="GG162" s="114"/>
      <c r="GH162" s="114"/>
      <c r="GI162" s="114"/>
      <c r="GJ162" s="114"/>
      <c r="GK162" s="114"/>
      <c r="GL162" s="114"/>
      <c r="GM162" s="114"/>
      <c r="GN162" s="114"/>
      <c r="GO162" s="114"/>
      <c r="GP162" s="114"/>
      <c r="GQ162" s="114"/>
      <c r="GR162" s="114"/>
      <c r="GS162" s="114"/>
      <c r="GT162" s="114"/>
      <c r="GU162" s="114"/>
      <c r="GV162" s="114"/>
      <c r="GW162" s="114"/>
      <c r="GX162" s="114"/>
      <c r="GY162" s="114"/>
      <c r="GZ162" s="114"/>
      <c r="HA162" s="114"/>
      <c r="HB162" s="114"/>
      <c r="HC162" s="114"/>
      <c r="HD162" s="114"/>
      <c r="HE162" s="114"/>
      <c r="HF162" s="114"/>
      <c r="HG162" s="114"/>
    </row>
    <row r="163" spans="1:215" s="117" customFormat="1" ht="25.5">
      <c r="A163" s="118"/>
      <c r="B163" s="118" t="s">
        <v>19</v>
      </c>
      <c r="C163" s="121" t="s">
        <v>20</v>
      </c>
      <c r="D163" s="143">
        <v>1041.1</v>
      </c>
      <c r="E163" s="143">
        <v>1041.1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  <c r="FV163" s="114"/>
      <c r="FW163" s="114"/>
      <c r="FX163" s="114"/>
      <c r="FY163" s="114"/>
      <c r="FZ163" s="114"/>
      <c r="GA163" s="114"/>
      <c r="GB163" s="114"/>
      <c r="GC163" s="114"/>
      <c r="GD163" s="114"/>
      <c r="GE163" s="114"/>
      <c r="GF163" s="114"/>
      <c r="GG163" s="114"/>
      <c r="GH163" s="114"/>
      <c r="GI163" s="114"/>
      <c r="GJ163" s="114"/>
      <c r="GK163" s="114"/>
      <c r="GL163" s="114"/>
      <c r="GM163" s="114"/>
      <c r="GN163" s="114"/>
      <c r="GO163" s="114"/>
      <c r="GP163" s="114"/>
      <c r="GQ163" s="114"/>
      <c r="GR163" s="114"/>
      <c r="GS163" s="114"/>
      <c r="GT163" s="114"/>
      <c r="GU163" s="114"/>
      <c r="GV163" s="114"/>
      <c r="GW163" s="114"/>
      <c r="GX163" s="114"/>
      <c r="GY163" s="114"/>
      <c r="GZ163" s="114"/>
      <c r="HA163" s="114"/>
      <c r="HB163" s="114"/>
      <c r="HC163" s="114"/>
      <c r="HD163" s="114"/>
      <c r="HE163" s="114"/>
      <c r="HF163" s="114"/>
      <c r="HG163" s="114"/>
    </row>
    <row r="164" spans="1:215" s="145" customFormat="1" ht="25.5">
      <c r="A164" s="118" t="s">
        <v>13</v>
      </c>
      <c r="B164" s="118"/>
      <c r="C164" s="131" t="s">
        <v>14</v>
      </c>
      <c r="D164" s="143">
        <f>D165</f>
        <v>33845.4</v>
      </c>
      <c r="E164" s="143">
        <f>E165</f>
        <v>33845.4</v>
      </c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</row>
    <row r="165" spans="1:215" s="116" customFormat="1" ht="25.5">
      <c r="A165" s="94" t="s">
        <v>15</v>
      </c>
      <c r="B165" s="94"/>
      <c r="C165" s="125" t="s">
        <v>16</v>
      </c>
      <c r="D165" s="143">
        <f>D166</f>
        <v>33845.4</v>
      </c>
      <c r="E165" s="143">
        <f>E166</f>
        <v>33845.4</v>
      </c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  <c r="GU165" s="115"/>
      <c r="GV165" s="115"/>
      <c r="GW165" s="115"/>
      <c r="GX165" s="115"/>
      <c r="GY165" s="115"/>
      <c r="GZ165" s="115"/>
      <c r="HA165" s="115"/>
      <c r="HB165" s="115"/>
      <c r="HC165" s="115"/>
      <c r="HD165" s="115"/>
      <c r="HE165" s="115"/>
      <c r="HF165" s="115"/>
      <c r="HG165" s="115"/>
    </row>
    <row r="166" spans="1:215" s="117" customFormat="1" ht="25.5">
      <c r="A166" s="118" t="s">
        <v>571</v>
      </c>
      <c r="B166" s="118"/>
      <c r="C166" s="121" t="s">
        <v>17</v>
      </c>
      <c r="D166" s="143">
        <f>D168</f>
        <v>33845.4</v>
      </c>
      <c r="E166" s="143">
        <f>E168</f>
        <v>33845.4</v>
      </c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  <c r="FV166" s="114"/>
      <c r="FW166" s="114"/>
      <c r="FX166" s="114"/>
      <c r="FY166" s="114"/>
      <c r="FZ166" s="114"/>
      <c r="GA166" s="114"/>
      <c r="GB166" s="114"/>
      <c r="GC166" s="114"/>
      <c r="GD166" s="114"/>
      <c r="GE166" s="114"/>
      <c r="GF166" s="114"/>
      <c r="GG166" s="114"/>
      <c r="GH166" s="114"/>
      <c r="GI166" s="114"/>
      <c r="GJ166" s="114"/>
      <c r="GK166" s="114"/>
      <c r="GL166" s="114"/>
      <c r="GM166" s="114"/>
      <c r="GN166" s="114"/>
      <c r="GO166" s="114"/>
      <c r="GP166" s="114"/>
      <c r="GQ166" s="114"/>
      <c r="GR166" s="114"/>
      <c r="GS166" s="114"/>
      <c r="GT166" s="114"/>
      <c r="GU166" s="114"/>
      <c r="GV166" s="114"/>
      <c r="GW166" s="114"/>
      <c r="GX166" s="114"/>
      <c r="GY166" s="114"/>
      <c r="GZ166" s="114"/>
      <c r="HA166" s="114"/>
      <c r="HB166" s="114"/>
      <c r="HC166" s="114"/>
      <c r="HD166" s="114"/>
      <c r="HE166" s="114"/>
      <c r="HF166" s="114"/>
      <c r="HG166" s="114"/>
    </row>
    <row r="167" spans="1:215" s="146" customFormat="1" ht="25.5">
      <c r="A167" s="118" t="s">
        <v>572</v>
      </c>
      <c r="B167" s="118"/>
      <c r="C167" s="121" t="s">
        <v>41</v>
      </c>
      <c r="D167" s="143">
        <f>D168</f>
        <v>33845.4</v>
      </c>
      <c r="E167" s="143">
        <f>E168</f>
        <v>33845.4</v>
      </c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  <c r="DQ167" s="107"/>
      <c r="DR167" s="107"/>
      <c r="DS167" s="107"/>
      <c r="DT167" s="107"/>
      <c r="DU167" s="107"/>
      <c r="DV167" s="107"/>
      <c r="DW167" s="107"/>
      <c r="DX167" s="107"/>
      <c r="DY167" s="107"/>
      <c r="DZ167" s="107"/>
      <c r="EA167" s="107"/>
      <c r="EB167" s="107"/>
      <c r="EC167" s="107"/>
      <c r="ED167" s="107"/>
      <c r="EE167" s="107"/>
      <c r="EF167" s="107"/>
      <c r="EG167" s="107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</row>
    <row r="168" spans="1:215" s="146" customFormat="1" ht="25.5">
      <c r="A168" s="118"/>
      <c r="B168" s="94" t="s">
        <v>19</v>
      </c>
      <c r="C168" s="121" t="s">
        <v>20</v>
      </c>
      <c r="D168" s="143">
        <v>33845.4</v>
      </c>
      <c r="E168" s="143">
        <v>33845.4</v>
      </c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107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</row>
    <row r="169" spans="1:215" s="146" customFormat="1" ht="25.5">
      <c r="A169" s="118" t="s">
        <v>22</v>
      </c>
      <c r="B169" s="94"/>
      <c r="C169" s="121" t="s">
        <v>23</v>
      </c>
      <c r="D169" s="143">
        <f aca="true" t="shared" si="4" ref="D169:E171">D170</f>
        <v>9793.2</v>
      </c>
      <c r="E169" s="143">
        <f t="shared" si="4"/>
        <v>6830.9</v>
      </c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</row>
    <row r="170" spans="1:215" s="116" customFormat="1" ht="25.5">
      <c r="A170" s="94" t="s">
        <v>24</v>
      </c>
      <c r="B170" s="94"/>
      <c r="C170" s="122" t="s">
        <v>25</v>
      </c>
      <c r="D170" s="143">
        <f t="shared" si="4"/>
        <v>9793.2</v>
      </c>
      <c r="E170" s="143">
        <f t="shared" si="4"/>
        <v>6830.9</v>
      </c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</row>
    <row r="171" spans="1:215" s="138" customFormat="1" ht="25.5">
      <c r="A171" s="118" t="s">
        <v>573</v>
      </c>
      <c r="B171" s="94"/>
      <c r="C171" s="121" t="s">
        <v>26</v>
      </c>
      <c r="D171" s="143">
        <f t="shared" si="4"/>
        <v>9793.2</v>
      </c>
      <c r="E171" s="143">
        <f t="shared" si="4"/>
        <v>6830.9</v>
      </c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37"/>
      <c r="DE171" s="137"/>
      <c r="DF171" s="137"/>
      <c r="DG171" s="137"/>
      <c r="DH171" s="137"/>
      <c r="DI171" s="137"/>
      <c r="DJ171" s="137"/>
      <c r="DK171" s="137"/>
      <c r="DL171" s="137"/>
      <c r="DM171" s="137"/>
      <c r="DN171" s="137"/>
      <c r="DO171" s="137"/>
      <c r="DP171" s="137"/>
      <c r="DQ171" s="137"/>
      <c r="DR171" s="137"/>
      <c r="DS171" s="137"/>
      <c r="DT171" s="137"/>
      <c r="DU171" s="137"/>
      <c r="DV171" s="137"/>
      <c r="DW171" s="137"/>
      <c r="DX171" s="137"/>
      <c r="DY171" s="137"/>
      <c r="DZ171" s="137"/>
      <c r="EA171" s="137"/>
      <c r="EB171" s="137"/>
      <c r="EC171" s="137"/>
      <c r="ED171" s="137"/>
      <c r="EE171" s="137"/>
      <c r="EF171" s="137"/>
      <c r="EG171" s="137"/>
      <c r="EH171" s="137"/>
      <c r="EI171" s="137"/>
      <c r="EJ171" s="137"/>
      <c r="EK171" s="137"/>
      <c r="EL171" s="137"/>
      <c r="EM171" s="137"/>
      <c r="EN171" s="137"/>
      <c r="EO171" s="137"/>
      <c r="EP171" s="137"/>
      <c r="EQ171" s="137"/>
      <c r="ER171" s="137"/>
      <c r="ES171" s="137"/>
      <c r="ET171" s="137"/>
      <c r="EU171" s="137"/>
      <c r="EV171" s="137"/>
      <c r="EW171" s="137"/>
      <c r="EX171" s="137"/>
      <c r="EY171" s="137"/>
      <c r="EZ171" s="137"/>
      <c r="FA171" s="137"/>
      <c r="FB171" s="137"/>
      <c r="FC171" s="137"/>
      <c r="FD171" s="137"/>
      <c r="FE171" s="137"/>
      <c r="FF171" s="137"/>
      <c r="FG171" s="137"/>
      <c r="FH171" s="137"/>
      <c r="FI171" s="137"/>
      <c r="FJ171" s="137"/>
      <c r="FK171" s="137"/>
      <c r="FL171" s="137"/>
      <c r="FM171" s="137"/>
      <c r="FN171" s="137"/>
      <c r="FO171" s="137"/>
      <c r="FP171" s="137"/>
      <c r="FQ171" s="137"/>
      <c r="FR171" s="137"/>
      <c r="FS171" s="137"/>
      <c r="FT171" s="137"/>
      <c r="FU171" s="137"/>
      <c r="FV171" s="137"/>
      <c r="FW171" s="137"/>
      <c r="FX171" s="137"/>
      <c r="FY171" s="137"/>
      <c r="FZ171" s="137"/>
      <c r="GA171" s="137"/>
      <c r="GB171" s="137"/>
      <c r="GC171" s="137"/>
      <c r="GD171" s="137"/>
      <c r="GE171" s="137"/>
      <c r="GF171" s="137"/>
      <c r="GG171" s="137"/>
      <c r="GH171" s="137"/>
      <c r="GI171" s="137"/>
      <c r="GJ171" s="137"/>
      <c r="GK171" s="137"/>
      <c r="GL171" s="137"/>
      <c r="GM171" s="137"/>
      <c r="GN171" s="137"/>
      <c r="GO171" s="137"/>
      <c r="GP171" s="137"/>
      <c r="GQ171" s="137"/>
      <c r="GR171" s="137"/>
      <c r="GS171" s="137"/>
      <c r="GT171" s="137"/>
      <c r="GU171" s="137"/>
      <c r="GV171" s="137"/>
      <c r="GW171" s="137"/>
      <c r="GX171" s="137"/>
      <c r="GY171" s="137"/>
      <c r="GZ171" s="137"/>
      <c r="HA171" s="137"/>
      <c r="HB171" s="137"/>
      <c r="HC171" s="137"/>
      <c r="HD171" s="137"/>
      <c r="HE171" s="137"/>
      <c r="HF171" s="137"/>
      <c r="HG171" s="137"/>
    </row>
    <row r="172" spans="1:215" s="145" customFormat="1" ht="25.5">
      <c r="A172" s="118"/>
      <c r="B172" s="94" t="s">
        <v>19</v>
      </c>
      <c r="C172" s="121" t="s">
        <v>20</v>
      </c>
      <c r="D172" s="143">
        <v>9793.2</v>
      </c>
      <c r="E172" s="143">
        <v>6830.9</v>
      </c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</row>
    <row r="173" spans="1:215" s="145" customFormat="1" ht="25.5">
      <c r="A173" s="94" t="s">
        <v>29</v>
      </c>
      <c r="B173" s="118"/>
      <c r="C173" s="129" t="s">
        <v>30</v>
      </c>
      <c r="D173" s="143">
        <f>D174+D179+D182</f>
        <v>6679.700000000001</v>
      </c>
      <c r="E173" s="143">
        <f>E174+E179+E182</f>
        <v>6579.200000000001</v>
      </c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</row>
    <row r="174" spans="1:215" s="116" customFormat="1" ht="25.5">
      <c r="A174" s="94" t="s">
        <v>71</v>
      </c>
      <c r="B174" s="94"/>
      <c r="C174" s="125" t="s">
        <v>72</v>
      </c>
      <c r="D174" s="143">
        <f>D175</f>
        <v>6440.900000000001</v>
      </c>
      <c r="E174" s="143">
        <f>E175</f>
        <v>6440.900000000001</v>
      </c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115"/>
      <c r="HF174" s="115"/>
      <c r="HG174" s="115"/>
    </row>
    <row r="175" spans="1:215" s="117" customFormat="1" ht="12.75">
      <c r="A175" s="94" t="s">
        <v>574</v>
      </c>
      <c r="B175" s="94"/>
      <c r="C175" s="141" t="s">
        <v>73</v>
      </c>
      <c r="D175" s="143">
        <f>D176+D177+D178</f>
        <v>6440.900000000001</v>
      </c>
      <c r="E175" s="143">
        <f>E176+E177+E178</f>
        <v>6440.900000000001</v>
      </c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/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114"/>
      <c r="EY175" s="114"/>
      <c r="EZ175" s="114"/>
      <c r="FA175" s="114"/>
      <c r="FB175" s="114"/>
      <c r="FC175" s="114"/>
      <c r="FD175" s="114"/>
      <c r="FE175" s="114"/>
      <c r="FF175" s="114"/>
      <c r="FG175" s="114"/>
      <c r="FH175" s="114"/>
      <c r="FI175" s="114"/>
      <c r="FJ175" s="114"/>
      <c r="FK175" s="114"/>
      <c r="FL175" s="114"/>
      <c r="FM175" s="114"/>
      <c r="FN175" s="114"/>
      <c r="FO175" s="114"/>
      <c r="FP175" s="114"/>
      <c r="FQ175" s="114"/>
      <c r="FR175" s="114"/>
      <c r="FS175" s="114"/>
      <c r="FT175" s="114"/>
      <c r="FU175" s="114"/>
      <c r="FV175" s="114"/>
      <c r="FW175" s="114"/>
      <c r="FX175" s="114"/>
      <c r="FY175" s="114"/>
      <c r="FZ175" s="114"/>
      <c r="GA175" s="114"/>
      <c r="GB175" s="114"/>
      <c r="GC175" s="114"/>
      <c r="GD175" s="114"/>
      <c r="GE175" s="114"/>
      <c r="GF175" s="114"/>
      <c r="GG175" s="114"/>
      <c r="GH175" s="114"/>
      <c r="GI175" s="114"/>
      <c r="GJ175" s="114"/>
      <c r="GK175" s="114"/>
      <c r="GL175" s="114"/>
      <c r="GM175" s="114"/>
      <c r="GN175" s="114"/>
      <c r="GO175" s="114"/>
      <c r="GP175" s="114"/>
      <c r="GQ175" s="114"/>
      <c r="GR175" s="114"/>
      <c r="GS175" s="114"/>
      <c r="GT175" s="114"/>
      <c r="GU175" s="114"/>
      <c r="GV175" s="114"/>
      <c r="GW175" s="114"/>
      <c r="GX175" s="114"/>
      <c r="GY175" s="114"/>
      <c r="GZ175" s="114"/>
      <c r="HA175" s="114"/>
      <c r="HB175" s="114"/>
      <c r="HC175" s="114"/>
      <c r="HD175" s="114"/>
      <c r="HE175" s="114"/>
      <c r="HF175" s="114"/>
      <c r="HG175" s="114"/>
    </row>
    <row r="176" spans="1:215" s="117" customFormat="1" ht="51">
      <c r="A176" s="118"/>
      <c r="B176" s="118" t="s">
        <v>74</v>
      </c>
      <c r="C176" s="124" t="s">
        <v>75</v>
      </c>
      <c r="D176" s="143">
        <v>5828.1</v>
      </c>
      <c r="E176" s="143">
        <v>5828.1</v>
      </c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114"/>
      <c r="FP176" s="114"/>
      <c r="FQ176" s="114"/>
      <c r="FR176" s="114"/>
      <c r="FS176" s="114"/>
      <c r="FT176" s="114"/>
      <c r="FU176" s="114"/>
      <c r="FV176" s="114"/>
      <c r="FW176" s="114"/>
      <c r="FX176" s="114"/>
      <c r="FY176" s="114"/>
      <c r="FZ176" s="114"/>
      <c r="GA176" s="114"/>
      <c r="GB176" s="114"/>
      <c r="GC176" s="114"/>
      <c r="GD176" s="114"/>
      <c r="GE176" s="114"/>
      <c r="GF176" s="114"/>
      <c r="GG176" s="114"/>
      <c r="GH176" s="114"/>
      <c r="GI176" s="114"/>
      <c r="GJ176" s="114"/>
      <c r="GK176" s="114"/>
      <c r="GL176" s="114"/>
      <c r="GM176" s="114"/>
      <c r="GN176" s="114"/>
      <c r="GO176" s="114"/>
      <c r="GP176" s="114"/>
      <c r="GQ176" s="114"/>
      <c r="GR176" s="114"/>
      <c r="GS176" s="114"/>
      <c r="GT176" s="114"/>
      <c r="GU176" s="114"/>
      <c r="GV176" s="114"/>
      <c r="GW176" s="114"/>
      <c r="GX176" s="114"/>
      <c r="GY176" s="114"/>
      <c r="GZ176" s="114"/>
      <c r="HA176" s="114"/>
      <c r="HB176" s="114"/>
      <c r="HC176" s="114"/>
      <c r="HD176" s="114"/>
      <c r="HE176" s="114"/>
      <c r="HF176" s="114"/>
      <c r="HG176" s="114"/>
    </row>
    <row r="177" spans="1:215" s="117" customFormat="1" ht="25.5">
      <c r="A177" s="118"/>
      <c r="B177" s="118" t="s">
        <v>76</v>
      </c>
      <c r="C177" s="129" t="s">
        <v>77</v>
      </c>
      <c r="D177" s="143">
        <v>608.8</v>
      </c>
      <c r="E177" s="143">
        <v>608.8</v>
      </c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  <c r="FH177" s="114"/>
      <c r="FI177" s="114"/>
      <c r="FJ177" s="114"/>
      <c r="FK177" s="114"/>
      <c r="FL177" s="114"/>
      <c r="FM177" s="114"/>
      <c r="FN177" s="114"/>
      <c r="FO177" s="114"/>
      <c r="FP177" s="114"/>
      <c r="FQ177" s="114"/>
      <c r="FR177" s="114"/>
      <c r="FS177" s="114"/>
      <c r="FT177" s="114"/>
      <c r="FU177" s="114"/>
      <c r="FV177" s="114"/>
      <c r="FW177" s="114"/>
      <c r="FX177" s="114"/>
      <c r="FY177" s="114"/>
      <c r="FZ177" s="114"/>
      <c r="GA177" s="114"/>
      <c r="GB177" s="114"/>
      <c r="GC177" s="114"/>
      <c r="GD177" s="114"/>
      <c r="GE177" s="114"/>
      <c r="GF177" s="114"/>
      <c r="GG177" s="114"/>
      <c r="GH177" s="114"/>
      <c r="GI177" s="114"/>
      <c r="GJ177" s="114"/>
      <c r="GK177" s="114"/>
      <c r="GL177" s="114"/>
      <c r="GM177" s="114"/>
      <c r="GN177" s="114"/>
      <c r="GO177" s="114"/>
      <c r="GP177" s="114"/>
      <c r="GQ177" s="114"/>
      <c r="GR177" s="114"/>
      <c r="GS177" s="114"/>
      <c r="GT177" s="114"/>
      <c r="GU177" s="114"/>
      <c r="GV177" s="114"/>
      <c r="GW177" s="114"/>
      <c r="GX177" s="114"/>
      <c r="GY177" s="114"/>
      <c r="GZ177" s="114"/>
      <c r="HA177" s="114"/>
      <c r="HB177" s="114"/>
      <c r="HC177" s="114"/>
      <c r="HD177" s="114"/>
      <c r="HE177" s="114"/>
      <c r="HF177" s="114"/>
      <c r="HG177" s="114"/>
    </row>
    <row r="178" spans="1:215" s="117" customFormat="1" ht="12.75">
      <c r="A178" s="118"/>
      <c r="B178" s="118" t="s">
        <v>78</v>
      </c>
      <c r="C178" s="129" t="s">
        <v>79</v>
      </c>
      <c r="D178" s="143">
        <v>4</v>
      </c>
      <c r="E178" s="143">
        <v>4</v>
      </c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114"/>
      <c r="FP178" s="114"/>
      <c r="FQ178" s="114"/>
      <c r="FR178" s="114"/>
      <c r="FS178" s="114"/>
      <c r="FT178" s="114"/>
      <c r="FU178" s="114"/>
      <c r="FV178" s="114"/>
      <c r="FW178" s="114"/>
      <c r="FX178" s="114"/>
      <c r="FY178" s="114"/>
      <c r="FZ178" s="114"/>
      <c r="GA178" s="114"/>
      <c r="GB178" s="114"/>
      <c r="GC178" s="114"/>
      <c r="GD178" s="114"/>
      <c r="GE178" s="114"/>
      <c r="GF178" s="114"/>
      <c r="GG178" s="114"/>
      <c r="GH178" s="114"/>
      <c r="GI178" s="114"/>
      <c r="GJ178" s="114"/>
      <c r="GK178" s="114"/>
      <c r="GL178" s="114"/>
      <c r="GM178" s="114"/>
      <c r="GN178" s="114"/>
      <c r="GO178" s="114"/>
      <c r="GP178" s="114"/>
      <c r="GQ178" s="114"/>
      <c r="GR178" s="114"/>
      <c r="GS178" s="114"/>
      <c r="GT178" s="114"/>
      <c r="GU178" s="114"/>
      <c r="GV178" s="114"/>
      <c r="GW178" s="114"/>
      <c r="GX178" s="114"/>
      <c r="GY178" s="114"/>
      <c r="GZ178" s="114"/>
      <c r="HA178" s="114"/>
      <c r="HB178" s="114"/>
      <c r="HC178" s="114"/>
      <c r="HD178" s="114"/>
      <c r="HE178" s="114"/>
      <c r="HF178" s="114"/>
      <c r="HG178" s="114"/>
    </row>
    <row r="179" spans="1:215" s="116" customFormat="1" ht="25.5">
      <c r="A179" s="94" t="s">
        <v>31</v>
      </c>
      <c r="B179" s="94"/>
      <c r="C179" s="141" t="s">
        <v>32</v>
      </c>
      <c r="D179" s="143">
        <f>D180</f>
        <v>138.3</v>
      </c>
      <c r="E179" s="143">
        <f>E180</f>
        <v>138.3</v>
      </c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  <c r="HE179" s="115"/>
      <c r="HF179" s="115"/>
      <c r="HG179" s="115"/>
    </row>
    <row r="180" spans="1:215" s="117" customFormat="1" ht="12.75">
      <c r="A180" s="94" t="s">
        <v>575</v>
      </c>
      <c r="B180" s="94"/>
      <c r="C180" s="141" t="s">
        <v>33</v>
      </c>
      <c r="D180" s="143">
        <f>D181</f>
        <v>138.3</v>
      </c>
      <c r="E180" s="143">
        <f>E181</f>
        <v>138.3</v>
      </c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114"/>
      <c r="FP180" s="114"/>
      <c r="FQ180" s="114"/>
      <c r="FR180" s="114"/>
      <c r="FS180" s="114"/>
      <c r="FT180" s="114"/>
      <c r="FU180" s="114"/>
      <c r="FV180" s="114"/>
      <c r="FW180" s="114"/>
      <c r="FX180" s="114"/>
      <c r="FY180" s="114"/>
      <c r="FZ180" s="114"/>
      <c r="GA180" s="114"/>
      <c r="GB180" s="114"/>
      <c r="GC180" s="114"/>
      <c r="GD180" s="114"/>
      <c r="GE180" s="114"/>
      <c r="GF180" s="114"/>
      <c r="GG180" s="114"/>
      <c r="GH180" s="114"/>
      <c r="GI180" s="114"/>
      <c r="GJ180" s="114"/>
      <c r="GK180" s="114"/>
      <c r="GL180" s="114"/>
      <c r="GM180" s="114"/>
      <c r="GN180" s="114"/>
      <c r="GO180" s="114"/>
      <c r="GP180" s="114"/>
      <c r="GQ180" s="114"/>
      <c r="GR180" s="114"/>
      <c r="GS180" s="114"/>
      <c r="GT180" s="114"/>
      <c r="GU180" s="114"/>
      <c r="GV180" s="114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</row>
    <row r="181" spans="1:215" s="117" customFormat="1" ht="25.5">
      <c r="A181" s="94"/>
      <c r="B181" s="94" t="s">
        <v>19</v>
      </c>
      <c r="C181" s="121" t="s">
        <v>20</v>
      </c>
      <c r="D181" s="143">
        <v>138.3</v>
      </c>
      <c r="E181" s="143">
        <v>138.3</v>
      </c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114"/>
      <c r="FP181" s="114"/>
      <c r="FQ181" s="114"/>
      <c r="FR181" s="114"/>
      <c r="FS181" s="114"/>
      <c r="FT181" s="114"/>
      <c r="FU181" s="114"/>
      <c r="FV181" s="114"/>
      <c r="FW181" s="114"/>
      <c r="FX181" s="114"/>
      <c r="FY181" s="114"/>
      <c r="FZ181" s="114"/>
      <c r="GA181" s="114"/>
      <c r="GB181" s="114"/>
      <c r="GC181" s="114"/>
      <c r="GD181" s="114"/>
      <c r="GE181" s="114"/>
      <c r="GF181" s="114"/>
      <c r="GG181" s="114"/>
      <c r="GH181" s="114"/>
      <c r="GI181" s="114"/>
      <c r="GJ181" s="114"/>
      <c r="GK181" s="114"/>
      <c r="GL181" s="114"/>
      <c r="GM181" s="114"/>
      <c r="GN181" s="114"/>
      <c r="GO181" s="114"/>
      <c r="GP181" s="114"/>
      <c r="GQ181" s="114"/>
      <c r="GR181" s="114"/>
      <c r="GS181" s="114"/>
      <c r="GT181" s="114"/>
      <c r="GU181" s="114"/>
      <c r="GV181" s="114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</row>
    <row r="182" spans="1:215" s="116" customFormat="1" ht="25.5">
      <c r="A182" s="94" t="s">
        <v>84</v>
      </c>
      <c r="B182" s="94"/>
      <c r="C182" s="141" t="s">
        <v>85</v>
      </c>
      <c r="D182" s="143">
        <f>D183+D185</f>
        <v>100.5</v>
      </c>
      <c r="E182" s="143">
        <f>E183+E185</f>
        <v>0</v>
      </c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  <c r="FI182" s="115"/>
      <c r="FJ182" s="115"/>
      <c r="FK182" s="115"/>
      <c r="FL182" s="115"/>
      <c r="FM182" s="115"/>
      <c r="FN182" s="115"/>
      <c r="FO182" s="115"/>
      <c r="FP182" s="115"/>
      <c r="FQ182" s="115"/>
      <c r="FR182" s="115"/>
      <c r="FS182" s="115"/>
      <c r="FT182" s="115"/>
      <c r="FU182" s="115"/>
      <c r="FV182" s="115"/>
      <c r="FW182" s="115"/>
      <c r="FX182" s="115"/>
      <c r="FY182" s="115"/>
      <c r="FZ182" s="115"/>
      <c r="GA182" s="115"/>
      <c r="GB182" s="115"/>
      <c r="GC182" s="115"/>
      <c r="GD182" s="115"/>
      <c r="GE182" s="115"/>
      <c r="GF182" s="115"/>
      <c r="GG182" s="115"/>
      <c r="GH182" s="115"/>
      <c r="GI182" s="115"/>
      <c r="GJ182" s="115"/>
      <c r="GK182" s="115"/>
      <c r="GL182" s="115"/>
      <c r="GM182" s="115"/>
      <c r="GN182" s="115"/>
      <c r="GO182" s="115"/>
      <c r="GP182" s="115"/>
      <c r="GQ182" s="115"/>
      <c r="GR182" s="115"/>
      <c r="GS182" s="115"/>
      <c r="GT182" s="115"/>
      <c r="GU182" s="115"/>
      <c r="GV182" s="115"/>
      <c r="GW182" s="115"/>
      <c r="GX182" s="115"/>
      <c r="GY182" s="115"/>
      <c r="GZ182" s="115"/>
      <c r="HA182" s="115"/>
      <c r="HB182" s="115"/>
      <c r="HC182" s="115"/>
      <c r="HD182" s="115"/>
      <c r="HE182" s="115"/>
      <c r="HF182" s="115"/>
      <c r="HG182" s="115"/>
    </row>
    <row r="183" spans="1:215" s="117" customFormat="1" ht="42" customHeight="1">
      <c r="A183" s="94" t="s">
        <v>515</v>
      </c>
      <c r="B183" s="94"/>
      <c r="C183" s="147" t="s">
        <v>186</v>
      </c>
      <c r="D183" s="143">
        <f>D184</f>
        <v>62.8</v>
      </c>
      <c r="E183" s="143">
        <f>E184</f>
        <v>0</v>
      </c>
      <c r="F183" s="148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114"/>
      <c r="FP183" s="114"/>
      <c r="FQ183" s="114"/>
      <c r="FR183" s="114"/>
      <c r="FS183" s="114"/>
      <c r="FT183" s="114"/>
      <c r="FU183" s="114"/>
      <c r="FV183" s="114"/>
      <c r="FW183" s="114"/>
      <c r="FX183" s="114"/>
      <c r="FY183" s="114"/>
      <c r="FZ183" s="114"/>
      <c r="GA183" s="114"/>
      <c r="GB183" s="114"/>
      <c r="GC183" s="114"/>
      <c r="GD183" s="114"/>
      <c r="GE183" s="114"/>
      <c r="GF183" s="114"/>
      <c r="GG183" s="114"/>
      <c r="GH183" s="114"/>
      <c r="GI183" s="114"/>
      <c r="GJ183" s="114"/>
      <c r="GK183" s="114"/>
      <c r="GL183" s="114"/>
      <c r="GM183" s="114"/>
      <c r="GN183" s="114"/>
      <c r="GO183" s="114"/>
      <c r="GP183" s="114"/>
      <c r="GQ183" s="114"/>
      <c r="GR183" s="114"/>
      <c r="GS183" s="114"/>
      <c r="GT183" s="114"/>
      <c r="GU183" s="114"/>
      <c r="GV183" s="114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</row>
    <row r="184" spans="1:215" s="117" customFormat="1" ht="12.75">
      <c r="A184" s="94"/>
      <c r="B184" s="94" t="s">
        <v>88</v>
      </c>
      <c r="C184" s="125" t="s">
        <v>89</v>
      </c>
      <c r="D184" s="143">
        <v>62.8</v>
      </c>
      <c r="E184" s="143"/>
      <c r="F184" s="149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</row>
    <row r="185" spans="1:215" s="117" customFormat="1" ht="28.5" customHeight="1">
      <c r="A185" s="94" t="s">
        <v>576</v>
      </c>
      <c r="B185" s="94"/>
      <c r="C185" s="65" t="s">
        <v>90</v>
      </c>
      <c r="D185" s="143">
        <f>D186</f>
        <v>37.7</v>
      </c>
      <c r="E185" s="143">
        <f>E186</f>
        <v>0</v>
      </c>
      <c r="F185" s="148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114"/>
      <c r="FP185" s="114"/>
      <c r="FQ185" s="114"/>
      <c r="FR185" s="114"/>
      <c r="FS185" s="114"/>
      <c r="FT185" s="114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</row>
    <row r="186" spans="1:215" s="117" customFormat="1" ht="12.75">
      <c r="A186" s="94"/>
      <c r="B186" s="94" t="s">
        <v>88</v>
      </c>
      <c r="C186" s="125" t="s">
        <v>89</v>
      </c>
      <c r="D186" s="143">
        <v>37.7</v>
      </c>
      <c r="E186" s="143"/>
      <c r="F186" s="149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114"/>
      <c r="FP186" s="114"/>
      <c r="FQ186" s="114"/>
      <c r="FR186" s="114"/>
      <c r="FS186" s="114"/>
      <c r="FT186" s="114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</row>
    <row r="187" spans="1:7" s="137" customFormat="1" ht="25.5">
      <c r="A187" s="94" t="s">
        <v>294</v>
      </c>
      <c r="B187" s="168"/>
      <c r="C187" s="129" t="s">
        <v>295</v>
      </c>
      <c r="D187" s="143">
        <f>D188+D240+D211</f>
        <v>312260.1</v>
      </c>
      <c r="E187" s="143">
        <f>E188+E240+E211</f>
        <v>219062.9</v>
      </c>
      <c r="F187" s="150"/>
      <c r="G187" s="151"/>
    </row>
    <row r="188" spans="1:5" s="137" customFormat="1" ht="25.5">
      <c r="A188" s="94" t="s">
        <v>296</v>
      </c>
      <c r="B188" s="118"/>
      <c r="C188" s="121" t="s">
        <v>297</v>
      </c>
      <c r="D188" s="143">
        <f>D189+D193+D196+D202</f>
        <v>68285.8</v>
      </c>
      <c r="E188" s="143">
        <f>E189+E193+E196+E202</f>
        <v>92151.6</v>
      </c>
    </row>
    <row r="189" spans="1:5" s="115" customFormat="1" ht="12.75">
      <c r="A189" s="94" t="s">
        <v>326</v>
      </c>
      <c r="B189" s="118"/>
      <c r="C189" s="125" t="s">
        <v>327</v>
      </c>
      <c r="D189" s="74">
        <f aca="true" t="shared" si="5" ref="D189:E191">D190</f>
        <v>8613.9</v>
      </c>
      <c r="E189" s="74">
        <f t="shared" si="5"/>
        <v>8613.9</v>
      </c>
    </row>
    <row r="190" spans="1:5" s="137" customFormat="1" ht="25.5" customHeight="1">
      <c r="A190" s="94" t="s">
        <v>577</v>
      </c>
      <c r="B190" s="118"/>
      <c r="C190" s="121" t="s">
        <v>328</v>
      </c>
      <c r="D190" s="152">
        <f t="shared" si="5"/>
        <v>8613.9</v>
      </c>
      <c r="E190" s="152">
        <f t="shared" si="5"/>
        <v>8613.9</v>
      </c>
    </row>
    <row r="191" spans="1:5" s="137" customFormat="1" ht="25.5">
      <c r="A191" s="94" t="s">
        <v>578</v>
      </c>
      <c r="B191" s="153"/>
      <c r="C191" s="121" t="s">
        <v>41</v>
      </c>
      <c r="D191" s="152">
        <f t="shared" si="5"/>
        <v>8613.9</v>
      </c>
      <c r="E191" s="152">
        <f t="shared" si="5"/>
        <v>8613.9</v>
      </c>
    </row>
    <row r="192" spans="1:5" s="137" customFormat="1" ht="25.5">
      <c r="A192" s="94"/>
      <c r="B192" s="118" t="s">
        <v>19</v>
      </c>
      <c r="C192" s="121" t="s">
        <v>20</v>
      </c>
      <c r="D192" s="74">
        <v>8613.9</v>
      </c>
      <c r="E192" s="74">
        <v>8613.9</v>
      </c>
    </row>
    <row r="193" spans="1:5" s="115" customFormat="1" ht="25.5">
      <c r="A193" s="94" t="s">
        <v>329</v>
      </c>
      <c r="B193" s="118"/>
      <c r="C193" s="129" t="s">
        <v>21</v>
      </c>
      <c r="D193" s="74">
        <f>D194</f>
        <v>691.9000000000001</v>
      </c>
      <c r="E193" s="74">
        <f>E194</f>
        <v>691.9000000000001</v>
      </c>
    </row>
    <row r="194" spans="1:5" s="137" customFormat="1" ht="25.5">
      <c r="A194" s="94" t="s">
        <v>579</v>
      </c>
      <c r="B194" s="118"/>
      <c r="C194" s="141" t="s">
        <v>62</v>
      </c>
      <c r="D194" s="74">
        <f>D195</f>
        <v>691.9000000000001</v>
      </c>
      <c r="E194" s="74">
        <f>E195</f>
        <v>691.9000000000001</v>
      </c>
    </row>
    <row r="195" spans="1:5" s="137" customFormat="1" ht="25.5">
      <c r="A195" s="94"/>
      <c r="B195" s="118" t="s">
        <v>19</v>
      </c>
      <c r="C195" s="121" t="s">
        <v>20</v>
      </c>
      <c r="D195" s="74">
        <f>3456-2764.1</f>
        <v>691.9000000000001</v>
      </c>
      <c r="E195" s="74">
        <f>3456-2764.1</f>
        <v>691.9000000000001</v>
      </c>
    </row>
    <row r="196" spans="1:5" s="115" customFormat="1" ht="12.75">
      <c r="A196" s="94" t="s">
        <v>298</v>
      </c>
      <c r="B196" s="118"/>
      <c r="C196" s="131" t="s">
        <v>299</v>
      </c>
      <c r="D196" s="74">
        <f>D197+D200</f>
        <v>3830</v>
      </c>
      <c r="E196" s="74">
        <f>E197+E200</f>
        <v>3830</v>
      </c>
    </row>
    <row r="197" spans="1:5" s="137" customFormat="1" ht="25.5" customHeight="1">
      <c r="A197" s="94" t="s">
        <v>580</v>
      </c>
      <c r="B197" s="118"/>
      <c r="C197" s="129" t="s">
        <v>300</v>
      </c>
      <c r="D197" s="74">
        <f>D198+D199</f>
        <v>3130</v>
      </c>
      <c r="E197" s="74">
        <f>E198+E199</f>
        <v>3130</v>
      </c>
    </row>
    <row r="198" spans="1:5" s="137" customFormat="1" ht="25.5">
      <c r="A198" s="94"/>
      <c r="B198" s="118" t="s">
        <v>76</v>
      </c>
      <c r="C198" s="129" t="s">
        <v>77</v>
      </c>
      <c r="D198" s="74">
        <f>3430-1382-300</f>
        <v>1748</v>
      </c>
      <c r="E198" s="74">
        <f>3430-1382-300</f>
        <v>1748</v>
      </c>
    </row>
    <row r="199" spans="1:5" s="137" customFormat="1" ht="25.5">
      <c r="A199" s="94"/>
      <c r="B199" s="118" t="s">
        <v>19</v>
      </c>
      <c r="C199" s="121" t="s">
        <v>20</v>
      </c>
      <c r="D199" s="74">
        <f>320+1062</f>
        <v>1382</v>
      </c>
      <c r="E199" s="74">
        <f>320+1062</f>
        <v>1382</v>
      </c>
    </row>
    <row r="200" spans="1:5" s="137" customFormat="1" ht="12.75">
      <c r="A200" s="94" t="s">
        <v>581</v>
      </c>
      <c r="B200" s="118"/>
      <c r="C200" s="129" t="s">
        <v>301</v>
      </c>
      <c r="D200" s="74">
        <f>D201</f>
        <v>700</v>
      </c>
      <c r="E200" s="74">
        <f>E201</f>
        <v>700</v>
      </c>
    </row>
    <row r="201" spans="1:5" s="137" customFormat="1" ht="25.5">
      <c r="A201" s="94"/>
      <c r="B201" s="118" t="s">
        <v>19</v>
      </c>
      <c r="C201" s="129" t="s">
        <v>77</v>
      </c>
      <c r="D201" s="74">
        <v>700</v>
      </c>
      <c r="E201" s="74">
        <v>700</v>
      </c>
    </row>
    <row r="202" spans="1:5" s="115" customFormat="1" ht="25.5">
      <c r="A202" s="94" t="s">
        <v>448</v>
      </c>
      <c r="B202" s="118"/>
      <c r="C202" s="120" t="s">
        <v>411</v>
      </c>
      <c r="D202" s="74">
        <f>D207+D203+D205+D209</f>
        <v>55150</v>
      </c>
      <c r="E202" s="74">
        <f>E207+E203+E205+E209</f>
        <v>79015.8</v>
      </c>
    </row>
    <row r="203" spans="1:5" s="137" customFormat="1" ht="25.5">
      <c r="A203" s="94" t="s">
        <v>582</v>
      </c>
      <c r="B203" s="118"/>
      <c r="C203" s="134" t="s">
        <v>449</v>
      </c>
      <c r="D203" s="74">
        <f>D204</f>
        <v>50000</v>
      </c>
      <c r="E203" s="74">
        <f>E204</f>
        <v>0</v>
      </c>
    </row>
    <row r="204" spans="1:5" s="107" customFormat="1" ht="25.5">
      <c r="A204" s="94"/>
      <c r="B204" s="118" t="s">
        <v>413</v>
      </c>
      <c r="C204" s="154" t="s">
        <v>414</v>
      </c>
      <c r="D204" s="74">
        <v>50000</v>
      </c>
      <c r="E204" s="74">
        <v>0</v>
      </c>
    </row>
    <row r="205" spans="1:5" s="137" customFormat="1" ht="51">
      <c r="A205" s="88" t="s">
        <v>509</v>
      </c>
      <c r="B205" s="179"/>
      <c r="C205" s="89" t="s">
        <v>598</v>
      </c>
      <c r="D205" s="74">
        <f>D206</f>
        <v>0</v>
      </c>
      <c r="E205" s="74">
        <f>E206</f>
        <v>36960.8</v>
      </c>
    </row>
    <row r="206" spans="1:215" s="146" customFormat="1" ht="25.5">
      <c r="A206" s="94"/>
      <c r="B206" s="118" t="s">
        <v>413</v>
      </c>
      <c r="C206" s="154" t="s">
        <v>414</v>
      </c>
      <c r="D206" s="74">
        <v>0</v>
      </c>
      <c r="E206" s="74">
        <v>36960.8</v>
      </c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</row>
    <row r="207" spans="1:5" s="137" customFormat="1" ht="25.5">
      <c r="A207" s="32" t="s">
        <v>583</v>
      </c>
      <c r="B207" s="32"/>
      <c r="C207" s="93" t="s">
        <v>511</v>
      </c>
      <c r="D207" s="74">
        <f>D208</f>
        <v>0</v>
      </c>
      <c r="E207" s="74">
        <f>E208</f>
        <v>42055</v>
      </c>
    </row>
    <row r="208" spans="1:5" s="107" customFormat="1" ht="25.5">
      <c r="A208" s="94"/>
      <c r="B208" s="118" t="s">
        <v>413</v>
      </c>
      <c r="C208" s="154" t="s">
        <v>414</v>
      </c>
      <c r="D208" s="74">
        <v>0</v>
      </c>
      <c r="E208" s="74">
        <v>42055</v>
      </c>
    </row>
    <row r="209" spans="1:5" s="137" customFormat="1" ht="25.5">
      <c r="A209" s="94" t="s">
        <v>584</v>
      </c>
      <c r="B209" s="118"/>
      <c r="C209" s="155" t="s">
        <v>450</v>
      </c>
      <c r="D209" s="74">
        <f>D210</f>
        <v>5150</v>
      </c>
      <c r="E209" s="74">
        <f>E210</f>
        <v>0</v>
      </c>
    </row>
    <row r="210" spans="1:215" s="146" customFormat="1" ht="25.5">
      <c r="A210" s="94"/>
      <c r="B210" s="118" t="s">
        <v>413</v>
      </c>
      <c r="C210" s="154" t="s">
        <v>414</v>
      </c>
      <c r="D210" s="74">
        <v>5150</v>
      </c>
      <c r="E210" s="74">
        <v>0</v>
      </c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</row>
    <row r="211" spans="1:5" s="137" customFormat="1" ht="25.5">
      <c r="A211" s="94" t="s">
        <v>302</v>
      </c>
      <c r="B211" s="118"/>
      <c r="C211" s="121" t="s">
        <v>303</v>
      </c>
      <c r="D211" s="143">
        <f>D212+D216+D219+D224+D229+D232+D235</f>
        <v>238850.09999999998</v>
      </c>
      <c r="E211" s="143">
        <f>E212+E216+E219+E224+E229+E232+E235</f>
        <v>121880.09999999999</v>
      </c>
    </row>
    <row r="212" spans="1:215" s="116" customFormat="1" ht="38.25">
      <c r="A212" s="94" t="s">
        <v>304</v>
      </c>
      <c r="B212" s="118"/>
      <c r="C212" s="131" t="s">
        <v>305</v>
      </c>
      <c r="D212" s="74">
        <f aca="true" t="shared" si="6" ref="D212:E214">D213</f>
        <v>107654.5</v>
      </c>
      <c r="E212" s="74">
        <f t="shared" si="6"/>
        <v>107654.5</v>
      </c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  <c r="GU212" s="115"/>
      <c r="GV212" s="115"/>
      <c r="GW212" s="115"/>
      <c r="GX212" s="115"/>
      <c r="GY212" s="115"/>
      <c r="GZ212" s="115"/>
      <c r="HA212" s="115"/>
      <c r="HB212" s="115"/>
      <c r="HC212" s="115"/>
      <c r="HD212" s="115"/>
      <c r="HE212" s="115"/>
      <c r="HF212" s="115"/>
      <c r="HG212" s="115"/>
    </row>
    <row r="213" spans="1:215" s="146" customFormat="1" ht="25.5">
      <c r="A213" s="94" t="s">
        <v>585</v>
      </c>
      <c r="B213" s="118"/>
      <c r="C213" s="121" t="s">
        <v>306</v>
      </c>
      <c r="D213" s="143">
        <f t="shared" si="6"/>
        <v>107654.5</v>
      </c>
      <c r="E213" s="143">
        <f t="shared" si="6"/>
        <v>107654.5</v>
      </c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</row>
    <row r="214" spans="1:215" s="146" customFormat="1" ht="25.5">
      <c r="A214" s="94" t="s">
        <v>586</v>
      </c>
      <c r="B214" s="118"/>
      <c r="C214" s="121" t="s">
        <v>41</v>
      </c>
      <c r="D214" s="74">
        <f t="shared" si="6"/>
        <v>107654.5</v>
      </c>
      <c r="E214" s="74">
        <f t="shared" si="6"/>
        <v>107654.5</v>
      </c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</row>
    <row r="215" spans="1:215" s="146" customFormat="1" ht="25.5">
      <c r="A215" s="168"/>
      <c r="B215" s="94" t="s">
        <v>19</v>
      </c>
      <c r="C215" s="122" t="s">
        <v>20</v>
      </c>
      <c r="D215" s="74">
        <f>107671.7-17.2</f>
        <v>107654.5</v>
      </c>
      <c r="E215" s="74">
        <f>107671.7-17.2</f>
        <v>107654.5</v>
      </c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107"/>
      <c r="FV215" s="107"/>
      <c r="FW215" s="107"/>
      <c r="FX215" s="107"/>
      <c r="FY215" s="107"/>
      <c r="FZ215" s="107"/>
      <c r="GA215" s="107"/>
      <c r="GB215" s="107"/>
      <c r="GC215" s="10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07"/>
      <c r="HB215" s="107"/>
      <c r="HC215" s="107"/>
      <c r="HD215" s="107"/>
      <c r="HE215" s="107"/>
      <c r="HF215" s="107"/>
      <c r="HG215" s="107"/>
    </row>
    <row r="216" spans="1:215" s="116" customFormat="1" ht="25.5">
      <c r="A216" s="94" t="s">
        <v>307</v>
      </c>
      <c r="B216" s="94"/>
      <c r="C216" s="129" t="s">
        <v>21</v>
      </c>
      <c r="D216" s="74">
        <f>D217</f>
        <v>3077.8</v>
      </c>
      <c r="E216" s="74">
        <f>E217</f>
        <v>112.7</v>
      </c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  <c r="HE216" s="115"/>
      <c r="HF216" s="115"/>
      <c r="HG216" s="115"/>
    </row>
    <row r="217" spans="1:215" s="146" customFormat="1" ht="25.5">
      <c r="A217" s="94" t="s">
        <v>587</v>
      </c>
      <c r="B217" s="94"/>
      <c r="C217" s="141" t="s">
        <v>62</v>
      </c>
      <c r="D217" s="143">
        <f>D218</f>
        <v>3077.8</v>
      </c>
      <c r="E217" s="143">
        <f>E218</f>
        <v>112.7</v>
      </c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</row>
    <row r="218" spans="1:215" s="146" customFormat="1" ht="25.5">
      <c r="A218" s="94"/>
      <c r="B218" s="94" t="s">
        <v>19</v>
      </c>
      <c r="C218" s="122" t="s">
        <v>20</v>
      </c>
      <c r="D218" s="143">
        <v>3077.8</v>
      </c>
      <c r="E218" s="143">
        <v>112.7</v>
      </c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</row>
    <row r="219" spans="1:215" s="157" customFormat="1" ht="25.5">
      <c r="A219" s="94" t="s">
        <v>308</v>
      </c>
      <c r="B219" s="94"/>
      <c r="C219" s="131" t="s">
        <v>309</v>
      </c>
      <c r="D219" s="143">
        <f>D220+D222</f>
        <v>450</v>
      </c>
      <c r="E219" s="143">
        <f>E220+E222</f>
        <v>450</v>
      </c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  <c r="CW219" s="156"/>
      <c r="CX219" s="156"/>
      <c r="CY219" s="156"/>
      <c r="CZ219" s="156"/>
      <c r="DA219" s="156"/>
      <c r="DB219" s="156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6"/>
      <c r="DM219" s="156"/>
      <c r="DN219" s="156"/>
      <c r="DO219" s="156"/>
      <c r="DP219" s="156"/>
      <c r="DQ219" s="156"/>
      <c r="DR219" s="156"/>
      <c r="DS219" s="156"/>
      <c r="DT219" s="156"/>
      <c r="DU219" s="156"/>
      <c r="DV219" s="156"/>
      <c r="DW219" s="156"/>
      <c r="DX219" s="156"/>
      <c r="DY219" s="156"/>
      <c r="DZ219" s="156"/>
      <c r="EA219" s="156"/>
      <c r="EB219" s="156"/>
      <c r="EC219" s="156"/>
      <c r="ED219" s="156"/>
      <c r="EE219" s="156"/>
      <c r="EF219" s="156"/>
      <c r="EG219" s="156"/>
      <c r="EH219" s="156"/>
      <c r="EI219" s="156"/>
      <c r="EJ219" s="156"/>
      <c r="EK219" s="156"/>
      <c r="EL219" s="156"/>
      <c r="EM219" s="156"/>
      <c r="EN219" s="156"/>
      <c r="EO219" s="156"/>
      <c r="EP219" s="156"/>
      <c r="EQ219" s="156"/>
      <c r="ER219" s="156"/>
      <c r="ES219" s="156"/>
      <c r="ET219" s="156"/>
      <c r="EU219" s="156"/>
      <c r="EV219" s="156"/>
      <c r="EW219" s="156"/>
      <c r="EX219" s="156"/>
      <c r="EY219" s="156"/>
      <c r="EZ219" s="156"/>
      <c r="FA219" s="156"/>
      <c r="FB219" s="156"/>
      <c r="FC219" s="156"/>
      <c r="FD219" s="156"/>
      <c r="FE219" s="156"/>
      <c r="FF219" s="156"/>
      <c r="FG219" s="156"/>
      <c r="FH219" s="156"/>
      <c r="FI219" s="156"/>
      <c r="FJ219" s="156"/>
      <c r="FK219" s="156"/>
      <c r="FL219" s="156"/>
      <c r="FM219" s="156"/>
      <c r="FN219" s="156"/>
      <c r="FO219" s="156"/>
      <c r="FP219" s="156"/>
      <c r="FQ219" s="156"/>
      <c r="FR219" s="156"/>
      <c r="FS219" s="156"/>
      <c r="FT219" s="156"/>
      <c r="FU219" s="156"/>
      <c r="FV219" s="156"/>
      <c r="FW219" s="156"/>
      <c r="FX219" s="156"/>
      <c r="FY219" s="156"/>
      <c r="FZ219" s="156"/>
      <c r="GA219" s="156"/>
      <c r="GB219" s="156"/>
      <c r="GC219" s="156"/>
      <c r="GD219" s="156"/>
      <c r="GE219" s="156"/>
      <c r="GF219" s="156"/>
      <c r="GG219" s="156"/>
      <c r="GH219" s="156"/>
      <c r="GI219" s="156"/>
      <c r="GJ219" s="156"/>
      <c r="GK219" s="156"/>
      <c r="GL219" s="156"/>
      <c r="GM219" s="156"/>
      <c r="GN219" s="156"/>
      <c r="GO219" s="156"/>
      <c r="GP219" s="156"/>
      <c r="GQ219" s="156"/>
      <c r="GR219" s="156"/>
      <c r="GS219" s="156"/>
      <c r="GT219" s="156"/>
      <c r="GU219" s="156"/>
      <c r="GV219" s="156"/>
      <c r="GW219" s="156"/>
      <c r="GX219" s="156"/>
      <c r="GY219" s="156"/>
      <c r="GZ219" s="156"/>
      <c r="HA219" s="156"/>
      <c r="HB219" s="156"/>
      <c r="HC219" s="156"/>
      <c r="HD219" s="156"/>
      <c r="HE219" s="156"/>
      <c r="HF219" s="156"/>
      <c r="HG219" s="156"/>
    </row>
    <row r="220" spans="1:215" s="146" customFormat="1" ht="12.75">
      <c r="A220" s="94" t="s">
        <v>588</v>
      </c>
      <c r="B220" s="94"/>
      <c r="C220" s="141" t="s">
        <v>310</v>
      </c>
      <c r="D220" s="143">
        <f>D221</f>
        <v>200</v>
      </c>
      <c r="E220" s="143">
        <f>E221</f>
        <v>200</v>
      </c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</row>
    <row r="221" spans="1:215" s="146" customFormat="1" ht="25.5">
      <c r="A221" s="94"/>
      <c r="B221" s="118" t="s">
        <v>76</v>
      </c>
      <c r="C221" s="129" t="s">
        <v>77</v>
      </c>
      <c r="D221" s="74">
        <v>200</v>
      </c>
      <c r="E221" s="74">
        <v>200</v>
      </c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07"/>
      <c r="HB221" s="107"/>
      <c r="HC221" s="107"/>
      <c r="HD221" s="107"/>
      <c r="HE221" s="107"/>
      <c r="HF221" s="107"/>
      <c r="HG221" s="107"/>
    </row>
    <row r="222" spans="1:215" s="146" customFormat="1" ht="25.5">
      <c r="A222" s="94" t="s">
        <v>589</v>
      </c>
      <c r="B222" s="118"/>
      <c r="C222" s="129" t="s">
        <v>182</v>
      </c>
      <c r="D222" s="143">
        <f>D223</f>
        <v>250</v>
      </c>
      <c r="E222" s="143">
        <f>E223</f>
        <v>250</v>
      </c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</row>
    <row r="223" spans="1:215" s="146" customFormat="1" ht="12.75">
      <c r="A223" s="94"/>
      <c r="B223" s="118" t="s">
        <v>88</v>
      </c>
      <c r="C223" s="121" t="s">
        <v>311</v>
      </c>
      <c r="D223" s="74">
        <v>250</v>
      </c>
      <c r="E223" s="74">
        <v>250</v>
      </c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07"/>
      <c r="HB223" s="107"/>
      <c r="HC223" s="107"/>
      <c r="HD223" s="107"/>
      <c r="HE223" s="107"/>
      <c r="HF223" s="107"/>
      <c r="HG223" s="107"/>
    </row>
    <row r="224" spans="1:215" s="116" customFormat="1" ht="25.5">
      <c r="A224" s="94" t="s">
        <v>312</v>
      </c>
      <c r="B224" s="94"/>
      <c r="C224" s="131" t="s">
        <v>313</v>
      </c>
      <c r="D224" s="143">
        <f>D225</f>
        <v>5581.4</v>
      </c>
      <c r="E224" s="143">
        <f>E225</f>
        <v>5581.4</v>
      </c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</row>
    <row r="225" spans="1:215" s="146" customFormat="1" ht="38.25">
      <c r="A225" s="94" t="s">
        <v>590</v>
      </c>
      <c r="B225" s="94"/>
      <c r="C225" s="141" t="s">
        <v>314</v>
      </c>
      <c r="D225" s="74">
        <f>D226+D227+D228</f>
        <v>5581.4</v>
      </c>
      <c r="E225" s="74">
        <f>E226+E227+E228</f>
        <v>5581.4</v>
      </c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</row>
    <row r="226" spans="1:215" s="117" customFormat="1" ht="25.5">
      <c r="A226" s="94"/>
      <c r="B226" s="118" t="s">
        <v>76</v>
      </c>
      <c r="C226" s="129" t="s">
        <v>77</v>
      </c>
      <c r="D226" s="74">
        <v>1711.4</v>
      </c>
      <c r="E226" s="74">
        <v>1711.4</v>
      </c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4"/>
      <c r="CO226" s="114"/>
      <c r="CP226" s="114"/>
      <c r="CQ226" s="114"/>
      <c r="CR226" s="114"/>
      <c r="CS226" s="114"/>
      <c r="CT226" s="114"/>
      <c r="CU226" s="114"/>
      <c r="CV226" s="114"/>
      <c r="CW226" s="114"/>
      <c r="CX226" s="114"/>
      <c r="CY226" s="114"/>
      <c r="CZ226" s="114"/>
      <c r="DA226" s="114"/>
      <c r="DB226" s="114"/>
      <c r="DC226" s="114"/>
      <c r="DD226" s="114"/>
      <c r="DE226" s="114"/>
      <c r="DF226" s="114"/>
      <c r="DG226" s="114"/>
      <c r="DH226" s="114"/>
      <c r="DI226" s="114"/>
      <c r="DJ226" s="114"/>
      <c r="DK226" s="114"/>
      <c r="DL226" s="114"/>
      <c r="DM226" s="114"/>
      <c r="DN226" s="114"/>
      <c r="DO226" s="114"/>
      <c r="DP226" s="114"/>
      <c r="DQ226" s="114"/>
      <c r="DR226" s="114"/>
      <c r="DS226" s="114"/>
      <c r="DT226" s="114"/>
      <c r="DU226" s="114"/>
      <c r="DV226" s="114"/>
      <c r="DW226" s="114"/>
      <c r="DX226" s="114"/>
      <c r="DY226" s="114"/>
      <c r="DZ226" s="114"/>
      <c r="EA226" s="114"/>
      <c r="EB226" s="114"/>
      <c r="EC226" s="114"/>
      <c r="ED226" s="114"/>
      <c r="EE226" s="114"/>
      <c r="EF226" s="114"/>
      <c r="EG226" s="114"/>
      <c r="EH226" s="114"/>
      <c r="EI226" s="114"/>
      <c r="EJ226" s="114"/>
      <c r="EK226" s="114"/>
      <c r="EL226" s="114"/>
      <c r="EM226" s="114"/>
      <c r="EN226" s="114"/>
      <c r="EO226" s="114"/>
      <c r="EP226" s="114"/>
      <c r="EQ226" s="114"/>
      <c r="ER226" s="114"/>
      <c r="ES226" s="114"/>
      <c r="ET226" s="114"/>
      <c r="EU226" s="114"/>
      <c r="EV226" s="114"/>
      <c r="EW226" s="114"/>
      <c r="EX226" s="114"/>
      <c r="EY226" s="114"/>
      <c r="EZ226" s="114"/>
      <c r="FA226" s="114"/>
      <c r="FB226" s="114"/>
      <c r="FC226" s="114"/>
      <c r="FD226" s="114"/>
      <c r="FE226" s="114"/>
      <c r="FF226" s="114"/>
      <c r="FG226" s="114"/>
      <c r="FH226" s="114"/>
      <c r="FI226" s="114"/>
      <c r="FJ226" s="114"/>
      <c r="FK226" s="114"/>
      <c r="FL226" s="114"/>
      <c r="FM226" s="114"/>
      <c r="FN226" s="114"/>
      <c r="FO226" s="114"/>
      <c r="FP226" s="114"/>
      <c r="FQ226" s="114"/>
      <c r="FR226" s="114"/>
      <c r="FS226" s="114"/>
      <c r="FT226" s="114"/>
      <c r="FU226" s="114"/>
      <c r="FV226" s="114"/>
      <c r="FW226" s="114"/>
      <c r="FX226" s="114"/>
      <c r="FY226" s="114"/>
      <c r="FZ226" s="114"/>
      <c r="GA226" s="114"/>
      <c r="GB226" s="114"/>
      <c r="GC226" s="114"/>
      <c r="GD226" s="114"/>
      <c r="GE226" s="114"/>
      <c r="GF226" s="114"/>
      <c r="GG226" s="114"/>
      <c r="GH226" s="114"/>
      <c r="GI226" s="114"/>
      <c r="GJ226" s="114"/>
      <c r="GK226" s="114"/>
      <c r="GL226" s="114"/>
      <c r="GM226" s="114"/>
      <c r="GN226" s="114"/>
      <c r="GO226" s="114"/>
      <c r="GP226" s="114"/>
      <c r="GQ226" s="114"/>
      <c r="GR226" s="114"/>
      <c r="GS226" s="114"/>
      <c r="GT226" s="114"/>
      <c r="GU226" s="114"/>
      <c r="GV226" s="114"/>
      <c r="GW226" s="114"/>
      <c r="GX226" s="114"/>
      <c r="GY226" s="114"/>
      <c r="GZ226" s="114"/>
      <c r="HA226" s="114"/>
      <c r="HB226" s="114"/>
      <c r="HC226" s="114"/>
      <c r="HD226" s="114"/>
      <c r="HE226" s="114"/>
      <c r="HF226" s="114"/>
      <c r="HG226" s="114"/>
    </row>
    <row r="227" spans="1:215" s="146" customFormat="1" ht="12.75">
      <c r="A227" s="94"/>
      <c r="B227" s="118" t="s">
        <v>88</v>
      </c>
      <c r="C227" s="121" t="s">
        <v>311</v>
      </c>
      <c r="D227" s="74">
        <v>650</v>
      </c>
      <c r="E227" s="74">
        <v>650</v>
      </c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07"/>
      <c r="HB227" s="107"/>
      <c r="HC227" s="107"/>
      <c r="HD227" s="107"/>
      <c r="HE227" s="107"/>
      <c r="HF227" s="107"/>
      <c r="HG227" s="107"/>
    </row>
    <row r="228" spans="1:215" s="117" customFormat="1" ht="25.5">
      <c r="A228" s="94"/>
      <c r="B228" s="118" t="s">
        <v>19</v>
      </c>
      <c r="C228" s="122" t="s">
        <v>20</v>
      </c>
      <c r="D228" s="74">
        <v>3220</v>
      </c>
      <c r="E228" s="74">
        <v>3220</v>
      </c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14"/>
      <c r="DD228" s="114"/>
      <c r="DE228" s="114"/>
      <c r="DF228" s="114"/>
      <c r="DG228" s="114"/>
      <c r="DH228" s="114"/>
      <c r="DI228" s="114"/>
      <c r="DJ228" s="114"/>
      <c r="DK228" s="114"/>
      <c r="DL228" s="114"/>
      <c r="DM228" s="114"/>
      <c r="DN228" s="114"/>
      <c r="DO228" s="114"/>
      <c r="DP228" s="114"/>
      <c r="DQ228" s="114"/>
      <c r="DR228" s="114"/>
      <c r="DS228" s="114"/>
      <c r="DT228" s="114"/>
      <c r="DU228" s="114"/>
      <c r="DV228" s="114"/>
      <c r="DW228" s="114"/>
      <c r="DX228" s="114"/>
      <c r="DY228" s="114"/>
      <c r="DZ228" s="114"/>
      <c r="EA228" s="114"/>
      <c r="EB228" s="114"/>
      <c r="EC228" s="114"/>
      <c r="ED228" s="114"/>
      <c r="EE228" s="114"/>
      <c r="EF228" s="114"/>
      <c r="EG228" s="114"/>
      <c r="EH228" s="114"/>
      <c r="EI228" s="114"/>
      <c r="EJ228" s="114"/>
      <c r="EK228" s="114"/>
      <c r="EL228" s="114"/>
      <c r="EM228" s="114"/>
      <c r="EN228" s="114"/>
      <c r="EO228" s="114"/>
      <c r="EP228" s="114"/>
      <c r="EQ228" s="114"/>
      <c r="ER228" s="114"/>
      <c r="ES228" s="114"/>
      <c r="ET228" s="114"/>
      <c r="EU228" s="114"/>
      <c r="EV228" s="114"/>
      <c r="EW228" s="114"/>
      <c r="EX228" s="114"/>
      <c r="EY228" s="114"/>
      <c r="EZ228" s="114"/>
      <c r="FA228" s="114"/>
      <c r="FB228" s="114"/>
      <c r="FC228" s="114"/>
      <c r="FD228" s="114"/>
      <c r="FE228" s="114"/>
      <c r="FF228" s="114"/>
      <c r="FG228" s="114"/>
      <c r="FH228" s="114"/>
      <c r="FI228" s="114"/>
      <c r="FJ228" s="114"/>
      <c r="FK228" s="114"/>
      <c r="FL228" s="114"/>
      <c r="FM228" s="114"/>
      <c r="FN228" s="114"/>
      <c r="FO228" s="114"/>
      <c r="FP228" s="114"/>
      <c r="FQ228" s="114"/>
      <c r="FR228" s="114"/>
      <c r="FS228" s="114"/>
      <c r="FT228" s="114"/>
      <c r="FU228" s="114"/>
      <c r="FV228" s="114"/>
      <c r="FW228" s="114"/>
      <c r="FX228" s="114"/>
      <c r="FY228" s="114"/>
      <c r="FZ228" s="114"/>
      <c r="GA228" s="114"/>
      <c r="GB228" s="114"/>
      <c r="GC228" s="114"/>
      <c r="GD228" s="114"/>
      <c r="GE228" s="114"/>
      <c r="GF228" s="114"/>
      <c r="GG228" s="114"/>
      <c r="GH228" s="114"/>
      <c r="GI228" s="114"/>
      <c r="GJ228" s="114"/>
      <c r="GK228" s="114"/>
      <c r="GL228" s="114"/>
      <c r="GM228" s="114"/>
      <c r="GN228" s="114"/>
      <c r="GO228" s="114"/>
      <c r="GP228" s="114"/>
      <c r="GQ228" s="114"/>
      <c r="GR228" s="114"/>
      <c r="GS228" s="114"/>
      <c r="GT228" s="114"/>
      <c r="GU228" s="114"/>
      <c r="GV228" s="114"/>
      <c r="GW228" s="114"/>
      <c r="GX228" s="114"/>
      <c r="GY228" s="114"/>
      <c r="GZ228" s="114"/>
      <c r="HA228" s="114"/>
      <c r="HB228" s="114"/>
      <c r="HC228" s="114"/>
      <c r="HD228" s="114"/>
      <c r="HE228" s="114"/>
      <c r="HF228" s="114"/>
      <c r="HG228" s="114"/>
    </row>
    <row r="229" spans="1:215" s="116" customFormat="1" ht="25.5">
      <c r="A229" s="94" t="s">
        <v>315</v>
      </c>
      <c r="B229" s="118"/>
      <c r="C229" s="141" t="s">
        <v>32</v>
      </c>
      <c r="D229" s="74">
        <f>D230</f>
        <v>5862.3</v>
      </c>
      <c r="E229" s="74">
        <f>E230</f>
        <v>5862.3</v>
      </c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  <c r="GH229" s="115"/>
      <c r="GI229" s="115"/>
      <c r="GJ229" s="115"/>
      <c r="GK229" s="115"/>
      <c r="GL229" s="115"/>
      <c r="GM229" s="115"/>
      <c r="GN229" s="115"/>
      <c r="GO229" s="115"/>
      <c r="GP229" s="115"/>
      <c r="GQ229" s="115"/>
      <c r="GR229" s="115"/>
      <c r="GS229" s="115"/>
      <c r="GT229" s="115"/>
      <c r="GU229" s="115"/>
      <c r="GV229" s="115"/>
      <c r="GW229" s="115"/>
      <c r="GX229" s="115"/>
      <c r="GY229" s="115"/>
      <c r="GZ229" s="115"/>
      <c r="HA229" s="115"/>
      <c r="HB229" s="115"/>
      <c r="HC229" s="115"/>
      <c r="HD229" s="115"/>
      <c r="HE229" s="115"/>
      <c r="HF229" s="115"/>
      <c r="HG229" s="115"/>
    </row>
    <row r="230" spans="1:215" s="117" customFormat="1" ht="12.75">
      <c r="A230" s="94" t="s">
        <v>591</v>
      </c>
      <c r="B230" s="118"/>
      <c r="C230" s="141" t="s">
        <v>33</v>
      </c>
      <c r="D230" s="74">
        <f>D231</f>
        <v>5862.3</v>
      </c>
      <c r="E230" s="74">
        <f>E231</f>
        <v>5862.3</v>
      </c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114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</row>
    <row r="231" spans="1:215" s="117" customFormat="1" ht="25.5">
      <c r="A231" s="94"/>
      <c r="B231" s="118" t="s">
        <v>76</v>
      </c>
      <c r="C231" s="129" t="s">
        <v>77</v>
      </c>
      <c r="D231" s="74">
        <v>5862.3</v>
      </c>
      <c r="E231" s="74">
        <v>5862.3</v>
      </c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4"/>
      <c r="CO231" s="114"/>
      <c r="CP231" s="114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4"/>
      <c r="DE231" s="114"/>
      <c r="DF231" s="114"/>
      <c r="DG231" s="114"/>
      <c r="DH231" s="114"/>
      <c r="DI231" s="114"/>
      <c r="DJ231" s="114"/>
      <c r="DK231" s="114"/>
      <c r="DL231" s="114"/>
      <c r="DM231" s="114"/>
      <c r="DN231" s="114"/>
      <c r="DO231" s="114"/>
      <c r="DP231" s="114"/>
      <c r="DQ231" s="114"/>
      <c r="DR231" s="114"/>
      <c r="DS231" s="114"/>
      <c r="DT231" s="114"/>
      <c r="DU231" s="114"/>
      <c r="DV231" s="114"/>
      <c r="DW231" s="114"/>
      <c r="DX231" s="114"/>
      <c r="DY231" s="114"/>
      <c r="DZ231" s="114"/>
      <c r="EA231" s="114"/>
      <c r="EB231" s="114"/>
      <c r="EC231" s="114"/>
      <c r="ED231" s="114"/>
      <c r="EE231" s="114"/>
      <c r="EF231" s="114"/>
      <c r="EG231" s="114"/>
      <c r="EH231" s="114"/>
      <c r="EI231" s="114"/>
      <c r="EJ231" s="114"/>
      <c r="EK231" s="114"/>
      <c r="EL231" s="114"/>
      <c r="EM231" s="114"/>
      <c r="EN231" s="114"/>
      <c r="EO231" s="114"/>
      <c r="EP231" s="114"/>
      <c r="EQ231" s="114"/>
      <c r="ER231" s="114"/>
      <c r="ES231" s="114"/>
      <c r="ET231" s="114"/>
      <c r="EU231" s="114"/>
      <c r="EV231" s="114"/>
      <c r="EW231" s="114"/>
      <c r="EX231" s="114"/>
      <c r="EY231" s="114"/>
      <c r="EZ231" s="114"/>
      <c r="FA231" s="114"/>
      <c r="FB231" s="114"/>
      <c r="FC231" s="114"/>
      <c r="FD231" s="114"/>
      <c r="FE231" s="114"/>
      <c r="FF231" s="114"/>
      <c r="FG231" s="114"/>
      <c r="FH231" s="114"/>
      <c r="FI231" s="114"/>
      <c r="FJ231" s="114"/>
      <c r="FK231" s="114"/>
      <c r="FL231" s="114"/>
      <c r="FM231" s="114"/>
      <c r="FN231" s="114"/>
      <c r="FO231" s="114"/>
      <c r="FP231" s="114"/>
      <c r="FQ231" s="114"/>
      <c r="FR231" s="114"/>
      <c r="FS231" s="114"/>
      <c r="FT231" s="114"/>
      <c r="FU231" s="114"/>
      <c r="FV231" s="114"/>
      <c r="FW231" s="114"/>
      <c r="FX231" s="114"/>
      <c r="FY231" s="114"/>
      <c r="FZ231" s="114"/>
      <c r="GA231" s="114"/>
      <c r="GB231" s="114"/>
      <c r="GC231" s="114"/>
      <c r="GD231" s="114"/>
      <c r="GE231" s="114"/>
      <c r="GF231" s="114"/>
      <c r="GG231" s="114"/>
      <c r="GH231" s="114"/>
      <c r="GI231" s="114"/>
      <c r="GJ231" s="114"/>
      <c r="GK231" s="114"/>
      <c r="GL231" s="114"/>
      <c r="GM231" s="114"/>
      <c r="GN231" s="114"/>
      <c r="GO231" s="114"/>
      <c r="GP231" s="114"/>
      <c r="GQ231" s="114"/>
      <c r="GR231" s="114"/>
      <c r="GS231" s="114"/>
      <c r="GT231" s="114"/>
      <c r="GU231" s="114"/>
      <c r="GV231" s="114"/>
      <c r="GW231" s="114"/>
      <c r="GX231" s="114"/>
      <c r="GY231" s="114"/>
      <c r="GZ231" s="114"/>
      <c r="HA231" s="114"/>
      <c r="HB231" s="114"/>
      <c r="HC231" s="114"/>
      <c r="HD231" s="114"/>
      <c r="HE231" s="114"/>
      <c r="HF231" s="114"/>
      <c r="HG231" s="114"/>
    </row>
    <row r="232" spans="1:215" s="116" customFormat="1" ht="25.5">
      <c r="A232" s="94" t="s">
        <v>316</v>
      </c>
      <c r="B232" s="118"/>
      <c r="C232" s="129" t="s">
        <v>21</v>
      </c>
      <c r="D232" s="74">
        <f>D233</f>
        <v>2219.2</v>
      </c>
      <c r="E232" s="74">
        <f>E233</f>
        <v>2219.2</v>
      </c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  <c r="FF232" s="115"/>
      <c r="FG232" s="115"/>
      <c r="FH232" s="115"/>
      <c r="FI232" s="115"/>
      <c r="FJ232" s="115"/>
      <c r="FK232" s="115"/>
      <c r="FL232" s="115"/>
      <c r="FM232" s="115"/>
      <c r="FN232" s="115"/>
      <c r="FO232" s="115"/>
      <c r="FP232" s="115"/>
      <c r="FQ232" s="115"/>
      <c r="FR232" s="115"/>
      <c r="FS232" s="115"/>
      <c r="FT232" s="115"/>
      <c r="FU232" s="115"/>
      <c r="FV232" s="115"/>
      <c r="FW232" s="115"/>
      <c r="FX232" s="115"/>
      <c r="FY232" s="115"/>
      <c r="FZ232" s="115"/>
      <c r="GA232" s="115"/>
      <c r="GB232" s="115"/>
      <c r="GC232" s="115"/>
      <c r="GD232" s="115"/>
      <c r="GE232" s="115"/>
      <c r="GF232" s="115"/>
      <c r="GG232" s="115"/>
      <c r="GH232" s="115"/>
      <c r="GI232" s="115"/>
      <c r="GJ232" s="115"/>
      <c r="GK232" s="115"/>
      <c r="GL232" s="115"/>
      <c r="GM232" s="115"/>
      <c r="GN232" s="115"/>
      <c r="GO232" s="115"/>
      <c r="GP232" s="115"/>
      <c r="GQ232" s="115"/>
      <c r="GR232" s="115"/>
      <c r="GS232" s="115"/>
      <c r="GT232" s="115"/>
      <c r="GU232" s="115"/>
      <c r="GV232" s="115"/>
      <c r="GW232" s="115"/>
      <c r="GX232" s="115"/>
      <c r="GY232" s="115"/>
      <c r="GZ232" s="115"/>
      <c r="HA232" s="115"/>
      <c r="HB232" s="115"/>
      <c r="HC232" s="115"/>
      <c r="HD232" s="115"/>
      <c r="HE232" s="115"/>
      <c r="HF232" s="115"/>
      <c r="HG232" s="115"/>
    </row>
    <row r="233" spans="1:215" s="117" customFormat="1" ht="25.5">
      <c r="A233" s="94" t="s">
        <v>592</v>
      </c>
      <c r="B233" s="118"/>
      <c r="C233" s="141" t="s">
        <v>62</v>
      </c>
      <c r="D233" s="74">
        <f>D234</f>
        <v>2219.2</v>
      </c>
      <c r="E233" s="74">
        <f>E234</f>
        <v>2219.2</v>
      </c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114"/>
      <c r="DH233" s="114"/>
      <c r="DI233" s="114"/>
      <c r="DJ233" s="114"/>
      <c r="DK233" s="114"/>
      <c r="DL233" s="114"/>
      <c r="DM233" s="114"/>
      <c r="DN233" s="114"/>
      <c r="DO233" s="114"/>
      <c r="DP233" s="114"/>
      <c r="DQ233" s="114"/>
      <c r="DR233" s="114"/>
      <c r="DS233" s="114"/>
      <c r="DT233" s="114"/>
      <c r="DU233" s="114"/>
      <c r="DV233" s="114"/>
      <c r="DW233" s="114"/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  <c r="FF233" s="114"/>
      <c r="FG233" s="114"/>
      <c r="FH233" s="114"/>
      <c r="FI233" s="114"/>
      <c r="FJ233" s="114"/>
      <c r="FK233" s="114"/>
      <c r="FL233" s="114"/>
      <c r="FM233" s="114"/>
      <c r="FN233" s="114"/>
      <c r="FO233" s="114"/>
      <c r="FP233" s="114"/>
      <c r="FQ233" s="114"/>
      <c r="FR233" s="114"/>
      <c r="FS233" s="114"/>
      <c r="FT233" s="114"/>
      <c r="FU233" s="114"/>
      <c r="FV233" s="114"/>
      <c r="FW233" s="114"/>
      <c r="FX233" s="114"/>
      <c r="FY233" s="114"/>
      <c r="FZ233" s="114"/>
      <c r="GA233" s="114"/>
      <c r="GB233" s="114"/>
      <c r="GC233" s="114"/>
      <c r="GD233" s="114"/>
      <c r="GE233" s="114"/>
      <c r="GF233" s="114"/>
      <c r="GG233" s="114"/>
      <c r="GH233" s="114"/>
      <c r="GI233" s="114"/>
      <c r="GJ233" s="114"/>
      <c r="GK233" s="114"/>
      <c r="GL233" s="114"/>
      <c r="GM233" s="114"/>
      <c r="GN233" s="114"/>
      <c r="GO233" s="114"/>
      <c r="GP233" s="114"/>
      <c r="GQ233" s="114"/>
      <c r="GR233" s="114"/>
      <c r="GS233" s="114"/>
      <c r="GT233" s="114"/>
      <c r="GU233" s="114"/>
      <c r="GV233" s="114"/>
      <c r="GW233" s="114"/>
      <c r="GX233" s="114"/>
      <c r="GY233" s="114"/>
      <c r="GZ233" s="114"/>
      <c r="HA233" s="114"/>
      <c r="HB233" s="114"/>
      <c r="HC233" s="114"/>
      <c r="HD233" s="114"/>
      <c r="HE233" s="114"/>
      <c r="HF233" s="114"/>
      <c r="HG233" s="114"/>
    </row>
    <row r="234" spans="1:215" s="117" customFormat="1" ht="25.5">
      <c r="A234" s="94"/>
      <c r="B234" s="118" t="s">
        <v>19</v>
      </c>
      <c r="C234" s="122" t="s">
        <v>20</v>
      </c>
      <c r="D234" s="74">
        <f>2219.2</f>
        <v>2219.2</v>
      </c>
      <c r="E234" s="74">
        <f>2219.2</f>
        <v>2219.2</v>
      </c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4"/>
      <c r="CP234" s="114"/>
      <c r="CQ234" s="114"/>
      <c r="CR234" s="114"/>
      <c r="CS234" s="114"/>
      <c r="CT234" s="114"/>
      <c r="CU234" s="114"/>
      <c r="CV234" s="114"/>
      <c r="CW234" s="114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114"/>
      <c r="DH234" s="114"/>
      <c r="DI234" s="114"/>
      <c r="DJ234" s="114"/>
      <c r="DK234" s="114"/>
      <c r="DL234" s="114"/>
      <c r="DM234" s="114"/>
      <c r="DN234" s="114"/>
      <c r="DO234" s="114"/>
      <c r="DP234" s="114"/>
      <c r="DQ234" s="114"/>
      <c r="DR234" s="114"/>
      <c r="DS234" s="114"/>
      <c r="DT234" s="114"/>
      <c r="DU234" s="114"/>
      <c r="DV234" s="114"/>
      <c r="DW234" s="114"/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  <c r="FF234" s="114"/>
      <c r="FG234" s="114"/>
      <c r="FH234" s="114"/>
      <c r="FI234" s="114"/>
      <c r="FJ234" s="114"/>
      <c r="FK234" s="114"/>
      <c r="FL234" s="114"/>
      <c r="FM234" s="114"/>
      <c r="FN234" s="114"/>
      <c r="FO234" s="114"/>
      <c r="FP234" s="114"/>
      <c r="FQ234" s="114"/>
      <c r="FR234" s="114"/>
      <c r="FS234" s="114"/>
      <c r="FT234" s="114"/>
      <c r="FU234" s="114"/>
      <c r="FV234" s="114"/>
      <c r="FW234" s="114"/>
      <c r="FX234" s="114"/>
      <c r="FY234" s="114"/>
      <c r="FZ234" s="114"/>
      <c r="GA234" s="114"/>
      <c r="GB234" s="114"/>
      <c r="GC234" s="114"/>
      <c r="GD234" s="114"/>
      <c r="GE234" s="114"/>
      <c r="GF234" s="114"/>
      <c r="GG234" s="114"/>
      <c r="GH234" s="114"/>
      <c r="GI234" s="114"/>
      <c r="GJ234" s="114"/>
      <c r="GK234" s="114"/>
      <c r="GL234" s="114"/>
      <c r="GM234" s="114"/>
      <c r="GN234" s="114"/>
      <c r="GO234" s="114"/>
      <c r="GP234" s="114"/>
      <c r="GQ234" s="114"/>
      <c r="GR234" s="114"/>
      <c r="GS234" s="114"/>
      <c r="GT234" s="114"/>
      <c r="GU234" s="114"/>
      <c r="GV234" s="114"/>
      <c r="GW234" s="114"/>
      <c r="GX234" s="114"/>
      <c r="GY234" s="114"/>
      <c r="GZ234" s="114"/>
      <c r="HA234" s="114"/>
      <c r="HB234" s="114"/>
      <c r="HC234" s="114"/>
      <c r="HD234" s="114"/>
      <c r="HE234" s="114"/>
      <c r="HF234" s="114"/>
      <c r="HG234" s="114"/>
    </row>
    <row r="235" spans="1:215" s="116" customFormat="1" ht="25.5">
      <c r="A235" s="94" t="s">
        <v>428</v>
      </c>
      <c r="B235" s="118"/>
      <c r="C235" s="120" t="s">
        <v>411</v>
      </c>
      <c r="D235" s="74">
        <f>D238+D236</f>
        <v>114004.9</v>
      </c>
      <c r="E235" s="74">
        <f>E238+E236</f>
        <v>0</v>
      </c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  <c r="HE235" s="115"/>
      <c r="HF235" s="115"/>
      <c r="HG235" s="115"/>
    </row>
    <row r="236" spans="1:215" s="146" customFormat="1" ht="51">
      <c r="A236" s="94" t="s">
        <v>430</v>
      </c>
      <c r="B236" s="118"/>
      <c r="C236" s="158" t="s">
        <v>598</v>
      </c>
      <c r="D236" s="74">
        <f>D237</f>
        <v>36500.1</v>
      </c>
      <c r="E236" s="74">
        <f>E237</f>
        <v>0</v>
      </c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</row>
    <row r="237" spans="1:215" s="146" customFormat="1" ht="25.5">
      <c r="A237" s="94"/>
      <c r="B237" s="118" t="s">
        <v>413</v>
      </c>
      <c r="C237" s="154" t="s">
        <v>414</v>
      </c>
      <c r="D237" s="74">
        <v>36500.1</v>
      </c>
      <c r="E237" s="74">
        <v>0</v>
      </c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/>
      <c r="DL237" s="107"/>
      <c r="DM237" s="107"/>
      <c r="DN237" s="107"/>
      <c r="DO237" s="107"/>
      <c r="DP237" s="107"/>
      <c r="DQ237" s="107"/>
      <c r="DR237" s="107"/>
      <c r="DS237" s="107"/>
      <c r="DT237" s="107"/>
      <c r="DU237" s="107"/>
      <c r="DV237" s="107"/>
      <c r="DW237" s="107"/>
      <c r="DX237" s="107"/>
      <c r="DY237" s="107"/>
      <c r="DZ237" s="107"/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07"/>
      <c r="EY237" s="107"/>
      <c r="EZ237" s="107"/>
      <c r="FA237" s="107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7"/>
      <c r="FS237" s="107"/>
      <c r="FT237" s="107"/>
      <c r="FU237" s="107"/>
      <c r="FV237" s="107"/>
      <c r="FW237" s="107"/>
      <c r="FX237" s="107"/>
      <c r="FY237" s="107"/>
      <c r="FZ237" s="107"/>
      <c r="GA237" s="107"/>
      <c r="GB237" s="107"/>
      <c r="GC237" s="107"/>
      <c r="GD237" s="107"/>
      <c r="GE237" s="107"/>
      <c r="GF237" s="107"/>
      <c r="GG237" s="107"/>
      <c r="GH237" s="107"/>
      <c r="GI237" s="107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</row>
    <row r="238" spans="1:5" s="107" customFormat="1" ht="27" customHeight="1">
      <c r="A238" s="94" t="s">
        <v>593</v>
      </c>
      <c r="B238" s="118"/>
      <c r="C238" s="158" t="s">
        <v>429</v>
      </c>
      <c r="D238" s="74">
        <f>D239</f>
        <v>77504.8</v>
      </c>
      <c r="E238" s="74">
        <f>E239</f>
        <v>0</v>
      </c>
    </row>
    <row r="239" spans="1:215" s="146" customFormat="1" ht="25.5">
      <c r="A239" s="94"/>
      <c r="B239" s="118" t="s">
        <v>413</v>
      </c>
      <c r="C239" s="154" t="s">
        <v>414</v>
      </c>
      <c r="D239" s="74">
        <v>77504.8</v>
      </c>
      <c r="E239" s="74">
        <v>0</v>
      </c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107"/>
      <c r="FV239" s="107"/>
      <c r="FW239" s="107"/>
      <c r="FX239" s="107"/>
      <c r="FY239" s="107"/>
      <c r="FZ239" s="107"/>
      <c r="GA239" s="107"/>
      <c r="GB239" s="107"/>
      <c r="GC239" s="10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</row>
    <row r="240" spans="1:215" s="145" customFormat="1" ht="25.5">
      <c r="A240" s="94" t="s">
        <v>317</v>
      </c>
      <c r="B240" s="118"/>
      <c r="C240" s="141" t="s">
        <v>318</v>
      </c>
      <c r="D240" s="74">
        <f>D241+D246</f>
        <v>5124.2</v>
      </c>
      <c r="E240" s="74">
        <f>E241+E246</f>
        <v>5031.2</v>
      </c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4"/>
      <c r="DF240" s="144"/>
      <c r="DG240" s="144"/>
      <c r="DH240" s="144"/>
      <c r="DI240" s="144"/>
      <c r="DJ240" s="144"/>
      <c r="DK240" s="144"/>
      <c r="DL240" s="144"/>
      <c r="DM240" s="144"/>
      <c r="DN240" s="144"/>
      <c r="DO240" s="144"/>
      <c r="DP240" s="144"/>
      <c r="DQ240" s="144"/>
      <c r="DR240" s="144"/>
      <c r="DS240" s="144"/>
      <c r="DT240" s="144"/>
      <c r="DU240" s="144"/>
      <c r="DV240" s="144"/>
      <c r="DW240" s="144"/>
      <c r="DX240" s="144"/>
      <c r="DY240" s="144"/>
      <c r="DZ240" s="144"/>
      <c r="EA240" s="144"/>
      <c r="EB240" s="144"/>
      <c r="EC240" s="144"/>
      <c r="ED240" s="144"/>
      <c r="EE240" s="144"/>
      <c r="EF240" s="144"/>
      <c r="EG240" s="144"/>
      <c r="EH240" s="144"/>
      <c r="EI240" s="144"/>
      <c r="EJ240" s="144"/>
      <c r="EK240" s="144"/>
      <c r="EL240" s="144"/>
      <c r="EM240" s="144"/>
      <c r="EN240" s="144"/>
      <c r="EO240" s="144"/>
      <c r="EP240" s="144"/>
      <c r="EQ240" s="144"/>
      <c r="ER240" s="144"/>
      <c r="ES240" s="144"/>
      <c r="ET240" s="144"/>
      <c r="EU240" s="144"/>
      <c r="EV240" s="144"/>
      <c r="EW240" s="144"/>
      <c r="EX240" s="144"/>
      <c r="EY240" s="144"/>
      <c r="EZ240" s="144"/>
      <c r="FA240" s="144"/>
      <c r="FB240" s="144"/>
      <c r="FC240" s="144"/>
      <c r="FD240" s="144"/>
      <c r="FE240" s="144"/>
      <c r="FF240" s="144"/>
      <c r="FG240" s="144"/>
      <c r="FH240" s="144"/>
      <c r="FI240" s="144"/>
      <c r="FJ240" s="144"/>
      <c r="FK240" s="144"/>
      <c r="FL240" s="144"/>
      <c r="FM240" s="144"/>
      <c r="FN240" s="144"/>
      <c r="FO240" s="144"/>
      <c r="FP240" s="144"/>
      <c r="FQ240" s="144"/>
      <c r="FR240" s="144"/>
      <c r="FS240" s="144"/>
      <c r="FT240" s="144"/>
      <c r="FU240" s="144"/>
      <c r="FV240" s="144"/>
      <c r="FW240" s="144"/>
      <c r="FX240" s="144"/>
      <c r="FY240" s="144"/>
      <c r="FZ240" s="144"/>
      <c r="GA240" s="144"/>
      <c r="GB240" s="144"/>
      <c r="GC240" s="144"/>
      <c r="GD240" s="144"/>
      <c r="GE240" s="144"/>
      <c r="GF240" s="144"/>
      <c r="GG240" s="144"/>
      <c r="GH240" s="144"/>
      <c r="GI240" s="144"/>
      <c r="GJ240" s="144"/>
      <c r="GK240" s="144"/>
      <c r="GL240" s="144"/>
      <c r="GM240" s="144"/>
      <c r="GN240" s="144"/>
      <c r="GO240" s="144"/>
      <c r="GP240" s="144"/>
      <c r="GQ240" s="144"/>
      <c r="GR240" s="144"/>
      <c r="GS240" s="144"/>
      <c r="GT240" s="144"/>
      <c r="GU240" s="144"/>
      <c r="GV240" s="144"/>
      <c r="GW240" s="144"/>
      <c r="GX240" s="144"/>
      <c r="GY240" s="144"/>
      <c r="GZ240" s="144"/>
      <c r="HA240" s="144"/>
      <c r="HB240" s="144"/>
      <c r="HC240" s="144"/>
      <c r="HD240" s="144"/>
      <c r="HE240" s="144"/>
      <c r="HF240" s="144"/>
      <c r="HG240" s="144"/>
    </row>
    <row r="241" spans="1:215" s="116" customFormat="1" ht="25.5">
      <c r="A241" s="94" t="s">
        <v>332</v>
      </c>
      <c r="B241" s="118"/>
      <c r="C241" s="125" t="s">
        <v>72</v>
      </c>
      <c r="D241" s="74">
        <f>D242</f>
        <v>5031.2</v>
      </c>
      <c r="E241" s="74">
        <f>E242</f>
        <v>5031.2</v>
      </c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  <c r="GH241" s="115"/>
      <c r="GI241" s="115"/>
      <c r="GJ241" s="115"/>
      <c r="GK241" s="115"/>
      <c r="GL241" s="115"/>
      <c r="GM241" s="115"/>
      <c r="GN241" s="115"/>
      <c r="GO241" s="115"/>
      <c r="GP241" s="115"/>
      <c r="GQ241" s="115"/>
      <c r="GR241" s="115"/>
      <c r="GS241" s="115"/>
      <c r="GT241" s="115"/>
      <c r="GU241" s="115"/>
      <c r="GV241" s="115"/>
      <c r="GW241" s="115"/>
      <c r="GX241" s="115"/>
      <c r="GY241" s="115"/>
      <c r="GZ241" s="115"/>
      <c r="HA241" s="115"/>
      <c r="HB241" s="115"/>
      <c r="HC241" s="115"/>
      <c r="HD241" s="115"/>
      <c r="HE241" s="115"/>
      <c r="HF241" s="115"/>
      <c r="HG241" s="115"/>
    </row>
    <row r="242" spans="1:215" s="117" customFormat="1" ht="12.75">
      <c r="A242" s="94" t="s">
        <v>594</v>
      </c>
      <c r="B242" s="118"/>
      <c r="C242" s="129" t="s">
        <v>73</v>
      </c>
      <c r="D242" s="74">
        <f>D243+D244+D245</f>
        <v>5031.2</v>
      </c>
      <c r="E242" s="74">
        <f>E243+E244+E245</f>
        <v>5031.2</v>
      </c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  <c r="FF242" s="114"/>
      <c r="FG242" s="114"/>
      <c r="FH242" s="114"/>
      <c r="FI242" s="114"/>
      <c r="FJ242" s="114"/>
      <c r="FK242" s="114"/>
      <c r="FL242" s="114"/>
      <c r="FM242" s="114"/>
      <c r="FN242" s="114"/>
      <c r="FO242" s="114"/>
      <c r="FP242" s="114"/>
      <c r="FQ242" s="114"/>
      <c r="FR242" s="114"/>
      <c r="FS242" s="114"/>
      <c r="FT242" s="114"/>
      <c r="FU242" s="114"/>
      <c r="FV242" s="114"/>
      <c r="FW242" s="114"/>
      <c r="FX242" s="114"/>
      <c r="FY242" s="114"/>
      <c r="FZ242" s="114"/>
      <c r="GA242" s="114"/>
      <c r="GB242" s="114"/>
      <c r="GC242" s="114"/>
      <c r="GD242" s="114"/>
      <c r="GE242" s="114"/>
      <c r="GF242" s="114"/>
      <c r="GG242" s="114"/>
      <c r="GH242" s="114"/>
      <c r="GI242" s="114"/>
      <c r="GJ242" s="114"/>
      <c r="GK242" s="114"/>
      <c r="GL242" s="114"/>
      <c r="GM242" s="114"/>
      <c r="GN242" s="114"/>
      <c r="GO242" s="114"/>
      <c r="GP242" s="114"/>
      <c r="GQ242" s="114"/>
      <c r="GR242" s="114"/>
      <c r="GS242" s="114"/>
      <c r="GT242" s="114"/>
      <c r="GU242" s="114"/>
      <c r="GV242" s="114"/>
      <c r="GW242" s="114"/>
      <c r="GX242" s="114"/>
      <c r="GY242" s="114"/>
      <c r="GZ242" s="114"/>
      <c r="HA242" s="114"/>
      <c r="HB242" s="114"/>
      <c r="HC242" s="114"/>
      <c r="HD242" s="114"/>
      <c r="HE242" s="114"/>
      <c r="HF242" s="114"/>
      <c r="HG242" s="114"/>
    </row>
    <row r="243" spans="1:215" s="117" customFormat="1" ht="51">
      <c r="A243" s="118"/>
      <c r="B243" s="118" t="s">
        <v>74</v>
      </c>
      <c r="C243" s="124" t="s">
        <v>75</v>
      </c>
      <c r="D243" s="74">
        <v>4713.9</v>
      </c>
      <c r="E243" s="74">
        <v>4713.9</v>
      </c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4"/>
      <c r="DF243" s="114"/>
      <c r="DG243" s="114"/>
      <c r="DH243" s="114"/>
      <c r="DI243" s="114"/>
      <c r="DJ243" s="114"/>
      <c r="DK243" s="114"/>
      <c r="DL243" s="114"/>
      <c r="DM243" s="114"/>
      <c r="DN243" s="114"/>
      <c r="DO243" s="114"/>
      <c r="DP243" s="114"/>
      <c r="DQ243" s="114"/>
      <c r="DR243" s="114"/>
      <c r="DS243" s="114"/>
      <c r="DT243" s="114"/>
      <c r="DU243" s="114"/>
      <c r="DV243" s="114"/>
      <c r="DW243" s="114"/>
      <c r="DX243" s="114"/>
      <c r="DY243" s="114"/>
      <c r="DZ243" s="114"/>
      <c r="EA243" s="114"/>
      <c r="EB243" s="114"/>
      <c r="EC243" s="114"/>
      <c r="ED243" s="114"/>
      <c r="EE243" s="114"/>
      <c r="EF243" s="114"/>
      <c r="EG243" s="114"/>
      <c r="EH243" s="114"/>
      <c r="EI243" s="114"/>
      <c r="EJ243" s="114"/>
      <c r="EK243" s="114"/>
      <c r="EL243" s="114"/>
      <c r="EM243" s="114"/>
      <c r="EN243" s="114"/>
      <c r="EO243" s="114"/>
      <c r="EP243" s="114"/>
      <c r="EQ243" s="114"/>
      <c r="ER243" s="114"/>
      <c r="ES243" s="114"/>
      <c r="ET243" s="114"/>
      <c r="EU243" s="114"/>
      <c r="EV243" s="114"/>
      <c r="EW243" s="114"/>
      <c r="EX243" s="114"/>
      <c r="EY243" s="114"/>
      <c r="EZ243" s="114"/>
      <c r="FA243" s="114"/>
      <c r="FB243" s="114"/>
      <c r="FC243" s="114"/>
      <c r="FD243" s="114"/>
      <c r="FE243" s="114"/>
      <c r="FF243" s="114"/>
      <c r="FG243" s="114"/>
      <c r="FH243" s="114"/>
      <c r="FI243" s="114"/>
      <c r="FJ243" s="114"/>
      <c r="FK243" s="114"/>
      <c r="FL243" s="114"/>
      <c r="FM243" s="114"/>
      <c r="FN243" s="114"/>
      <c r="FO243" s="114"/>
      <c r="FP243" s="114"/>
      <c r="FQ243" s="114"/>
      <c r="FR243" s="114"/>
      <c r="FS243" s="114"/>
      <c r="FT243" s="114"/>
      <c r="FU243" s="114"/>
      <c r="FV243" s="114"/>
      <c r="FW243" s="114"/>
      <c r="FX243" s="114"/>
      <c r="FY243" s="114"/>
      <c r="FZ243" s="114"/>
      <c r="GA243" s="114"/>
      <c r="GB243" s="114"/>
      <c r="GC243" s="114"/>
      <c r="GD243" s="114"/>
      <c r="GE243" s="114"/>
      <c r="GF243" s="114"/>
      <c r="GG243" s="114"/>
      <c r="GH243" s="114"/>
      <c r="GI243" s="114"/>
      <c r="GJ243" s="114"/>
      <c r="GK243" s="114"/>
      <c r="GL243" s="114"/>
      <c r="GM243" s="114"/>
      <c r="GN243" s="114"/>
      <c r="GO243" s="114"/>
      <c r="GP243" s="114"/>
      <c r="GQ243" s="114"/>
      <c r="GR243" s="114"/>
      <c r="GS243" s="114"/>
      <c r="GT243" s="114"/>
      <c r="GU243" s="114"/>
      <c r="GV243" s="114"/>
      <c r="GW243" s="114"/>
      <c r="GX243" s="114"/>
      <c r="GY243" s="114"/>
      <c r="GZ243" s="114"/>
      <c r="HA243" s="114"/>
      <c r="HB243" s="114"/>
      <c r="HC243" s="114"/>
      <c r="HD243" s="114"/>
      <c r="HE243" s="114"/>
      <c r="HF243" s="114"/>
      <c r="HG243" s="114"/>
    </row>
    <row r="244" spans="1:215" s="117" customFormat="1" ht="25.5">
      <c r="A244" s="118"/>
      <c r="B244" s="118" t="s">
        <v>76</v>
      </c>
      <c r="C244" s="129" t="s">
        <v>77</v>
      </c>
      <c r="D244" s="74">
        <v>316.7</v>
      </c>
      <c r="E244" s="74">
        <v>316.7</v>
      </c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4"/>
      <c r="DE244" s="114"/>
      <c r="DF244" s="114"/>
      <c r="DG244" s="114"/>
      <c r="DH244" s="114"/>
      <c r="DI244" s="114"/>
      <c r="DJ244" s="114"/>
      <c r="DK244" s="114"/>
      <c r="DL244" s="114"/>
      <c r="DM244" s="114"/>
      <c r="DN244" s="114"/>
      <c r="DO244" s="114"/>
      <c r="DP244" s="114"/>
      <c r="DQ244" s="114"/>
      <c r="DR244" s="114"/>
      <c r="DS244" s="114"/>
      <c r="DT244" s="114"/>
      <c r="DU244" s="114"/>
      <c r="DV244" s="114"/>
      <c r="DW244" s="114"/>
      <c r="DX244" s="114"/>
      <c r="DY244" s="114"/>
      <c r="DZ244" s="114"/>
      <c r="EA244" s="114"/>
      <c r="EB244" s="114"/>
      <c r="EC244" s="114"/>
      <c r="ED244" s="114"/>
      <c r="EE244" s="114"/>
      <c r="EF244" s="114"/>
      <c r="EG244" s="114"/>
      <c r="EH244" s="114"/>
      <c r="EI244" s="114"/>
      <c r="EJ244" s="114"/>
      <c r="EK244" s="114"/>
      <c r="EL244" s="114"/>
      <c r="EM244" s="114"/>
      <c r="EN244" s="114"/>
      <c r="EO244" s="114"/>
      <c r="EP244" s="114"/>
      <c r="EQ244" s="114"/>
      <c r="ER244" s="114"/>
      <c r="ES244" s="114"/>
      <c r="ET244" s="114"/>
      <c r="EU244" s="114"/>
      <c r="EV244" s="114"/>
      <c r="EW244" s="114"/>
      <c r="EX244" s="114"/>
      <c r="EY244" s="114"/>
      <c r="EZ244" s="114"/>
      <c r="FA244" s="114"/>
      <c r="FB244" s="114"/>
      <c r="FC244" s="114"/>
      <c r="FD244" s="114"/>
      <c r="FE244" s="114"/>
      <c r="FF244" s="114"/>
      <c r="FG244" s="114"/>
      <c r="FH244" s="114"/>
      <c r="FI244" s="114"/>
      <c r="FJ244" s="114"/>
      <c r="FK244" s="114"/>
      <c r="FL244" s="114"/>
      <c r="FM244" s="114"/>
      <c r="FN244" s="114"/>
      <c r="FO244" s="114"/>
      <c r="FP244" s="114"/>
      <c r="FQ244" s="114"/>
      <c r="FR244" s="114"/>
      <c r="FS244" s="114"/>
      <c r="FT244" s="114"/>
      <c r="FU244" s="114"/>
      <c r="FV244" s="114"/>
      <c r="FW244" s="114"/>
      <c r="FX244" s="114"/>
      <c r="FY244" s="114"/>
      <c r="FZ244" s="114"/>
      <c r="GA244" s="114"/>
      <c r="GB244" s="114"/>
      <c r="GC244" s="114"/>
      <c r="GD244" s="114"/>
      <c r="GE244" s="114"/>
      <c r="GF244" s="114"/>
      <c r="GG244" s="114"/>
      <c r="GH244" s="114"/>
      <c r="GI244" s="114"/>
      <c r="GJ244" s="114"/>
      <c r="GK244" s="114"/>
      <c r="GL244" s="114"/>
      <c r="GM244" s="114"/>
      <c r="GN244" s="114"/>
      <c r="GO244" s="114"/>
      <c r="GP244" s="114"/>
      <c r="GQ244" s="114"/>
      <c r="GR244" s="114"/>
      <c r="GS244" s="114"/>
      <c r="GT244" s="114"/>
      <c r="GU244" s="114"/>
      <c r="GV244" s="114"/>
      <c r="GW244" s="114"/>
      <c r="GX244" s="114"/>
      <c r="GY244" s="114"/>
      <c r="GZ244" s="114"/>
      <c r="HA244" s="114"/>
      <c r="HB244" s="114"/>
      <c r="HC244" s="114"/>
      <c r="HD244" s="114"/>
      <c r="HE244" s="114"/>
      <c r="HF244" s="114"/>
      <c r="HG244" s="114"/>
    </row>
    <row r="245" spans="1:215" s="117" customFormat="1" ht="12.75">
      <c r="A245" s="118"/>
      <c r="B245" s="118" t="s">
        <v>78</v>
      </c>
      <c r="C245" s="159" t="s">
        <v>79</v>
      </c>
      <c r="D245" s="74">
        <v>0.6</v>
      </c>
      <c r="E245" s="74">
        <v>0.6</v>
      </c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  <c r="DK245" s="114"/>
      <c r="DL245" s="114"/>
      <c r="DM245" s="114"/>
      <c r="DN245" s="114"/>
      <c r="DO245" s="114"/>
      <c r="DP245" s="114"/>
      <c r="DQ245" s="114"/>
      <c r="DR245" s="114"/>
      <c r="DS245" s="114"/>
      <c r="DT245" s="114"/>
      <c r="DU245" s="114"/>
      <c r="DV245" s="114"/>
      <c r="DW245" s="114"/>
      <c r="DX245" s="114"/>
      <c r="DY245" s="114"/>
      <c r="DZ245" s="114"/>
      <c r="EA245" s="114"/>
      <c r="EB245" s="114"/>
      <c r="EC245" s="114"/>
      <c r="ED245" s="114"/>
      <c r="EE245" s="114"/>
      <c r="EF245" s="114"/>
      <c r="EG245" s="114"/>
      <c r="EH245" s="114"/>
      <c r="EI245" s="114"/>
      <c r="EJ245" s="114"/>
      <c r="EK245" s="114"/>
      <c r="EL245" s="114"/>
      <c r="EM245" s="114"/>
      <c r="EN245" s="114"/>
      <c r="EO245" s="114"/>
      <c r="EP245" s="114"/>
      <c r="EQ245" s="114"/>
      <c r="ER245" s="114"/>
      <c r="ES245" s="114"/>
      <c r="ET245" s="114"/>
      <c r="EU245" s="114"/>
      <c r="EV245" s="114"/>
      <c r="EW245" s="114"/>
      <c r="EX245" s="114"/>
      <c r="EY245" s="114"/>
      <c r="EZ245" s="114"/>
      <c r="FA245" s="114"/>
      <c r="FB245" s="114"/>
      <c r="FC245" s="114"/>
      <c r="FD245" s="114"/>
      <c r="FE245" s="114"/>
      <c r="FF245" s="114"/>
      <c r="FG245" s="114"/>
      <c r="FH245" s="114"/>
      <c r="FI245" s="114"/>
      <c r="FJ245" s="114"/>
      <c r="FK245" s="114"/>
      <c r="FL245" s="114"/>
      <c r="FM245" s="114"/>
      <c r="FN245" s="114"/>
      <c r="FO245" s="114"/>
      <c r="FP245" s="114"/>
      <c r="FQ245" s="114"/>
      <c r="FR245" s="114"/>
      <c r="FS245" s="114"/>
      <c r="FT245" s="114"/>
      <c r="FU245" s="114"/>
      <c r="FV245" s="114"/>
      <c r="FW245" s="114"/>
      <c r="FX245" s="114"/>
      <c r="FY245" s="114"/>
      <c r="FZ245" s="114"/>
      <c r="GA245" s="114"/>
      <c r="GB245" s="114"/>
      <c r="GC245" s="114"/>
      <c r="GD245" s="114"/>
      <c r="GE245" s="114"/>
      <c r="GF245" s="114"/>
      <c r="GG245" s="114"/>
      <c r="GH245" s="114"/>
      <c r="GI245" s="114"/>
      <c r="GJ245" s="114"/>
      <c r="GK245" s="114"/>
      <c r="GL245" s="114"/>
      <c r="GM245" s="114"/>
      <c r="GN245" s="114"/>
      <c r="GO245" s="114"/>
      <c r="GP245" s="114"/>
      <c r="GQ245" s="114"/>
      <c r="GR245" s="114"/>
      <c r="GS245" s="114"/>
      <c r="GT245" s="114"/>
      <c r="GU245" s="114"/>
      <c r="GV245" s="114"/>
      <c r="GW245" s="114"/>
      <c r="GX245" s="114"/>
      <c r="GY245" s="114"/>
      <c r="GZ245" s="114"/>
      <c r="HA245" s="114"/>
      <c r="HB245" s="114"/>
      <c r="HC245" s="114"/>
      <c r="HD245" s="114"/>
      <c r="HE245" s="114"/>
      <c r="HF245" s="114"/>
      <c r="HG245" s="114"/>
    </row>
    <row r="246" spans="1:215" s="116" customFormat="1" ht="25.5">
      <c r="A246" s="94" t="s">
        <v>319</v>
      </c>
      <c r="B246" s="118"/>
      <c r="C246" s="125" t="s">
        <v>320</v>
      </c>
      <c r="D246" s="74">
        <f>D247+D249</f>
        <v>93</v>
      </c>
      <c r="E246" s="74">
        <f>E247+E249</f>
        <v>0</v>
      </c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</row>
    <row r="247" spans="1:215" s="157" customFormat="1" ht="42" customHeight="1">
      <c r="A247" s="94" t="s">
        <v>321</v>
      </c>
      <c r="B247" s="118"/>
      <c r="C247" s="147" t="s">
        <v>186</v>
      </c>
      <c r="D247" s="74">
        <f>D248</f>
        <v>58.1</v>
      </c>
      <c r="E247" s="74">
        <f>E248</f>
        <v>0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156"/>
      <c r="CD247" s="156"/>
      <c r="CE247" s="156"/>
      <c r="CF247" s="156"/>
      <c r="CG247" s="156"/>
      <c r="CH247" s="156"/>
      <c r="CI247" s="156"/>
      <c r="CJ247" s="156"/>
      <c r="CK247" s="156"/>
      <c r="CL247" s="156"/>
      <c r="CM247" s="156"/>
      <c r="CN247" s="156"/>
      <c r="CO247" s="156"/>
      <c r="CP247" s="156"/>
      <c r="CQ247" s="156"/>
      <c r="CR247" s="156"/>
      <c r="CS247" s="156"/>
      <c r="CT247" s="156"/>
      <c r="CU247" s="156"/>
      <c r="CV247" s="156"/>
      <c r="CW247" s="156"/>
      <c r="CX247" s="156"/>
      <c r="CY247" s="156"/>
      <c r="CZ247" s="156"/>
      <c r="DA247" s="156"/>
      <c r="DB247" s="156"/>
      <c r="DC247" s="156"/>
      <c r="DD247" s="156"/>
      <c r="DE247" s="156"/>
      <c r="DF247" s="156"/>
      <c r="DG247" s="156"/>
      <c r="DH247" s="156"/>
      <c r="DI247" s="156"/>
      <c r="DJ247" s="156"/>
      <c r="DK247" s="156"/>
      <c r="DL247" s="156"/>
      <c r="DM247" s="156"/>
      <c r="DN247" s="156"/>
      <c r="DO247" s="156"/>
      <c r="DP247" s="156"/>
      <c r="DQ247" s="156"/>
      <c r="DR247" s="156"/>
      <c r="DS247" s="156"/>
      <c r="DT247" s="156"/>
      <c r="DU247" s="156"/>
      <c r="DV247" s="156"/>
      <c r="DW247" s="156"/>
      <c r="DX247" s="156"/>
      <c r="DY247" s="156"/>
      <c r="DZ247" s="156"/>
      <c r="EA247" s="156"/>
      <c r="EB247" s="156"/>
      <c r="EC247" s="156"/>
      <c r="ED247" s="156"/>
      <c r="EE247" s="156"/>
      <c r="EF247" s="156"/>
      <c r="EG247" s="156"/>
      <c r="EH247" s="156"/>
      <c r="EI247" s="156"/>
      <c r="EJ247" s="156"/>
      <c r="EK247" s="156"/>
      <c r="EL247" s="156"/>
      <c r="EM247" s="156"/>
      <c r="EN247" s="156"/>
      <c r="EO247" s="156"/>
      <c r="EP247" s="156"/>
      <c r="EQ247" s="156"/>
      <c r="ER247" s="156"/>
      <c r="ES247" s="156"/>
      <c r="ET247" s="156"/>
      <c r="EU247" s="156"/>
      <c r="EV247" s="156"/>
      <c r="EW247" s="156"/>
      <c r="EX247" s="156"/>
      <c r="EY247" s="156"/>
      <c r="EZ247" s="156"/>
      <c r="FA247" s="156"/>
      <c r="FB247" s="156"/>
      <c r="FC247" s="156"/>
      <c r="FD247" s="156"/>
      <c r="FE247" s="156"/>
      <c r="FF247" s="156"/>
      <c r="FG247" s="156"/>
      <c r="FH247" s="156"/>
      <c r="FI247" s="156"/>
      <c r="FJ247" s="156"/>
      <c r="FK247" s="156"/>
      <c r="FL247" s="156"/>
      <c r="FM247" s="156"/>
      <c r="FN247" s="156"/>
      <c r="FO247" s="156"/>
      <c r="FP247" s="156"/>
      <c r="FQ247" s="156"/>
      <c r="FR247" s="156"/>
      <c r="FS247" s="156"/>
      <c r="FT247" s="156"/>
      <c r="FU247" s="156"/>
      <c r="FV247" s="156"/>
      <c r="FW247" s="156"/>
      <c r="FX247" s="156"/>
      <c r="FY247" s="156"/>
      <c r="FZ247" s="156"/>
      <c r="GA247" s="156"/>
      <c r="GB247" s="156"/>
      <c r="GC247" s="156"/>
      <c r="GD247" s="156"/>
      <c r="GE247" s="156"/>
      <c r="GF247" s="156"/>
      <c r="GG247" s="156"/>
      <c r="GH247" s="156"/>
      <c r="GI247" s="156"/>
      <c r="GJ247" s="156"/>
      <c r="GK247" s="156"/>
      <c r="GL247" s="156"/>
      <c r="GM247" s="156"/>
      <c r="GN247" s="156"/>
      <c r="GO247" s="156"/>
      <c r="GP247" s="156"/>
      <c r="GQ247" s="156"/>
      <c r="GR247" s="156"/>
      <c r="GS247" s="156"/>
      <c r="GT247" s="156"/>
      <c r="GU247" s="156"/>
      <c r="GV247" s="156"/>
      <c r="GW247" s="156"/>
      <c r="GX247" s="156"/>
      <c r="GY247" s="156"/>
      <c r="GZ247" s="156"/>
      <c r="HA247" s="156"/>
      <c r="HB247" s="156"/>
      <c r="HC247" s="156"/>
      <c r="HD247" s="156"/>
      <c r="HE247" s="156"/>
      <c r="HF247" s="156"/>
      <c r="HG247" s="156"/>
    </row>
    <row r="248" spans="1:215" s="117" customFormat="1" ht="12.75">
      <c r="A248" s="94"/>
      <c r="B248" s="118" t="s">
        <v>88</v>
      </c>
      <c r="C248" s="125" t="s">
        <v>89</v>
      </c>
      <c r="D248" s="74">
        <v>58.1</v>
      </c>
      <c r="E248" s="74">
        <v>0</v>
      </c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4"/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/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/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114"/>
      <c r="EY248" s="114"/>
      <c r="EZ248" s="114"/>
      <c r="FA248" s="114"/>
      <c r="FB248" s="114"/>
      <c r="FC248" s="114"/>
      <c r="FD248" s="114"/>
      <c r="FE248" s="114"/>
      <c r="FF248" s="114"/>
      <c r="FG248" s="114"/>
      <c r="FH248" s="114"/>
      <c r="FI248" s="114"/>
      <c r="FJ248" s="114"/>
      <c r="FK248" s="114"/>
      <c r="FL248" s="114"/>
      <c r="FM248" s="114"/>
      <c r="FN248" s="114"/>
      <c r="FO248" s="114"/>
      <c r="FP248" s="114"/>
      <c r="FQ248" s="114"/>
      <c r="FR248" s="114"/>
      <c r="FS248" s="114"/>
      <c r="FT248" s="114"/>
      <c r="FU248" s="114"/>
      <c r="FV248" s="114"/>
      <c r="FW248" s="114"/>
      <c r="FX248" s="114"/>
      <c r="FY248" s="114"/>
      <c r="FZ248" s="114"/>
      <c r="GA248" s="114"/>
      <c r="GB248" s="114"/>
      <c r="GC248" s="114"/>
      <c r="GD248" s="114"/>
      <c r="GE248" s="114"/>
      <c r="GF248" s="114"/>
      <c r="GG248" s="114"/>
      <c r="GH248" s="114"/>
      <c r="GI248" s="114"/>
      <c r="GJ248" s="114"/>
      <c r="GK248" s="114"/>
      <c r="GL248" s="114"/>
      <c r="GM248" s="114"/>
      <c r="GN248" s="114"/>
      <c r="GO248" s="114"/>
      <c r="GP248" s="114"/>
      <c r="GQ248" s="114"/>
      <c r="GR248" s="114"/>
      <c r="GS248" s="114"/>
      <c r="GT248" s="114"/>
      <c r="GU248" s="114"/>
      <c r="GV248" s="114"/>
      <c r="GW248" s="114"/>
      <c r="GX248" s="114"/>
      <c r="GY248" s="114"/>
      <c r="GZ248" s="114"/>
      <c r="HA248" s="114"/>
      <c r="HB248" s="114"/>
      <c r="HC248" s="114"/>
      <c r="HD248" s="114"/>
      <c r="HE248" s="114"/>
      <c r="HF248" s="114"/>
      <c r="HG248" s="114"/>
    </row>
    <row r="249" spans="1:215" s="117" customFormat="1" ht="33" customHeight="1">
      <c r="A249" s="94" t="s">
        <v>595</v>
      </c>
      <c r="B249" s="118"/>
      <c r="C249" s="65" t="s">
        <v>90</v>
      </c>
      <c r="D249" s="74">
        <f>D250</f>
        <v>34.9</v>
      </c>
      <c r="E249" s="74">
        <f>E250</f>
        <v>0</v>
      </c>
      <c r="F249" s="75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4"/>
      <c r="CA249" s="114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4"/>
      <c r="CO249" s="114"/>
      <c r="CP249" s="114"/>
      <c r="CQ249" s="114"/>
      <c r="CR249" s="114"/>
      <c r="CS249" s="114"/>
      <c r="CT249" s="114"/>
      <c r="CU249" s="114"/>
      <c r="CV249" s="114"/>
      <c r="CW249" s="114"/>
      <c r="CX249" s="114"/>
      <c r="CY249" s="114"/>
      <c r="CZ249" s="114"/>
      <c r="DA249" s="114"/>
      <c r="DB249" s="114"/>
      <c r="DC249" s="114"/>
      <c r="DD249" s="114"/>
      <c r="DE249" s="114"/>
      <c r="DF249" s="114"/>
      <c r="DG249" s="114"/>
      <c r="DH249" s="114"/>
      <c r="DI249" s="114"/>
      <c r="DJ249" s="114"/>
      <c r="DK249" s="114"/>
      <c r="DL249" s="114"/>
      <c r="DM249" s="114"/>
      <c r="DN249" s="114"/>
      <c r="DO249" s="114"/>
      <c r="DP249" s="114"/>
      <c r="DQ249" s="114"/>
      <c r="DR249" s="114"/>
      <c r="DS249" s="114"/>
      <c r="DT249" s="114"/>
      <c r="DU249" s="114"/>
      <c r="DV249" s="114"/>
      <c r="DW249" s="114"/>
      <c r="DX249" s="114"/>
      <c r="DY249" s="114"/>
      <c r="DZ249" s="114"/>
      <c r="EA249" s="114"/>
      <c r="EB249" s="114"/>
      <c r="EC249" s="114"/>
      <c r="ED249" s="114"/>
      <c r="EE249" s="114"/>
      <c r="EF249" s="114"/>
      <c r="EG249" s="114"/>
      <c r="EH249" s="114"/>
      <c r="EI249" s="114"/>
      <c r="EJ249" s="114"/>
      <c r="EK249" s="114"/>
      <c r="EL249" s="114"/>
      <c r="EM249" s="114"/>
      <c r="EN249" s="114"/>
      <c r="EO249" s="114"/>
      <c r="EP249" s="114"/>
      <c r="EQ249" s="114"/>
      <c r="ER249" s="114"/>
      <c r="ES249" s="114"/>
      <c r="ET249" s="114"/>
      <c r="EU249" s="114"/>
      <c r="EV249" s="114"/>
      <c r="EW249" s="114"/>
      <c r="EX249" s="114"/>
      <c r="EY249" s="114"/>
      <c r="EZ249" s="114"/>
      <c r="FA249" s="114"/>
      <c r="FB249" s="114"/>
      <c r="FC249" s="114"/>
      <c r="FD249" s="114"/>
      <c r="FE249" s="114"/>
      <c r="FF249" s="114"/>
      <c r="FG249" s="114"/>
      <c r="FH249" s="114"/>
      <c r="FI249" s="114"/>
      <c r="FJ249" s="114"/>
      <c r="FK249" s="114"/>
      <c r="FL249" s="114"/>
      <c r="FM249" s="114"/>
      <c r="FN249" s="114"/>
      <c r="FO249" s="114"/>
      <c r="FP249" s="114"/>
      <c r="FQ249" s="114"/>
      <c r="FR249" s="114"/>
      <c r="FS249" s="114"/>
      <c r="FT249" s="114"/>
      <c r="FU249" s="114"/>
      <c r="FV249" s="114"/>
      <c r="FW249" s="114"/>
      <c r="FX249" s="114"/>
      <c r="FY249" s="114"/>
      <c r="FZ249" s="114"/>
      <c r="GA249" s="114"/>
      <c r="GB249" s="114"/>
      <c r="GC249" s="114"/>
      <c r="GD249" s="114"/>
      <c r="GE249" s="114"/>
      <c r="GF249" s="114"/>
      <c r="GG249" s="114"/>
      <c r="GH249" s="114"/>
      <c r="GI249" s="114"/>
      <c r="GJ249" s="114"/>
      <c r="GK249" s="114"/>
      <c r="GL249" s="114"/>
      <c r="GM249" s="114"/>
      <c r="GN249" s="114"/>
      <c r="GO249" s="114"/>
      <c r="GP249" s="114"/>
      <c r="GQ249" s="114"/>
      <c r="GR249" s="114"/>
      <c r="GS249" s="114"/>
      <c r="GT249" s="114"/>
      <c r="GU249" s="114"/>
      <c r="GV249" s="114"/>
      <c r="GW249" s="114"/>
      <c r="GX249" s="114"/>
      <c r="GY249" s="114"/>
      <c r="GZ249" s="114"/>
      <c r="HA249" s="114"/>
      <c r="HB249" s="114"/>
      <c r="HC249" s="114"/>
      <c r="HD249" s="114"/>
      <c r="HE249" s="114"/>
      <c r="HF249" s="114"/>
      <c r="HG249" s="114"/>
    </row>
    <row r="250" spans="1:215" s="117" customFormat="1" ht="12.75">
      <c r="A250" s="94"/>
      <c r="B250" s="118" t="s">
        <v>88</v>
      </c>
      <c r="C250" s="125" t="s">
        <v>89</v>
      </c>
      <c r="D250" s="74">
        <v>34.9</v>
      </c>
      <c r="E250" s="74">
        <v>0</v>
      </c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  <c r="FF250" s="114"/>
      <c r="FG250" s="114"/>
      <c r="FH250" s="114"/>
      <c r="FI250" s="114"/>
      <c r="FJ250" s="114"/>
      <c r="FK250" s="114"/>
      <c r="FL250" s="114"/>
      <c r="FM250" s="114"/>
      <c r="FN250" s="114"/>
      <c r="FO250" s="114"/>
      <c r="FP250" s="114"/>
      <c r="FQ250" s="114"/>
      <c r="FR250" s="114"/>
      <c r="FS250" s="114"/>
      <c r="FT250" s="114"/>
      <c r="FU250" s="114"/>
      <c r="FV250" s="114"/>
      <c r="FW250" s="114"/>
      <c r="FX250" s="114"/>
      <c r="FY250" s="114"/>
      <c r="FZ250" s="114"/>
      <c r="GA250" s="114"/>
      <c r="GB250" s="114"/>
      <c r="GC250" s="114"/>
      <c r="GD250" s="114"/>
      <c r="GE250" s="114"/>
      <c r="GF250" s="114"/>
      <c r="GG250" s="114"/>
      <c r="GH250" s="114"/>
      <c r="GI250" s="114"/>
      <c r="GJ250" s="114"/>
      <c r="GK250" s="114"/>
      <c r="GL250" s="114"/>
      <c r="GM250" s="114"/>
      <c r="GN250" s="114"/>
      <c r="GO250" s="114"/>
      <c r="GP250" s="114"/>
      <c r="GQ250" s="114"/>
      <c r="GR250" s="114"/>
      <c r="GS250" s="114"/>
      <c r="GT250" s="114"/>
      <c r="GU250" s="114"/>
      <c r="GV250" s="114"/>
      <c r="GW250" s="114"/>
      <c r="GX250" s="114"/>
      <c r="GY250" s="114"/>
      <c r="GZ250" s="114"/>
      <c r="HA250" s="114"/>
      <c r="HB250" s="114"/>
      <c r="HC250" s="114"/>
      <c r="HD250" s="114"/>
      <c r="HE250" s="114"/>
      <c r="HF250" s="114"/>
      <c r="HG250" s="114"/>
    </row>
    <row r="251" spans="1:5" s="107" customFormat="1" ht="25.5">
      <c r="A251" s="126" t="s">
        <v>34</v>
      </c>
      <c r="B251" s="135"/>
      <c r="C251" s="160" t="s">
        <v>35</v>
      </c>
      <c r="D251" s="143">
        <f>D252+D260</f>
        <v>8631.5</v>
      </c>
      <c r="E251" s="143">
        <f>E252+E260</f>
        <v>8631.5</v>
      </c>
    </row>
    <row r="252" spans="1:215" s="146" customFormat="1" ht="25.5">
      <c r="A252" s="135" t="s">
        <v>36</v>
      </c>
      <c r="B252" s="135"/>
      <c r="C252" s="161" t="s">
        <v>37</v>
      </c>
      <c r="D252" s="143">
        <f>D253+D257</f>
        <v>4371.3</v>
      </c>
      <c r="E252" s="143">
        <f>E253+E257</f>
        <v>4371.3</v>
      </c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107"/>
      <c r="FU252" s="107"/>
      <c r="FV252" s="107"/>
      <c r="FW252" s="107"/>
      <c r="FX252" s="107"/>
      <c r="FY252" s="107"/>
      <c r="FZ252" s="107"/>
      <c r="GA252" s="107"/>
      <c r="GB252" s="107"/>
      <c r="GC252" s="107"/>
      <c r="GD252" s="107"/>
      <c r="GE252" s="107"/>
      <c r="GF252" s="107"/>
      <c r="GG252" s="107"/>
      <c r="GH252" s="107"/>
      <c r="GI252" s="107"/>
      <c r="GJ252" s="107"/>
      <c r="GK252" s="107"/>
      <c r="GL252" s="107"/>
      <c r="GM252" s="107"/>
      <c r="GN252" s="107"/>
      <c r="GO252" s="107"/>
      <c r="GP252" s="107"/>
      <c r="GQ252" s="107"/>
      <c r="GR252" s="107"/>
      <c r="GS252" s="107"/>
      <c r="GT252" s="107"/>
      <c r="GU252" s="107"/>
      <c r="GV252" s="107"/>
      <c r="GW252" s="107"/>
      <c r="GX252" s="107"/>
      <c r="GY252" s="107"/>
      <c r="GZ252" s="107"/>
      <c r="HA252" s="107"/>
      <c r="HB252" s="107"/>
      <c r="HC252" s="107"/>
      <c r="HD252" s="107"/>
      <c r="HE252" s="107"/>
      <c r="HF252" s="107"/>
      <c r="HG252" s="107"/>
    </row>
    <row r="253" spans="1:215" s="116" customFormat="1" ht="12.75">
      <c r="A253" s="135" t="s">
        <v>38</v>
      </c>
      <c r="B253" s="135"/>
      <c r="C253" s="160" t="s">
        <v>39</v>
      </c>
      <c r="D253" s="143">
        <f aca="true" t="shared" si="7" ref="D253:E255">D254</f>
        <v>3971.4</v>
      </c>
      <c r="E253" s="143">
        <f t="shared" si="7"/>
        <v>3971.4</v>
      </c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</row>
    <row r="254" spans="1:215" s="146" customFormat="1" ht="38.25">
      <c r="A254" s="135" t="s">
        <v>596</v>
      </c>
      <c r="B254" s="135"/>
      <c r="C254" s="160" t="s">
        <v>40</v>
      </c>
      <c r="D254" s="143">
        <f t="shared" si="7"/>
        <v>3971.4</v>
      </c>
      <c r="E254" s="143">
        <f t="shared" si="7"/>
        <v>3971.4</v>
      </c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</row>
    <row r="255" spans="1:215" s="146" customFormat="1" ht="25.5">
      <c r="A255" s="135" t="s">
        <v>597</v>
      </c>
      <c r="B255" s="135"/>
      <c r="C255" s="121" t="s">
        <v>41</v>
      </c>
      <c r="D255" s="143">
        <f t="shared" si="7"/>
        <v>3971.4</v>
      </c>
      <c r="E255" s="143">
        <f t="shared" si="7"/>
        <v>3971.4</v>
      </c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107"/>
      <c r="FV255" s="107"/>
      <c r="FW255" s="107"/>
      <c r="FX255" s="107"/>
      <c r="FY255" s="107"/>
      <c r="FZ255" s="107"/>
      <c r="GA255" s="107"/>
      <c r="GB255" s="107"/>
      <c r="GC255" s="10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</row>
    <row r="256" spans="1:215" s="146" customFormat="1" ht="25.5">
      <c r="A256" s="135"/>
      <c r="B256" s="135" t="s">
        <v>19</v>
      </c>
      <c r="C256" s="161" t="s">
        <v>20</v>
      </c>
      <c r="D256" s="143">
        <v>3971.4</v>
      </c>
      <c r="E256" s="143">
        <v>3971.4</v>
      </c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107"/>
      <c r="FV256" s="107"/>
      <c r="FW256" s="107"/>
      <c r="FX256" s="107"/>
      <c r="FY256" s="107"/>
      <c r="FZ256" s="107"/>
      <c r="GA256" s="107"/>
      <c r="GB256" s="107"/>
      <c r="GC256" s="10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</row>
    <row r="257" spans="1:215" s="116" customFormat="1" ht="25.5">
      <c r="A257" s="135" t="s">
        <v>42</v>
      </c>
      <c r="B257" s="135"/>
      <c r="C257" s="129" t="s">
        <v>21</v>
      </c>
      <c r="D257" s="143">
        <f>D258</f>
        <v>399.9</v>
      </c>
      <c r="E257" s="143">
        <f>E258</f>
        <v>399.9</v>
      </c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</row>
    <row r="258" spans="1:5" s="107" customFormat="1" ht="25.5">
      <c r="A258" s="135" t="s">
        <v>599</v>
      </c>
      <c r="B258" s="135"/>
      <c r="C258" s="161" t="s">
        <v>43</v>
      </c>
      <c r="D258" s="143">
        <f>D259</f>
        <v>399.9</v>
      </c>
      <c r="E258" s="143">
        <f>E259</f>
        <v>399.9</v>
      </c>
    </row>
    <row r="259" spans="1:215" s="146" customFormat="1" ht="25.5">
      <c r="A259" s="135"/>
      <c r="B259" s="135" t="s">
        <v>19</v>
      </c>
      <c r="C259" s="161" t="s">
        <v>20</v>
      </c>
      <c r="D259" s="143">
        <v>399.9</v>
      </c>
      <c r="E259" s="143">
        <v>399.9</v>
      </c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107"/>
      <c r="FV259" s="107"/>
      <c r="FW259" s="107"/>
      <c r="FX259" s="107"/>
      <c r="FY259" s="107"/>
      <c r="FZ259" s="107"/>
      <c r="GA259" s="107"/>
      <c r="GB259" s="107"/>
      <c r="GC259" s="10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</row>
    <row r="260" spans="1:215" s="146" customFormat="1" ht="12.75">
      <c r="A260" s="135" t="s">
        <v>44</v>
      </c>
      <c r="B260" s="135"/>
      <c r="C260" s="161" t="s">
        <v>45</v>
      </c>
      <c r="D260" s="143">
        <f>D261</f>
        <v>4260.200000000001</v>
      </c>
      <c r="E260" s="143">
        <f>E261</f>
        <v>4260.200000000001</v>
      </c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  <c r="DO260" s="107"/>
      <c r="DP260" s="107"/>
      <c r="DQ260" s="107"/>
      <c r="DR260" s="107"/>
      <c r="DS260" s="107"/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  <c r="EI260" s="107"/>
      <c r="EJ260" s="107"/>
      <c r="EK260" s="10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7"/>
      <c r="FF260" s="107"/>
      <c r="FG260" s="107"/>
      <c r="FH260" s="107"/>
      <c r="FI260" s="107"/>
      <c r="FJ260" s="107"/>
      <c r="FK260" s="107"/>
      <c r="FL260" s="107"/>
      <c r="FM260" s="107"/>
      <c r="FN260" s="107"/>
      <c r="FO260" s="107"/>
      <c r="FP260" s="107"/>
      <c r="FQ260" s="107"/>
      <c r="FR260" s="107"/>
      <c r="FS260" s="107"/>
      <c r="FT260" s="107"/>
      <c r="FU260" s="107"/>
      <c r="FV260" s="107"/>
      <c r="FW260" s="107"/>
      <c r="FX260" s="107"/>
      <c r="FY260" s="107"/>
      <c r="FZ260" s="107"/>
      <c r="GA260" s="107"/>
      <c r="GB260" s="107"/>
      <c r="GC260" s="107"/>
      <c r="GD260" s="107"/>
      <c r="GE260" s="107"/>
      <c r="GF260" s="107"/>
      <c r="GG260" s="107"/>
      <c r="GH260" s="107"/>
      <c r="GI260" s="107"/>
      <c r="GJ260" s="107"/>
      <c r="GK260" s="107"/>
      <c r="GL260" s="107"/>
      <c r="GM260" s="107"/>
      <c r="GN260" s="107"/>
      <c r="GO260" s="107"/>
      <c r="GP260" s="107"/>
      <c r="GQ260" s="107"/>
      <c r="GR260" s="10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</row>
    <row r="261" spans="1:215" s="116" customFormat="1" ht="12.75">
      <c r="A261" s="135" t="s">
        <v>46</v>
      </c>
      <c r="B261" s="135"/>
      <c r="C261" s="160" t="s">
        <v>39</v>
      </c>
      <c r="D261" s="143">
        <f>D262+D264+D266+D268+D270+D272</f>
        <v>4260.200000000001</v>
      </c>
      <c r="E261" s="143">
        <f>E262+E264+E266+E268+E270+E272</f>
        <v>4260.200000000001</v>
      </c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</row>
    <row r="262" spans="1:137" s="146" customFormat="1" ht="12.75">
      <c r="A262" s="135" t="s">
        <v>600</v>
      </c>
      <c r="B262" s="135"/>
      <c r="C262" s="161" t="s">
        <v>33</v>
      </c>
      <c r="D262" s="143">
        <f>D263</f>
        <v>332</v>
      </c>
      <c r="E262" s="143">
        <f>E263</f>
        <v>332</v>
      </c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7"/>
      <c r="DN262" s="107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7"/>
      <c r="EA262" s="107"/>
      <c r="EB262" s="107"/>
      <c r="EC262" s="107"/>
      <c r="ED262" s="107"/>
      <c r="EE262" s="107"/>
      <c r="EF262" s="107"/>
      <c r="EG262" s="107"/>
    </row>
    <row r="263" spans="1:137" s="146" customFormat="1" ht="25.5">
      <c r="A263" s="135"/>
      <c r="B263" s="135" t="s">
        <v>19</v>
      </c>
      <c r="C263" s="161" t="s">
        <v>20</v>
      </c>
      <c r="D263" s="143">
        <v>332</v>
      </c>
      <c r="E263" s="143">
        <v>332</v>
      </c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</row>
    <row r="264" spans="1:137" s="146" customFormat="1" ht="25.5">
      <c r="A264" s="135" t="s">
        <v>601</v>
      </c>
      <c r="B264" s="135"/>
      <c r="C264" s="161" t="s">
        <v>47</v>
      </c>
      <c r="D264" s="143">
        <f>D265</f>
        <v>1445</v>
      </c>
      <c r="E264" s="143">
        <f>E265</f>
        <v>1445</v>
      </c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107"/>
    </row>
    <row r="265" spans="1:137" s="146" customFormat="1" ht="25.5">
      <c r="A265" s="135"/>
      <c r="B265" s="135" t="s">
        <v>19</v>
      </c>
      <c r="C265" s="161" t="s">
        <v>20</v>
      </c>
      <c r="D265" s="143">
        <v>1445</v>
      </c>
      <c r="E265" s="143">
        <v>1445</v>
      </c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107"/>
      <c r="CQ265" s="107"/>
      <c r="CR265" s="107"/>
      <c r="CS265" s="107"/>
      <c r="CT265" s="107"/>
      <c r="CU265" s="107"/>
      <c r="CV265" s="107"/>
      <c r="CW265" s="107"/>
      <c r="CX265" s="107"/>
      <c r="CY265" s="107"/>
      <c r="CZ265" s="107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07"/>
      <c r="DN265" s="107"/>
      <c r="DO265" s="107"/>
      <c r="DP265" s="107"/>
      <c r="DQ265" s="107"/>
      <c r="DR265" s="107"/>
      <c r="DS265" s="107"/>
      <c r="DT265" s="107"/>
      <c r="DU265" s="107"/>
      <c r="DV265" s="107"/>
      <c r="DW265" s="107"/>
      <c r="DX265" s="107"/>
      <c r="DY265" s="107"/>
      <c r="DZ265" s="107"/>
      <c r="EA265" s="107"/>
      <c r="EB265" s="107"/>
      <c r="EC265" s="107"/>
      <c r="ED265" s="107"/>
      <c r="EE265" s="107"/>
      <c r="EF265" s="107"/>
      <c r="EG265" s="107"/>
    </row>
    <row r="266" spans="1:137" s="146" customFormat="1" ht="38.25">
      <c r="A266" s="135" t="s">
        <v>602</v>
      </c>
      <c r="B266" s="135"/>
      <c r="C266" s="161" t="s">
        <v>48</v>
      </c>
      <c r="D266" s="143">
        <f>D267</f>
        <v>122.5</v>
      </c>
      <c r="E266" s="143">
        <f>E267</f>
        <v>122.5</v>
      </c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07"/>
      <c r="DK266" s="107"/>
      <c r="DL266" s="107"/>
      <c r="DM266" s="107"/>
      <c r="DN266" s="107"/>
      <c r="DO266" s="107"/>
      <c r="DP266" s="107"/>
      <c r="DQ266" s="107"/>
      <c r="DR266" s="107"/>
      <c r="DS266" s="107"/>
      <c r="DT266" s="107"/>
      <c r="DU266" s="107"/>
      <c r="DV266" s="107"/>
      <c r="DW266" s="107"/>
      <c r="DX266" s="107"/>
      <c r="DY266" s="107"/>
      <c r="DZ266" s="107"/>
      <c r="EA266" s="107"/>
      <c r="EB266" s="107"/>
      <c r="EC266" s="107"/>
      <c r="ED266" s="107"/>
      <c r="EE266" s="107"/>
      <c r="EF266" s="107"/>
      <c r="EG266" s="107"/>
    </row>
    <row r="267" spans="1:137" s="146" customFormat="1" ht="25.5">
      <c r="A267" s="135"/>
      <c r="B267" s="135" t="s">
        <v>19</v>
      </c>
      <c r="C267" s="161" t="s">
        <v>20</v>
      </c>
      <c r="D267" s="143">
        <v>122.5</v>
      </c>
      <c r="E267" s="143">
        <v>122.5</v>
      </c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7"/>
      <c r="CS267" s="107"/>
      <c r="CT267" s="107"/>
      <c r="CU267" s="107"/>
      <c r="CV267" s="107"/>
      <c r="CW267" s="107"/>
      <c r="CX267" s="107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07"/>
      <c r="DK267" s="107"/>
      <c r="DL267" s="107"/>
      <c r="DM267" s="107"/>
      <c r="DN267" s="107"/>
      <c r="DO267" s="107"/>
      <c r="DP267" s="107"/>
      <c r="DQ267" s="107"/>
      <c r="DR267" s="107"/>
      <c r="DS267" s="107"/>
      <c r="DT267" s="107"/>
      <c r="DU267" s="107"/>
      <c r="DV267" s="107"/>
      <c r="DW267" s="107"/>
      <c r="DX267" s="107"/>
      <c r="DY267" s="107"/>
      <c r="DZ267" s="107"/>
      <c r="EA267" s="107"/>
      <c r="EB267" s="107"/>
      <c r="EC267" s="107"/>
      <c r="ED267" s="107"/>
      <c r="EE267" s="107"/>
      <c r="EF267" s="107"/>
      <c r="EG267" s="107"/>
    </row>
    <row r="268" spans="1:137" s="146" customFormat="1" ht="25.5">
      <c r="A268" s="135" t="s">
        <v>603</v>
      </c>
      <c r="B268" s="135"/>
      <c r="C268" s="161" t="s">
        <v>49</v>
      </c>
      <c r="D268" s="143">
        <f>D269</f>
        <v>668.4</v>
      </c>
      <c r="E268" s="143">
        <f>E269</f>
        <v>668.4</v>
      </c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07"/>
      <c r="DN268" s="107"/>
      <c r="DO268" s="107"/>
      <c r="DP268" s="107"/>
      <c r="DQ268" s="107"/>
      <c r="DR268" s="107"/>
      <c r="DS268" s="107"/>
      <c r="DT268" s="107"/>
      <c r="DU268" s="107"/>
      <c r="DV268" s="107"/>
      <c r="DW268" s="107"/>
      <c r="DX268" s="107"/>
      <c r="DY268" s="107"/>
      <c r="DZ268" s="107"/>
      <c r="EA268" s="107"/>
      <c r="EB268" s="107"/>
      <c r="EC268" s="107"/>
      <c r="ED268" s="107"/>
      <c r="EE268" s="107"/>
      <c r="EF268" s="107"/>
      <c r="EG268" s="107"/>
    </row>
    <row r="269" spans="1:137" s="146" customFormat="1" ht="25.5">
      <c r="A269" s="135"/>
      <c r="B269" s="135" t="s">
        <v>19</v>
      </c>
      <c r="C269" s="161" t="s">
        <v>20</v>
      </c>
      <c r="D269" s="143">
        <v>668.4</v>
      </c>
      <c r="E269" s="143">
        <v>668.4</v>
      </c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07"/>
      <c r="DN269" s="107"/>
      <c r="DO269" s="107"/>
      <c r="DP269" s="107"/>
      <c r="DQ269" s="107"/>
      <c r="DR269" s="107"/>
      <c r="DS269" s="107"/>
      <c r="DT269" s="107"/>
      <c r="DU269" s="107"/>
      <c r="DV269" s="107"/>
      <c r="DW269" s="107"/>
      <c r="DX269" s="107"/>
      <c r="DY269" s="107"/>
      <c r="DZ269" s="107"/>
      <c r="EA269" s="107"/>
      <c r="EB269" s="107"/>
      <c r="EC269" s="107"/>
      <c r="ED269" s="107"/>
      <c r="EE269" s="107"/>
      <c r="EF269" s="107"/>
      <c r="EG269" s="107"/>
    </row>
    <row r="270" spans="1:137" s="146" customFormat="1" ht="25.5">
      <c r="A270" s="135" t="s">
        <v>604</v>
      </c>
      <c r="B270" s="135"/>
      <c r="C270" s="161" t="s">
        <v>50</v>
      </c>
      <c r="D270" s="143">
        <f>D271</f>
        <v>1482.7</v>
      </c>
      <c r="E270" s="143">
        <f>E271</f>
        <v>1482.7</v>
      </c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07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07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</row>
    <row r="271" spans="1:137" s="145" customFormat="1" ht="25.5">
      <c r="A271" s="135"/>
      <c r="B271" s="135" t="s">
        <v>19</v>
      </c>
      <c r="C271" s="161" t="s">
        <v>20</v>
      </c>
      <c r="D271" s="143">
        <v>1482.7</v>
      </c>
      <c r="E271" s="143">
        <v>1482.7</v>
      </c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/>
      <c r="BJ271" s="144"/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  <c r="BV271" s="144"/>
      <c r="BW271" s="144"/>
      <c r="BX271" s="144"/>
      <c r="BY271" s="144"/>
      <c r="BZ271" s="144"/>
      <c r="CA271" s="144"/>
      <c r="CB271" s="144"/>
      <c r="CC271" s="144"/>
      <c r="CD271" s="144"/>
      <c r="CE271" s="144"/>
      <c r="CF271" s="144"/>
      <c r="CG271" s="144"/>
      <c r="CH271" s="144"/>
      <c r="CI271" s="144"/>
      <c r="CJ271" s="144"/>
      <c r="CK271" s="144"/>
      <c r="CL271" s="144"/>
      <c r="CM271" s="144"/>
      <c r="CN271" s="144"/>
      <c r="CO271" s="144"/>
      <c r="CP271" s="144"/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144"/>
      <c r="DB271" s="144"/>
      <c r="DC271" s="144"/>
      <c r="DD271" s="144"/>
      <c r="DE271" s="144"/>
      <c r="DF271" s="144"/>
      <c r="DG271" s="144"/>
      <c r="DH271" s="144"/>
      <c r="DI271" s="144"/>
      <c r="DJ271" s="144"/>
      <c r="DK271" s="144"/>
      <c r="DL271" s="144"/>
      <c r="DM271" s="144"/>
      <c r="DN271" s="144"/>
      <c r="DO271" s="144"/>
      <c r="DP271" s="144"/>
      <c r="DQ271" s="144"/>
      <c r="DR271" s="144"/>
      <c r="DS271" s="144"/>
      <c r="DT271" s="144"/>
      <c r="DU271" s="144"/>
      <c r="DV271" s="144"/>
      <c r="DW271" s="144"/>
      <c r="DX271" s="144"/>
      <c r="DY271" s="144"/>
      <c r="DZ271" s="144"/>
      <c r="EA271" s="144"/>
      <c r="EB271" s="144"/>
      <c r="EC271" s="144"/>
      <c r="ED271" s="144"/>
      <c r="EE271" s="144"/>
      <c r="EF271" s="144"/>
      <c r="EG271" s="144"/>
    </row>
    <row r="272" spans="1:137" s="145" customFormat="1" ht="25.5">
      <c r="A272" s="135" t="s">
        <v>605</v>
      </c>
      <c r="B272" s="135"/>
      <c r="C272" s="160" t="s">
        <v>51</v>
      </c>
      <c r="D272" s="143">
        <f>D273</f>
        <v>209.6</v>
      </c>
      <c r="E272" s="143">
        <f>E273</f>
        <v>209.6</v>
      </c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4"/>
      <c r="BX272" s="144"/>
      <c r="BY272" s="144"/>
      <c r="BZ272" s="144"/>
      <c r="CA272" s="144"/>
      <c r="CB272" s="144"/>
      <c r="CC272" s="144"/>
      <c r="CD272" s="144"/>
      <c r="CE272" s="144"/>
      <c r="CF272" s="144"/>
      <c r="CG272" s="144"/>
      <c r="CH272" s="144"/>
      <c r="CI272" s="144"/>
      <c r="CJ272" s="144"/>
      <c r="CK272" s="144"/>
      <c r="CL272" s="144"/>
      <c r="CM272" s="144"/>
      <c r="CN272" s="144"/>
      <c r="CO272" s="144"/>
      <c r="CP272" s="144"/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4"/>
      <c r="DF272" s="144"/>
      <c r="DG272" s="144"/>
      <c r="DH272" s="144"/>
      <c r="DI272" s="144"/>
      <c r="DJ272" s="144"/>
      <c r="DK272" s="144"/>
      <c r="DL272" s="144"/>
      <c r="DM272" s="144"/>
      <c r="DN272" s="144"/>
      <c r="DO272" s="144"/>
      <c r="DP272" s="144"/>
      <c r="DQ272" s="144"/>
      <c r="DR272" s="144"/>
      <c r="DS272" s="144"/>
      <c r="DT272" s="144"/>
      <c r="DU272" s="144"/>
      <c r="DV272" s="144"/>
      <c r="DW272" s="144"/>
      <c r="DX272" s="144"/>
      <c r="DY272" s="144"/>
      <c r="DZ272" s="144"/>
      <c r="EA272" s="144"/>
      <c r="EB272" s="144"/>
      <c r="EC272" s="144"/>
      <c r="ED272" s="144"/>
      <c r="EE272" s="144"/>
      <c r="EF272" s="144"/>
      <c r="EG272" s="144"/>
    </row>
    <row r="273" spans="1:137" s="145" customFormat="1" ht="25.5">
      <c r="A273" s="135"/>
      <c r="B273" s="135" t="s">
        <v>19</v>
      </c>
      <c r="C273" s="160" t="s">
        <v>20</v>
      </c>
      <c r="D273" s="143">
        <v>209.6</v>
      </c>
      <c r="E273" s="143">
        <v>209.6</v>
      </c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  <c r="BV273" s="144"/>
      <c r="BW273" s="144"/>
      <c r="BX273" s="144"/>
      <c r="BY273" s="144"/>
      <c r="BZ273" s="144"/>
      <c r="CA273" s="144"/>
      <c r="CB273" s="144"/>
      <c r="CC273" s="144"/>
      <c r="CD273" s="144"/>
      <c r="CE273" s="144"/>
      <c r="CF273" s="144"/>
      <c r="CG273" s="144"/>
      <c r="CH273" s="144"/>
      <c r="CI273" s="144"/>
      <c r="CJ273" s="144"/>
      <c r="CK273" s="144"/>
      <c r="CL273" s="144"/>
      <c r="CM273" s="144"/>
      <c r="CN273" s="144"/>
      <c r="CO273" s="144"/>
      <c r="CP273" s="144"/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  <c r="DE273" s="144"/>
      <c r="DF273" s="144"/>
      <c r="DG273" s="144"/>
      <c r="DH273" s="144"/>
      <c r="DI273" s="144"/>
      <c r="DJ273" s="144"/>
      <c r="DK273" s="144"/>
      <c r="DL273" s="144"/>
      <c r="DM273" s="144"/>
      <c r="DN273" s="144"/>
      <c r="DO273" s="144"/>
      <c r="DP273" s="144"/>
      <c r="DQ273" s="144"/>
      <c r="DR273" s="144"/>
      <c r="DS273" s="144"/>
      <c r="DT273" s="144"/>
      <c r="DU273" s="144"/>
      <c r="DV273" s="144"/>
      <c r="DW273" s="144"/>
      <c r="DX273" s="144"/>
      <c r="DY273" s="144"/>
      <c r="DZ273" s="144"/>
      <c r="EA273" s="144"/>
      <c r="EB273" s="144"/>
      <c r="EC273" s="144"/>
      <c r="ED273" s="144"/>
      <c r="EE273" s="144"/>
      <c r="EF273" s="144"/>
      <c r="EG273" s="144"/>
    </row>
    <row r="274" spans="1:137" s="145" customFormat="1" ht="25.5">
      <c r="A274" s="94" t="s">
        <v>383</v>
      </c>
      <c r="B274" s="70"/>
      <c r="C274" s="96" t="s">
        <v>384</v>
      </c>
      <c r="D274" s="100">
        <f>D275+D281</f>
        <v>1300</v>
      </c>
      <c r="E274" s="100">
        <f>E275+E281</f>
        <v>1300</v>
      </c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  <c r="BL274" s="144"/>
      <c r="BM274" s="144"/>
      <c r="BN274" s="144"/>
      <c r="BO274" s="144"/>
      <c r="BP274" s="144"/>
      <c r="BQ274" s="144"/>
      <c r="BR274" s="144"/>
      <c r="BS274" s="144"/>
      <c r="BT274" s="144"/>
      <c r="BU274" s="144"/>
      <c r="BV274" s="144"/>
      <c r="BW274" s="144"/>
      <c r="BX274" s="144"/>
      <c r="BY274" s="144"/>
      <c r="BZ274" s="144"/>
      <c r="CA274" s="144"/>
      <c r="CB274" s="144"/>
      <c r="CC274" s="144"/>
      <c r="CD274" s="144"/>
      <c r="CE274" s="144"/>
      <c r="CF274" s="144"/>
      <c r="CG274" s="144"/>
      <c r="CH274" s="144"/>
      <c r="CI274" s="144"/>
      <c r="CJ274" s="144"/>
      <c r="CK274" s="144"/>
      <c r="CL274" s="144"/>
      <c r="CM274" s="144"/>
      <c r="CN274" s="144"/>
      <c r="CO274" s="144"/>
      <c r="CP274" s="144"/>
      <c r="CQ274" s="144"/>
      <c r="CR274" s="144"/>
      <c r="CS274" s="144"/>
      <c r="CT274" s="144"/>
      <c r="CU274" s="144"/>
      <c r="CV274" s="144"/>
      <c r="CW274" s="144"/>
      <c r="CX274" s="144"/>
      <c r="CY274" s="144"/>
      <c r="CZ274" s="144"/>
      <c r="DA274" s="144"/>
      <c r="DB274" s="144"/>
      <c r="DC274" s="144"/>
      <c r="DD274" s="144"/>
      <c r="DE274" s="144"/>
      <c r="DF274" s="144"/>
      <c r="DG274" s="144"/>
      <c r="DH274" s="144"/>
      <c r="DI274" s="144"/>
      <c r="DJ274" s="144"/>
      <c r="DK274" s="144"/>
      <c r="DL274" s="144"/>
      <c r="DM274" s="144"/>
      <c r="DN274" s="144"/>
      <c r="DO274" s="144"/>
      <c r="DP274" s="144"/>
      <c r="DQ274" s="144"/>
      <c r="DR274" s="144"/>
      <c r="DS274" s="144"/>
      <c r="DT274" s="144"/>
      <c r="DU274" s="144"/>
      <c r="DV274" s="144"/>
      <c r="DW274" s="144"/>
      <c r="DX274" s="144"/>
      <c r="DY274" s="144"/>
      <c r="DZ274" s="144"/>
      <c r="EA274" s="144"/>
      <c r="EB274" s="144"/>
      <c r="EC274" s="144"/>
      <c r="ED274" s="144"/>
      <c r="EE274" s="144"/>
      <c r="EF274" s="144"/>
      <c r="EG274" s="144"/>
    </row>
    <row r="275" spans="1:137" s="145" customFormat="1" ht="38.25">
      <c r="A275" s="94" t="s">
        <v>385</v>
      </c>
      <c r="B275" s="70"/>
      <c r="C275" s="96" t="s">
        <v>386</v>
      </c>
      <c r="D275" s="100">
        <f>D276</f>
        <v>100</v>
      </c>
      <c r="E275" s="100">
        <f>E276</f>
        <v>100</v>
      </c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  <c r="BV275" s="144"/>
      <c r="BW275" s="144"/>
      <c r="BX275" s="144"/>
      <c r="BY275" s="144"/>
      <c r="BZ275" s="144"/>
      <c r="CA275" s="144"/>
      <c r="CB275" s="144"/>
      <c r="CC275" s="144"/>
      <c r="CD275" s="144"/>
      <c r="CE275" s="144"/>
      <c r="CF275" s="144"/>
      <c r="CG275" s="144"/>
      <c r="CH275" s="144"/>
      <c r="CI275" s="144"/>
      <c r="CJ275" s="144"/>
      <c r="CK275" s="144"/>
      <c r="CL275" s="144"/>
      <c r="CM275" s="144"/>
      <c r="CN275" s="144"/>
      <c r="CO275" s="144"/>
      <c r="CP275" s="144"/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  <c r="DE275" s="144"/>
      <c r="DF275" s="144"/>
      <c r="DG275" s="144"/>
      <c r="DH275" s="144"/>
      <c r="DI275" s="144"/>
      <c r="DJ275" s="144"/>
      <c r="DK275" s="144"/>
      <c r="DL275" s="144"/>
      <c r="DM275" s="144"/>
      <c r="DN275" s="144"/>
      <c r="DO275" s="144"/>
      <c r="DP275" s="144"/>
      <c r="DQ275" s="144"/>
      <c r="DR275" s="144"/>
      <c r="DS275" s="144"/>
      <c r="DT275" s="144"/>
      <c r="DU275" s="144"/>
      <c r="DV275" s="144"/>
      <c r="DW275" s="144"/>
      <c r="DX275" s="144"/>
      <c r="DY275" s="144"/>
      <c r="DZ275" s="144"/>
      <c r="EA275" s="144"/>
      <c r="EB275" s="144"/>
      <c r="EC275" s="144"/>
      <c r="ED275" s="144"/>
      <c r="EE275" s="144"/>
      <c r="EF275" s="144"/>
      <c r="EG275" s="144"/>
    </row>
    <row r="276" spans="1:137" s="145" customFormat="1" ht="25.5">
      <c r="A276" s="94" t="s">
        <v>387</v>
      </c>
      <c r="B276" s="70"/>
      <c r="C276" s="96" t="s">
        <v>388</v>
      </c>
      <c r="D276" s="100">
        <f>D277+D279</f>
        <v>100</v>
      </c>
      <c r="E276" s="100">
        <f>E277+E279</f>
        <v>100</v>
      </c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4"/>
      <c r="BX276" s="144"/>
      <c r="BY276" s="144"/>
      <c r="BZ276" s="144"/>
      <c r="CA276" s="144"/>
      <c r="CB276" s="144"/>
      <c r="CC276" s="144"/>
      <c r="CD276" s="144"/>
      <c r="CE276" s="144"/>
      <c r="CF276" s="144"/>
      <c r="CG276" s="144"/>
      <c r="CH276" s="144"/>
      <c r="CI276" s="144"/>
      <c r="CJ276" s="144"/>
      <c r="CK276" s="144"/>
      <c r="CL276" s="144"/>
      <c r="CM276" s="144"/>
      <c r="CN276" s="144"/>
      <c r="CO276" s="144"/>
      <c r="CP276" s="144"/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  <c r="DE276" s="144"/>
      <c r="DF276" s="144"/>
      <c r="DG276" s="144"/>
      <c r="DH276" s="144"/>
      <c r="DI276" s="144"/>
      <c r="DJ276" s="144"/>
      <c r="DK276" s="144"/>
      <c r="DL276" s="144"/>
      <c r="DM276" s="144"/>
      <c r="DN276" s="144"/>
      <c r="DO276" s="144"/>
      <c r="DP276" s="144"/>
      <c r="DQ276" s="144"/>
      <c r="DR276" s="144"/>
      <c r="DS276" s="144"/>
      <c r="DT276" s="144"/>
      <c r="DU276" s="144"/>
      <c r="DV276" s="144"/>
      <c r="DW276" s="144"/>
      <c r="DX276" s="144"/>
      <c r="DY276" s="144"/>
      <c r="DZ276" s="144"/>
      <c r="EA276" s="144"/>
      <c r="EB276" s="144"/>
      <c r="EC276" s="144"/>
      <c r="ED276" s="144"/>
      <c r="EE276" s="144"/>
      <c r="EF276" s="144"/>
      <c r="EG276" s="144"/>
    </row>
    <row r="277" spans="1:137" s="145" customFormat="1" ht="12.75">
      <c r="A277" s="94" t="s">
        <v>606</v>
      </c>
      <c r="B277" s="70"/>
      <c r="C277" s="96" t="s">
        <v>389</v>
      </c>
      <c r="D277" s="100">
        <f>D278</f>
        <v>15</v>
      </c>
      <c r="E277" s="100">
        <f>E278</f>
        <v>15</v>
      </c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4"/>
      <c r="BJ277" s="144"/>
      <c r="BK277" s="144"/>
      <c r="BL277" s="144"/>
      <c r="BM277" s="144"/>
      <c r="BN277" s="144"/>
      <c r="BO277" s="144"/>
      <c r="BP277" s="144"/>
      <c r="BQ277" s="144"/>
      <c r="BR277" s="144"/>
      <c r="BS277" s="144"/>
      <c r="BT277" s="144"/>
      <c r="BU277" s="144"/>
      <c r="BV277" s="144"/>
      <c r="BW277" s="144"/>
      <c r="BX277" s="144"/>
      <c r="BY277" s="144"/>
      <c r="BZ277" s="144"/>
      <c r="CA277" s="144"/>
      <c r="CB277" s="144"/>
      <c r="CC277" s="144"/>
      <c r="CD277" s="144"/>
      <c r="CE277" s="144"/>
      <c r="CF277" s="144"/>
      <c r="CG277" s="144"/>
      <c r="CH277" s="144"/>
      <c r="CI277" s="144"/>
      <c r="CJ277" s="144"/>
      <c r="CK277" s="144"/>
      <c r="CL277" s="144"/>
      <c r="CM277" s="144"/>
      <c r="CN277" s="144"/>
      <c r="CO277" s="144"/>
      <c r="CP277" s="144"/>
      <c r="CQ277" s="144"/>
      <c r="CR277" s="144"/>
      <c r="CS277" s="144"/>
      <c r="CT277" s="144"/>
      <c r="CU277" s="144"/>
      <c r="CV277" s="144"/>
      <c r="CW277" s="144"/>
      <c r="CX277" s="144"/>
      <c r="CY277" s="144"/>
      <c r="CZ277" s="144"/>
      <c r="DA277" s="144"/>
      <c r="DB277" s="144"/>
      <c r="DC277" s="144"/>
      <c r="DD277" s="144"/>
      <c r="DE277" s="144"/>
      <c r="DF277" s="144"/>
      <c r="DG277" s="144"/>
      <c r="DH277" s="144"/>
      <c r="DI277" s="144"/>
      <c r="DJ277" s="144"/>
      <c r="DK277" s="144"/>
      <c r="DL277" s="144"/>
      <c r="DM277" s="144"/>
      <c r="DN277" s="144"/>
      <c r="DO277" s="144"/>
      <c r="DP277" s="144"/>
      <c r="DQ277" s="144"/>
      <c r="DR277" s="144"/>
      <c r="DS277" s="144"/>
      <c r="DT277" s="144"/>
      <c r="DU277" s="144"/>
      <c r="DV277" s="144"/>
      <c r="DW277" s="144"/>
      <c r="DX277" s="144"/>
      <c r="DY277" s="144"/>
      <c r="DZ277" s="144"/>
      <c r="EA277" s="144"/>
      <c r="EB277" s="144"/>
      <c r="EC277" s="144"/>
      <c r="ED277" s="144"/>
      <c r="EE277" s="144"/>
      <c r="EF277" s="144"/>
      <c r="EG277" s="144"/>
    </row>
    <row r="278" spans="1:137" s="145" customFormat="1" ht="25.5">
      <c r="A278" s="94"/>
      <c r="B278" s="94" t="s">
        <v>19</v>
      </c>
      <c r="C278" s="97" t="s">
        <v>20</v>
      </c>
      <c r="D278" s="100">
        <v>15</v>
      </c>
      <c r="E278" s="100">
        <v>15</v>
      </c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4"/>
      <c r="BJ278" s="144"/>
      <c r="BK278" s="144"/>
      <c r="BL278" s="144"/>
      <c r="BM278" s="144"/>
      <c r="BN278" s="144"/>
      <c r="BO278" s="144"/>
      <c r="BP278" s="144"/>
      <c r="BQ278" s="144"/>
      <c r="BR278" s="144"/>
      <c r="BS278" s="144"/>
      <c r="BT278" s="144"/>
      <c r="BU278" s="144"/>
      <c r="BV278" s="144"/>
      <c r="BW278" s="144"/>
      <c r="BX278" s="144"/>
      <c r="BY278" s="144"/>
      <c r="BZ278" s="144"/>
      <c r="CA278" s="144"/>
      <c r="CB278" s="144"/>
      <c r="CC278" s="144"/>
      <c r="CD278" s="144"/>
      <c r="CE278" s="144"/>
      <c r="CF278" s="144"/>
      <c r="CG278" s="144"/>
      <c r="CH278" s="144"/>
      <c r="CI278" s="144"/>
      <c r="CJ278" s="144"/>
      <c r="CK278" s="144"/>
      <c r="CL278" s="144"/>
      <c r="CM278" s="144"/>
      <c r="CN278" s="144"/>
      <c r="CO278" s="144"/>
      <c r="CP278" s="144"/>
      <c r="CQ278" s="144"/>
      <c r="CR278" s="144"/>
      <c r="CS278" s="144"/>
      <c r="CT278" s="144"/>
      <c r="CU278" s="144"/>
      <c r="CV278" s="144"/>
      <c r="CW278" s="144"/>
      <c r="CX278" s="144"/>
      <c r="CY278" s="144"/>
      <c r="CZ278" s="144"/>
      <c r="DA278" s="144"/>
      <c r="DB278" s="144"/>
      <c r="DC278" s="144"/>
      <c r="DD278" s="144"/>
      <c r="DE278" s="144"/>
      <c r="DF278" s="144"/>
      <c r="DG278" s="144"/>
      <c r="DH278" s="144"/>
      <c r="DI278" s="144"/>
      <c r="DJ278" s="144"/>
      <c r="DK278" s="144"/>
      <c r="DL278" s="144"/>
      <c r="DM278" s="144"/>
      <c r="DN278" s="144"/>
      <c r="DO278" s="144"/>
      <c r="DP278" s="144"/>
      <c r="DQ278" s="144"/>
      <c r="DR278" s="144"/>
      <c r="DS278" s="144"/>
      <c r="DT278" s="144"/>
      <c r="DU278" s="144"/>
      <c r="DV278" s="144"/>
      <c r="DW278" s="144"/>
      <c r="DX278" s="144"/>
      <c r="DY278" s="144"/>
      <c r="DZ278" s="144"/>
      <c r="EA278" s="144"/>
      <c r="EB278" s="144"/>
      <c r="EC278" s="144"/>
      <c r="ED278" s="144"/>
      <c r="EE278" s="144"/>
      <c r="EF278" s="144"/>
      <c r="EG278" s="144"/>
    </row>
    <row r="279" spans="1:137" s="145" customFormat="1" ht="12.75">
      <c r="A279" s="94" t="s">
        <v>607</v>
      </c>
      <c r="B279" s="70"/>
      <c r="C279" s="96" t="s">
        <v>390</v>
      </c>
      <c r="D279" s="100">
        <f>D280</f>
        <v>85</v>
      </c>
      <c r="E279" s="100">
        <f>E280</f>
        <v>85</v>
      </c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44"/>
      <c r="BX279" s="144"/>
      <c r="BY279" s="144"/>
      <c r="BZ279" s="144"/>
      <c r="CA279" s="144"/>
      <c r="CB279" s="144"/>
      <c r="CC279" s="144"/>
      <c r="CD279" s="144"/>
      <c r="CE279" s="144"/>
      <c r="CF279" s="144"/>
      <c r="CG279" s="144"/>
      <c r="CH279" s="144"/>
      <c r="CI279" s="144"/>
      <c r="CJ279" s="144"/>
      <c r="CK279" s="144"/>
      <c r="CL279" s="144"/>
      <c r="CM279" s="144"/>
      <c r="CN279" s="144"/>
      <c r="CO279" s="144"/>
      <c r="CP279" s="144"/>
      <c r="CQ279" s="144"/>
      <c r="CR279" s="144"/>
      <c r="CS279" s="144"/>
      <c r="CT279" s="144"/>
      <c r="CU279" s="144"/>
      <c r="CV279" s="144"/>
      <c r="CW279" s="144"/>
      <c r="CX279" s="144"/>
      <c r="CY279" s="144"/>
      <c r="CZ279" s="144"/>
      <c r="DA279" s="144"/>
      <c r="DB279" s="144"/>
      <c r="DC279" s="144"/>
      <c r="DD279" s="144"/>
      <c r="DE279" s="144"/>
      <c r="DF279" s="144"/>
      <c r="DG279" s="144"/>
      <c r="DH279" s="144"/>
      <c r="DI279" s="144"/>
      <c r="DJ279" s="144"/>
      <c r="DK279" s="144"/>
      <c r="DL279" s="144"/>
      <c r="DM279" s="144"/>
      <c r="DN279" s="144"/>
      <c r="DO279" s="144"/>
      <c r="DP279" s="144"/>
      <c r="DQ279" s="144"/>
      <c r="DR279" s="144"/>
      <c r="DS279" s="144"/>
      <c r="DT279" s="144"/>
      <c r="DU279" s="144"/>
      <c r="DV279" s="144"/>
      <c r="DW279" s="144"/>
      <c r="DX279" s="144"/>
      <c r="DY279" s="144"/>
      <c r="DZ279" s="144"/>
      <c r="EA279" s="144"/>
      <c r="EB279" s="144"/>
      <c r="EC279" s="144"/>
      <c r="ED279" s="144"/>
      <c r="EE279" s="144"/>
      <c r="EF279" s="144"/>
      <c r="EG279" s="144"/>
    </row>
    <row r="280" spans="1:137" s="145" customFormat="1" ht="25.5">
      <c r="A280" s="94"/>
      <c r="B280" s="94" t="s">
        <v>19</v>
      </c>
      <c r="C280" s="97" t="s">
        <v>20</v>
      </c>
      <c r="D280" s="100">
        <v>85</v>
      </c>
      <c r="E280" s="100">
        <v>85</v>
      </c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44"/>
      <c r="BX280" s="144"/>
      <c r="BY280" s="144"/>
      <c r="BZ280" s="144"/>
      <c r="CA280" s="144"/>
      <c r="CB280" s="144"/>
      <c r="CC280" s="144"/>
      <c r="CD280" s="144"/>
      <c r="CE280" s="144"/>
      <c r="CF280" s="144"/>
      <c r="CG280" s="144"/>
      <c r="CH280" s="144"/>
      <c r="CI280" s="144"/>
      <c r="CJ280" s="144"/>
      <c r="CK280" s="144"/>
      <c r="CL280" s="144"/>
      <c r="CM280" s="144"/>
      <c r="CN280" s="144"/>
      <c r="CO280" s="144"/>
      <c r="CP280" s="144"/>
      <c r="CQ280" s="144"/>
      <c r="CR280" s="144"/>
      <c r="CS280" s="144"/>
      <c r="CT280" s="144"/>
      <c r="CU280" s="144"/>
      <c r="CV280" s="144"/>
      <c r="CW280" s="144"/>
      <c r="CX280" s="144"/>
      <c r="CY280" s="144"/>
      <c r="CZ280" s="144"/>
      <c r="DA280" s="144"/>
      <c r="DB280" s="144"/>
      <c r="DC280" s="144"/>
      <c r="DD280" s="144"/>
      <c r="DE280" s="144"/>
      <c r="DF280" s="144"/>
      <c r="DG280" s="144"/>
      <c r="DH280" s="144"/>
      <c r="DI280" s="144"/>
      <c r="DJ280" s="144"/>
      <c r="DK280" s="144"/>
      <c r="DL280" s="144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144"/>
      <c r="EA280" s="144"/>
      <c r="EB280" s="144"/>
      <c r="EC280" s="144"/>
      <c r="ED280" s="144"/>
      <c r="EE280" s="144"/>
      <c r="EF280" s="144"/>
      <c r="EG280" s="144"/>
    </row>
    <row r="281" spans="1:137" s="145" customFormat="1" ht="38.25">
      <c r="A281" s="94" t="s">
        <v>391</v>
      </c>
      <c r="B281" s="183"/>
      <c r="C281" s="96" t="s">
        <v>392</v>
      </c>
      <c r="D281" s="100">
        <f>D282</f>
        <v>1200</v>
      </c>
      <c r="E281" s="100">
        <f>E282</f>
        <v>1200</v>
      </c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44"/>
      <c r="BX281" s="144"/>
      <c r="BY281" s="144"/>
      <c r="BZ281" s="144"/>
      <c r="CA281" s="144"/>
      <c r="CB281" s="144"/>
      <c r="CC281" s="144"/>
      <c r="CD281" s="144"/>
      <c r="CE281" s="144"/>
      <c r="CF281" s="144"/>
      <c r="CG281" s="144"/>
      <c r="CH281" s="144"/>
      <c r="CI281" s="144"/>
      <c r="CJ281" s="144"/>
      <c r="CK281" s="144"/>
      <c r="CL281" s="144"/>
      <c r="CM281" s="144"/>
      <c r="CN281" s="144"/>
      <c r="CO281" s="144"/>
      <c r="CP281" s="144"/>
      <c r="CQ281" s="144"/>
      <c r="CR281" s="144"/>
      <c r="CS281" s="144"/>
      <c r="CT281" s="144"/>
      <c r="CU281" s="144"/>
      <c r="CV281" s="144"/>
      <c r="CW281" s="144"/>
      <c r="CX281" s="144"/>
      <c r="CY281" s="144"/>
      <c r="CZ281" s="144"/>
      <c r="DA281" s="144"/>
      <c r="DB281" s="144"/>
      <c r="DC281" s="144"/>
      <c r="DD281" s="144"/>
      <c r="DE281" s="144"/>
      <c r="DF281" s="144"/>
      <c r="DG281" s="144"/>
      <c r="DH281" s="144"/>
      <c r="DI281" s="144"/>
      <c r="DJ281" s="144"/>
      <c r="DK281" s="144"/>
      <c r="DL281" s="144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144"/>
      <c r="EA281" s="144"/>
      <c r="EB281" s="144"/>
      <c r="EC281" s="144"/>
      <c r="ED281" s="144"/>
      <c r="EE281" s="144"/>
      <c r="EF281" s="144"/>
      <c r="EG281" s="144"/>
    </row>
    <row r="282" spans="1:137" s="145" customFormat="1" ht="25.5">
      <c r="A282" s="94" t="s">
        <v>393</v>
      </c>
      <c r="B282" s="70"/>
      <c r="C282" s="96" t="s">
        <v>394</v>
      </c>
      <c r="D282" s="100">
        <f>D283+D285+D287+D289</f>
        <v>1200</v>
      </c>
      <c r="E282" s="100">
        <f>E283+E285+E287+E289</f>
        <v>1200</v>
      </c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44"/>
      <c r="BX282" s="144"/>
      <c r="BY282" s="144"/>
      <c r="BZ282" s="144"/>
      <c r="CA282" s="144"/>
      <c r="CB282" s="144"/>
      <c r="CC282" s="144"/>
      <c r="CD282" s="144"/>
      <c r="CE282" s="144"/>
      <c r="CF282" s="144"/>
      <c r="CG282" s="144"/>
      <c r="CH282" s="144"/>
      <c r="CI282" s="144"/>
      <c r="CJ282" s="144"/>
      <c r="CK282" s="144"/>
      <c r="CL282" s="144"/>
      <c r="CM282" s="144"/>
      <c r="CN282" s="144"/>
      <c r="CO282" s="144"/>
      <c r="CP282" s="144"/>
      <c r="CQ282" s="144"/>
      <c r="CR282" s="144"/>
      <c r="CS282" s="144"/>
      <c r="CT282" s="144"/>
      <c r="CU282" s="144"/>
      <c r="CV282" s="144"/>
      <c r="CW282" s="144"/>
      <c r="CX282" s="144"/>
      <c r="CY282" s="144"/>
      <c r="CZ282" s="144"/>
      <c r="DA282" s="144"/>
      <c r="DB282" s="144"/>
      <c r="DC282" s="144"/>
      <c r="DD282" s="144"/>
      <c r="DE282" s="144"/>
      <c r="DF282" s="144"/>
      <c r="DG282" s="144"/>
      <c r="DH282" s="144"/>
      <c r="DI282" s="144"/>
      <c r="DJ282" s="144"/>
      <c r="DK282" s="144"/>
      <c r="DL282" s="144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144"/>
      <c r="EA282" s="144"/>
      <c r="EB282" s="144"/>
      <c r="EC282" s="144"/>
      <c r="ED282" s="144"/>
      <c r="EE282" s="144"/>
      <c r="EF282" s="144"/>
      <c r="EG282" s="144"/>
    </row>
    <row r="283" spans="1:137" s="145" customFormat="1" ht="51">
      <c r="A283" s="94" t="s">
        <v>608</v>
      </c>
      <c r="B283" s="132"/>
      <c r="C283" s="96" t="s">
        <v>395</v>
      </c>
      <c r="D283" s="100">
        <f>D284</f>
        <v>120</v>
      </c>
      <c r="E283" s="100">
        <f>E284</f>
        <v>120</v>
      </c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  <c r="BV283" s="144"/>
      <c r="BW283" s="144"/>
      <c r="BX283" s="144"/>
      <c r="BY283" s="144"/>
      <c r="BZ283" s="144"/>
      <c r="CA283" s="144"/>
      <c r="CB283" s="144"/>
      <c r="CC283" s="144"/>
      <c r="CD283" s="144"/>
      <c r="CE283" s="144"/>
      <c r="CF283" s="144"/>
      <c r="CG283" s="144"/>
      <c r="CH283" s="144"/>
      <c r="CI283" s="144"/>
      <c r="CJ283" s="144"/>
      <c r="CK283" s="144"/>
      <c r="CL283" s="144"/>
      <c r="CM283" s="144"/>
      <c r="CN283" s="144"/>
      <c r="CO283" s="144"/>
      <c r="CP283" s="144"/>
      <c r="CQ283" s="144"/>
      <c r="CR283" s="144"/>
      <c r="CS283" s="144"/>
      <c r="CT283" s="144"/>
      <c r="CU283" s="144"/>
      <c r="CV283" s="144"/>
      <c r="CW283" s="144"/>
      <c r="CX283" s="144"/>
      <c r="CY283" s="144"/>
      <c r="CZ283" s="144"/>
      <c r="DA283" s="144"/>
      <c r="DB283" s="144"/>
      <c r="DC283" s="144"/>
      <c r="DD283" s="144"/>
      <c r="DE283" s="144"/>
      <c r="DF283" s="144"/>
      <c r="DG283" s="144"/>
      <c r="DH283" s="144"/>
      <c r="DI283" s="144"/>
      <c r="DJ283" s="144"/>
      <c r="DK283" s="144"/>
      <c r="DL283" s="144"/>
      <c r="DM283" s="144"/>
      <c r="DN283" s="144"/>
      <c r="DO283" s="144"/>
      <c r="DP283" s="144"/>
      <c r="DQ283" s="144"/>
      <c r="DR283" s="144"/>
      <c r="DS283" s="144"/>
      <c r="DT283" s="144"/>
      <c r="DU283" s="144"/>
      <c r="DV283" s="144"/>
      <c r="DW283" s="144"/>
      <c r="DX283" s="144"/>
      <c r="DY283" s="144"/>
      <c r="DZ283" s="144"/>
      <c r="EA283" s="144"/>
      <c r="EB283" s="144"/>
      <c r="EC283" s="144"/>
      <c r="ED283" s="144"/>
      <c r="EE283" s="144"/>
      <c r="EF283" s="144"/>
      <c r="EG283" s="144"/>
    </row>
    <row r="284" spans="1:137" s="145" customFormat="1" ht="25.5">
      <c r="A284" s="94"/>
      <c r="B284" s="94" t="s">
        <v>19</v>
      </c>
      <c r="C284" s="97" t="s">
        <v>20</v>
      </c>
      <c r="D284" s="100">
        <v>120</v>
      </c>
      <c r="E284" s="100">
        <v>120</v>
      </c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4"/>
      <c r="BJ284" s="144"/>
      <c r="BK284" s="144"/>
      <c r="BL284" s="144"/>
      <c r="BM284" s="144"/>
      <c r="BN284" s="144"/>
      <c r="BO284" s="144"/>
      <c r="BP284" s="144"/>
      <c r="BQ284" s="144"/>
      <c r="BR284" s="144"/>
      <c r="BS284" s="144"/>
      <c r="BT284" s="144"/>
      <c r="BU284" s="144"/>
      <c r="BV284" s="144"/>
      <c r="BW284" s="144"/>
      <c r="BX284" s="144"/>
      <c r="BY284" s="144"/>
      <c r="BZ284" s="144"/>
      <c r="CA284" s="144"/>
      <c r="CB284" s="144"/>
      <c r="CC284" s="144"/>
      <c r="CD284" s="144"/>
      <c r="CE284" s="144"/>
      <c r="CF284" s="144"/>
      <c r="CG284" s="144"/>
      <c r="CH284" s="144"/>
      <c r="CI284" s="144"/>
      <c r="CJ284" s="144"/>
      <c r="CK284" s="144"/>
      <c r="CL284" s="144"/>
      <c r="CM284" s="144"/>
      <c r="CN284" s="144"/>
      <c r="CO284" s="144"/>
      <c r="CP284" s="144"/>
      <c r="CQ284" s="144"/>
      <c r="CR284" s="144"/>
      <c r="CS284" s="144"/>
      <c r="CT284" s="144"/>
      <c r="CU284" s="144"/>
      <c r="CV284" s="144"/>
      <c r="CW284" s="144"/>
      <c r="CX284" s="144"/>
      <c r="CY284" s="144"/>
      <c r="CZ284" s="144"/>
      <c r="DA284" s="144"/>
      <c r="DB284" s="144"/>
      <c r="DC284" s="144"/>
      <c r="DD284" s="144"/>
      <c r="DE284" s="144"/>
      <c r="DF284" s="144"/>
      <c r="DG284" s="144"/>
      <c r="DH284" s="144"/>
      <c r="DI284" s="144"/>
      <c r="DJ284" s="144"/>
      <c r="DK284" s="144"/>
      <c r="DL284" s="144"/>
      <c r="DM284" s="144"/>
      <c r="DN284" s="144"/>
      <c r="DO284" s="144"/>
      <c r="DP284" s="144"/>
      <c r="DQ284" s="144"/>
      <c r="DR284" s="144"/>
      <c r="DS284" s="144"/>
      <c r="DT284" s="144"/>
      <c r="DU284" s="144"/>
      <c r="DV284" s="144"/>
      <c r="DW284" s="144"/>
      <c r="DX284" s="144"/>
      <c r="DY284" s="144"/>
      <c r="DZ284" s="144"/>
      <c r="EA284" s="144"/>
      <c r="EB284" s="144"/>
      <c r="EC284" s="144"/>
      <c r="ED284" s="144"/>
      <c r="EE284" s="144"/>
      <c r="EF284" s="144"/>
      <c r="EG284" s="144"/>
    </row>
    <row r="285" spans="1:137" s="145" customFormat="1" ht="25.5">
      <c r="A285" s="94" t="s">
        <v>609</v>
      </c>
      <c r="B285" s="162"/>
      <c r="C285" s="96" t="s">
        <v>396</v>
      </c>
      <c r="D285" s="100">
        <f>D286</f>
        <v>305</v>
      </c>
      <c r="E285" s="100">
        <f>E286</f>
        <v>305</v>
      </c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  <c r="BI285" s="144"/>
      <c r="BJ285" s="144"/>
      <c r="BK285" s="144"/>
      <c r="BL285" s="144"/>
      <c r="BM285" s="144"/>
      <c r="BN285" s="144"/>
      <c r="BO285" s="144"/>
      <c r="BP285" s="144"/>
      <c r="BQ285" s="144"/>
      <c r="BR285" s="144"/>
      <c r="BS285" s="144"/>
      <c r="BT285" s="144"/>
      <c r="BU285" s="144"/>
      <c r="BV285" s="144"/>
      <c r="BW285" s="144"/>
      <c r="BX285" s="144"/>
      <c r="BY285" s="144"/>
      <c r="BZ285" s="144"/>
      <c r="CA285" s="144"/>
      <c r="CB285" s="144"/>
      <c r="CC285" s="144"/>
      <c r="CD285" s="144"/>
      <c r="CE285" s="144"/>
      <c r="CF285" s="144"/>
      <c r="CG285" s="144"/>
      <c r="CH285" s="144"/>
      <c r="CI285" s="144"/>
      <c r="CJ285" s="144"/>
      <c r="CK285" s="144"/>
      <c r="CL285" s="144"/>
      <c r="CM285" s="144"/>
      <c r="CN285" s="144"/>
      <c r="CO285" s="144"/>
      <c r="CP285" s="144"/>
      <c r="CQ285" s="144"/>
      <c r="CR285" s="144"/>
      <c r="CS285" s="144"/>
      <c r="CT285" s="144"/>
      <c r="CU285" s="144"/>
      <c r="CV285" s="144"/>
      <c r="CW285" s="144"/>
      <c r="CX285" s="144"/>
      <c r="CY285" s="144"/>
      <c r="CZ285" s="144"/>
      <c r="DA285" s="144"/>
      <c r="DB285" s="144"/>
      <c r="DC285" s="144"/>
      <c r="DD285" s="144"/>
      <c r="DE285" s="144"/>
      <c r="DF285" s="144"/>
      <c r="DG285" s="144"/>
      <c r="DH285" s="144"/>
      <c r="DI285" s="144"/>
      <c r="DJ285" s="144"/>
      <c r="DK285" s="144"/>
      <c r="DL285" s="144"/>
      <c r="DM285" s="144"/>
      <c r="DN285" s="144"/>
      <c r="DO285" s="144"/>
      <c r="DP285" s="144"/>
      <c r="DQ285" s="144"/>
      <c r="DR285" s="144"/>
      <c r="DS285" s="144"/>
      <c r="DT285" s="144"/>
      <c r="DU285" s="144"/>
      <c r="DV285" s="144"/>
      <c r="DW285" s="144"/>
      <c r="DX285" s="144"/>
      <c r="DY285" s="144"/>
      <c r="DZ285" s="144"/>
      <c r="EA285" s="144"/>
      <c r="EB285" s="144"/>
      <c r="EC285" s="144"/>
      <c r="ED285" s="144"/>
      <c r="EE285" s="144"/>
      <c r="EF285" s="144"/>
      <c r="EG285" s="144"/>
    </row>
    <row r="286" spans="1:137" s="145" customFormat="1" ht="25.5">
      <c r="A286" s="94"/>
      <c r="B286" s="94" t="s">
        <v>19</v>
      </c>
      <c r="C286" s="97" t="s">
        <v>20</v>
      </c>
      <c r="D286" s="100">
        <v>305</v>
      </c>
      <c r="E286" s="100">
        <v>305</v>
      </c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4"/>
      <c r="BJ286" s="144"/>
      <c r="BK286" s="144"/>
      <c r="BL286" s="144"/>
      <c r="BM286" s="144"/>
      <c r="BN286" s="144"/>
      <c r="BO286" s="144"/>
      <c r="BP286" s="144"/>
      <c r="BQ286" s="144"/>
      <c r="BR286" s="144"/>
      <c r="BS286" s="144"/>
      <c r="BT286" s="144"/>
      <c r="BU286" s="144"/>
      <c r="BV286" s="144"/>
      <c r="BW286" s="144"/>
      <c r="BX286" s="144"/>
      <c r="BY286" s="144"/>
      <c r="BZ286" s="144"/>
      <c r="CA286" s="144"/>
      <c r="CB286" s="144"/>
      <c r="CC286" s="144"/>
      <c r="CD286" s="144"/>
      <c r="CE286" s="144"/>
      <c r="CF286" s="144"/>
      <c r="CG286" s="144"/>
      <c r="CH286" s="144"/>
      <c r="CI286" s="144"/>
      <c r="CJ286" s="144"/>
      <c r="CK286" s="144"/>
      <c r="CL286" s="144"/>
      <c r="CM286" s="144"/>
      <c r="CN286" s="144"/>
      <c r="CO286" s="144"/>
      <c r="CP286" s="144"/>
      <c r="CQ286" s="144"/>
      <c r="CR286" s="144"/>
      <c r="CS286" s="144"/>
      <c r="CT286" s="144"/>
      <c r="CU286" s="144"/>
      <c r="CV286" s="144"/>
      <c r="CW286" s="144"/>
      <c r="CX286" s="144"/>
      <c r="CY286" s="144"/>
      <c r="CZ286" s="144"/>
      <c r="DA286" s="144"/>
      <c r="DB286" s="144"/>
      <c r="DC286" s="144"/>
      <c r="DD286" s="144"/>
      <c r="DE286" s="144"/>
      <c r="DF286" s="144"/>
      <c r="DG286" s="144"/>
      <c r="DH286" s="144"/>
      <c r="DI286" s="144"/>
      <c r="DJ286" s="144"/>
      <c r="DK286" s="144"/>
      <c r="DL286" s="144"/>
      <c r="DM286" s="144"/>
      <c r="DN286" s="144"/>
      <c r="DO286" s="144"/>
      <c r="DP286" s="144"/>
      <c r="DQ286" s="144"/>
      <c r="DR286" s="144"/>
      <c r="DS286" s="144"/>
      <c r="DT286" s="144"/>
      <c r="DU286" s="144"/>
      <c r="DV286" s="144"/>
      <c r="DW286" s="144"/>
      <c r="DX286" s="144"/>
      <c r="DY286" s="144"/>
      <c r="DZ286" s="144"/>
      <c r="EA286" s="144"/>
      <c r="EB286" s="144"/>
      <c r="EC286" s="144"/>
      <c r="ED286" s="144"/>
      <c r="EE286" s="144"/>
      <c r="EF286" s="144"/>
      <c r="EG286" s="144"/>
    </row>
    <row r="287" spans="1:137" s="145" customFormat="1" ht="25.5">
      <c r="A287" s="94" t="s">
        <v>610</v>
      </c>
      <c r="B287" s="162"/>
      <c r="C287" s="96" t="s">
        <v>397</v>
      </c>
      <c r="D287" s="100">
        <f>D288</f>
        <v>400</v>
      </c>
      <c r="E287" s="100">
        <f>E288</f>
        <v>400</v>
      </c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4"/>
      <c r="BJ287" s="144"/>
      <c r="BK287" s="144"/>
      <c r="BL287" s="144"/>
      <c r="BM287" s="144"/>
      <c r="BN287" s="144"/>
      <c r="BO287" s="144"/>
      <c r="BP287" s="144"/>
      <c r="BQ287" s="144"/>
      <c r="BR287" s="144"/>
      <c r="BS287" s="144"/>
      <c r="BT287" s="144"/>
      <c r="BU287" s="144"/>
      <c r="BV287" s="144"/>
      <c r="BW287" s="144"/>
      <c r="BX287" s="144"/>
      <c r="BY287" s="144"/>
      <c r="BZ287" s="144"/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4"/>
      <c r="CM287" s="144"/>
      <c r="CN287" s="144"/>
      <c r="CO287" s="144"/>
      <c r="CP287" s="144"/>
      <c r="CQ287" s="144"/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4"/>
      <c r="DF287" s="144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4"/>
      <c r="DR287" s="144"/>
      <c r="DS287" s="144"/>
      <c r="DT287" s="144"/>
      <c r="DU287" s="144"/>
      <c r="DV287" s="144"/>
      <c r="DW287" s="144"/>
      <c r="DX287" s="144"/>
      <c r="DY287" s="144"/>
      <c r="DZ287" s="144"/>
      <c r="EA287" s="144"/>
      <c r="EB287" s="144"/>
      <c r="EC287" s="144"/>
      <c r="ED287" s="144"/>
      <c r="EE287" s="144"/>
      <c r="EF287" s="144"/>
      <c r="EG287" s="144"/>
    </row>
    <row r="288" spans="1:137" s="145" customFormat="1" ht="12.75">
      <c r="A288" s="94"/>
      <c r="B288" s="162" t="s">
        <v>78</v>
      </c>
      <c r="C288" s="96" t="s">
        <v>79</v>
      </c>
      <c r="D288" s="100">
        <v>400</v>
      </c>
      <c r="E288" s="100">
        <v>400</v>
      </c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4"/>
      <c r="BJ288" s="144"/>
      <c r="BK288" s="144"/>
      <c r="BL288" s="144"/>
      <c r="BM288" s="144"/>
      <c r="BN288" s="144"/>
      <c r="BO288" s="144"/>
      <c r="BP288" s="144"/>
      <c r="BQ288" s="144"/>
      <c r="BR288" s="144"/>
      <c r="BS288" s="144"/>
      <c r="BT288" s="144"/>
      <c r="BU288" s="144"/>
      <c r="BV288" s="144"/>
      <c r="BW288" s="144"/>
      <c r="BX288" s="144"/>
      <c r="BY288" s="144"/>
      <c r="BZ288" s="144"/>
      <c r="CA288" s="144"/>
      <c r="CB288" s="144"/>
      <c r="CC288" s="144"/>
      <c r="CD288" s="144"/>
      <c r="CE288" s="144"/>
      <c r="CF288" s="144"/>
      <c r="CG288" s="144"/>
      <c r="CH288" s="144"/>
      <c r="CI288" s="144"/>
      <c r="CJ288" s="144"/>
      <c r="CK288" s="144"/>
      <c r="CL288" s="144"/>
      <c r="CM288" s="144"/>
      <c r="CN288" s="144"/>
      <c r="CO288" s="144"/>
      <c r="CP288" s="144"/>
      <c r="CQ288" s="144"/>
      <c r="CR288" s="144"/>
      <c r="CS288" s="144"/>
      <c r="CT288" s="144"/>
      <c r="CU288" s="144"/>
      <c r="CV288" s="144"/>
      <c r="CW288" s="144"/>
      <c r="CX288" s="144"/>
      <c r="CY288" s="144"/>
      <c r="CZ288" s="144"/>
      <c r="DA288" s="144"/>
      <c r="DB288" s="144"/>
      <c r="DC288" s="144"/>
      <c r="DD288" s="144"/>
      <c r="DE288" s="144"/>
      <c r="DF288" s="144"/>
      <c r="DG288" s="144"/>
      <c r="DH288" s="144"/>
      <c r="DI288" s="144"/>
      <c r="DJ288" s="144"/>
      <c r="DK288" s="144"/>
      <c r="DL288" s="144"/>
      <c r="DM288" s="144"/>
      <c r="DN288" s="144"/>
      <c r="DO288" s="144"/>
      <c r="DP288" s="144"/>
      <c r="DQ288" s="144"/>
      <c r="DR288" s="144"/>
      <c r="DS288" s="144"/>
      <c r="DT288" s="144"/>
      <c r="DU288" s="144"/>
      <c r="DV288" s="144"/>
      <c r="DW288" s="144"/>
      <c r="DX288" s="144"/>
      <c r="DY288" s="144"/>
      <c r="DZ288" s="144"/>
      <c r="EA288" s="144"/>
      <c r="EB288" s="144"/>
      <c r="EC288" s="144"/>
      <c r="ED288" s="144"/>
      <c r="EE288" s="144"/>
      <c r="EF288" s="144"/>
      <c r="EG288" s="144"/>
    </row>
    <row r="289" spans="1:137" s="145" customFormat="1" ht="12.75">
      <c r="A289" s="94" t="s">
        <v>611</v>
      </c>
      <c r="B289" s="95"/>
      <c r="C289" s="96" t="s">
        <v>510</v>
      </c>
      <c r="D289" s="100">
        <f>D290</f>
        <v>375</v>
      </c>
      <c r="E289" s="100">
        <f>E290</f>
        <v>375</v>
      </c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4"/>
      <c r="BJ289" s="144"/>
      <c r="BK289" s="144"/>
      <c r="BL289" s="144"/>
      <c r="BM289" s="144"/>
      <c r="BN289" s="144"/>
      <c r="BO289" s="144"/>
      <c r="BP289" s="144"/>
      <c r="BQ289" s="144"/>
      <c r="BR289" s="144"/>
      <c r="BS289" s="144"/>
      <c r="BT289" s="144"/>
      <c r="BU289" s="144"/>
      <c r="BV289" s="144"/>
      <c r="BW289" s="144"/>
      <c r="BX289" s="144"/>
      <c r="BY289" s="144"/>
      <c r="BZ289" s="144"/>
      <c r="CA289" s="144"/>
      <c r="CB289" s="144"/>
      <c r="CC289" s="144"/>
      <c r="CD289" s="144"/>
      <c r="CE289" s="144"/>
      <c r="CF289" s="144"/>
      <c r="CG289" s="144"/>
      <c r="CH289" s="144"/>
      <c r="CI289" s="144"/>
      <c r="CJ289" s="144"/>
      <c r="CK289" s="144"/>
      <c r="CL289" s="144"/>
      <c r="CM289" s="144"/>
      <c r="CN289" s="144"/>
      <c r="CO289" s="144"/>
      <c r="CP289" s="144"/>
      <c r="CQ289" s="144"/>
      <c r="CR289" s="144"/>
      <c r="CS289" s="144"/>
      <c r="CT289" s="144"/>
      <c r="CU289" s="144"/>
      <c r="CV289" s="144"/>
      <c r="CW289" s="144"/>
      <c r="CX289" s="144"/>
      <c r="CY289" s="144"/>
      <c r="CZ289" s="144"/>
      <c r="DA289" s="144"/>
      <c r="DB289" s="144"/>
      <c r="DC289" s="144"/>
      <c r="DD289" s="144"/>
      <c r="DE289" s="144"/>
      <c r="DF289" s="144"/>
      <c r="DG289" s="144"/>
      <c r="DH289" s="144"/>
      <c r="DI289" s="144"/>
      <c r="DJ289" s="144"/>
      <c r="DK289" s="144"/>
      <c r="DL289" s="144"/>
      <c r="DM289" s="144"/>
      <c r="DN289" s="144"/>
      <c r="DO289" s="144"/>
      <c r="DP289" s="144"/>
      <c r="DQ289" s="144"/>
      <c r="DR289" s="144"/>
      <c r="DS289" s="144"/>
      <c r="DT289" s="144"/>
      <c r="DU289" s="144"/>
      <c r="DV289" s="144"/>
      <c r="DW289" s="144"/>
      <c r="DX289" s="144"/>
      <c r="DY289" s="144"/>
      <c r="DZ289" s="144"/>
      <c r="EA289" s="144"/>
      <c r="EB289" s="144"/>
      <c r="EC289" s="144"/>
      <c r="ED289" s="144"/>
      <c r="EE289" s="144"/>
      <c r="EF289" s="144"/>
      <c r="EG289" s="144"/>
    </row>
    <row r="290" spans="1:137" s="145" customFormat="1" ht="25.5">
      <c r="A290" s="94"/>
      <c r="B290" s="94" t="s">
        <v>19</v>
      </c>
      <c r="C290" s="97" t="s">
        <v>20</v>
      </c>
      <c r="D290" s="100">
        <v>375</v>
      </c>
      <c r="E290" s="100">
        <v>375</v>
      </c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144"/>
      <c r="BA290" s="144"/>
      <c r="BB290" s="144"/>
      <c r="BC290" s="144"/>
      <c r="BD290" s="144"/>
      <c r="BE290" s="144"/>
      <c r="BF290" s="144"/>
      <c r="BG290" s="144"/>
      <c r="BH290" s="144"/>
      <c r="BI290" s="144"/>
      <c r="BJ290" s="144"/>
      <c r="BK290" s="144"/>
      <c r="BL290" s="144"/>
      <c r="BM290" s="144"/>
      <c r="BN290" s="144"/>
      <c r="BO290" s="144"/>
      <c r="BP290" s="144"/>
      <c r="BQ290" s="144"/>
      <c r="BR290" s="144"/>
      <c r="BS290" s="144"/>
      <c r="BT290" s="144"/>
      <c r="BU290" s="144"/>
      <c r="BV290" s="144"/>
      <c r="BW290" s="144"/>
      <c r="BX290" s="144"/>
      <c r="BY290" s="144"/>
      <c r="BZ290" s="144"/>
      <c r="CA290" s="144"/>
      <c r="CB290" s="144"/>
      <c r="CC290" s="144"/>
      <c r="CD290" s="144"/>
      <c r="CE290" s="144"/>
      <c r="CF290" s="144"/>
      <c r="CG290" s="144"/>
      <c r="CH290" s="144"/>
      <c r="CI290" s="144"/>
      <c r="CJ290" s="144"/>
      <c r="CK290" s="144"/>
      <c r="CL290" s="144"/>
      <c r="CM290" s="144"/>
      <c r="CN290" s="144"/>
      <c r="CO290" s="144"/>
      <c r="CP290" s="144"/>
      <c r="CQ290" s="144"/>
      <c r="CR290" s="144"/>
      <c r="CS290" s="144"/>
      <c r="CT290" s="144"/>
      <c r="CU290" s="144"/>
      <c r="CV290" s="144"/>
      <c r="CW290" s="144"/>
      <c r="CX290" s="144"/>
      <c r="CY290" s="144"/>
      <c r="CZ290" s="144"/>
      <c r="DA290" s="144"/>
      <c r="DB290" s="144"/>
      <c r="DC290" s="144"/>
      <c r="DD290" s="144"/>
      <c r="DE290" s="144"/>
      <c r="DF290" s="144"/>
      <c r="DG290" s="144"/>
      <c r="DH290" s="144"/>
      <c r="DI290" s="144"/>
      <c r="DJ290" s="144"/>
      <c r="DK290" s="144"/>
      <c r="DL290" s="144"/>
      <c r="DM290" s="144"/>
      <c r="DN290" s="144"/>
      <c r="DO290" s="144"/>
      <c r="DP290" s="144"/>
      <c r="DQ290" s="144"/>
      <c r="DR290" s="144"/>
      <c r="DS290" s="144"/>
      <c r="DT290" s="144"/>
      <c r="DU290" s="144"/>
      <c r="DV290" s="144"/>
      <c r="DW290" s="144"/>
      <c r="DX290" s="144"/>
      <c r="DY290" s="144"/>
      <c r="DZ290" s="144"/>
      <c r="EA290" s="144"/>
      <c r="EB290" s="144"/>
      <c r="EC290" s="144"/>
      <c r="ED290" s="144"/>
      <c r="EE290" s="144"/>
      <c r="EF290" s="144"/>
      <c r="EG290" s="144"/>
    </row>
    <row r="291" spans="1:137" s="145" customFormat="1" ht="12.75">
      <c r="A291" s="139" t="s">
        <v>367</v>
      </c>
      <c r="B291" s="139"/>
      <c r="C291" s="180" t="s">
        <v>368</v>
      </c>
      <c r="D291" s="143">
        <f>D292+D300</f>
        <v>92270.3</v>
      </c>
      <c r="E291" s="143">
        <f>E292+E300</f>
        <v>92270.3</v>
      </c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4"/>
      <c r="BJ291" s="144"/>
      <c r="BK291" s="144"/>
      <c r="BL291" s="144"/>
      <c r="BM291" s="144"/>
      <c r="BN291" s="144"/>
      <c r="BO291" s="144"/>
      <c r="BP291" s="144"/>
      <c r="BQ291" s="144"/>
      <c r="BR291" s="144"/>
      <c r="BS291" s="144"/>
      <c r="BT291" s="144"/>
      <c r="BU291" s="144"/>
      <c r="BV291" s="144"/>
      <c r="BW291" s="144"/>
      <c r="BX291" s="144"/>
      <c r="BY291" s="144"/>
      <c r="BZ291" s="144"/>
      <c r="CA291" s="144"/>
      <c r="CB291" s="144"/>
      <c r="CC291" s="144"/>
      <c r="CD291" s="144"/>
      <c r="CE291" s="144"/>
      <c r="CF291" s="144"/>
      <c r="CG291" s="144"/>
      <c r="CH291" s="144"/>
      <c r="CI291" s="144"/>
      <c r="CJ291" s="144"/>
      <c r="CK291" s="144"/>
      <c r="CL291" s="144"/>
      <c r="CM291" s="144"/>
      <c r="CN291" s="144"/>
      <c r="CO291" s="144"/>
      <c r="CP291" s="144"/>
      <c r="CQ291" s="144"/>
      <c r="CR291" s="144"/>
      <c r="CS291" s="144"/>
      <c r="CT291" s="144"/>
      <c r="CU291" s="144"/>
      <c r="CV291" s="144"/>
      <c r="CW291" s="144"/>
      <c r="CX291" s="144"/>
      <c r="CY291" s="144"/>
      <c r="CZ291" s="144"/>
      <c r="DA291" s="144"/>
      <c r="DB291" s="144"/>
      <c r="DC291" s="144"/>
      <c r="DD291" s="144"/>
      <c r="DE291" s="144"/>
      <c r="DF291" s="144"/>
      <c r="DG291" s="144"/>
      <c r="DH291" s="144"/>
      <c r="DI291" s="144"/>
      <c r="DJ291" s="144"/>
      <c r="DK291" s="144"/>
      <c r="DL291" s="144"/>
      <c r="DM291" s="144"/>
      <c r="DN291" s="144"/>
      <c r="DO291" s="144"/>
      <c r="DP291" s="144"/>
      <c r="DQ291" s="144"/>
      <c r="DR291" s="144"/>
      <c r="DS291" s="144"/>
      <c r="DT291" s="144"/>
      <c r="DU291" s="144"/>
      <c r="DV291" s="144"/>
      <c r="DW291" s="144"/>
      <c r="DX291" s="144"/>
      <c r="DY291" s="144"/>
      <c r="DZ291" s="144"/>
      <c r="EA291" s="144"/>
      <c r="EB291" s="144"/>
      <c r="EC291" s="144"/>
      <c r="ED291" s="144"/>
      <c r="EE291" s="144"/>
      <c r="EF291" s="144"/>
      <c r="EG291" s="144"/>
    </row>
    <row r="292" spans="1:137" s="145" customFormat="1" ht="12.75">
      <c r="A292" s="94" t="s">
        <v>378</v>
      </c>
      <c r="B292" s="184"/>
      <c r="C292" s="163" t="s">
        <v>379</v>
      </c>
      <c r="D292" s="143">
        <f>D293</f>
        <v>20000</v>
      </c>
      <c r="E292" s="143">
        <f>E293</f>
        <v>20000</v>
      </c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  <c r="BI292" s="144"/>
      <c r="BJ292" s="144"/>
      <c r="BK292" s="144"/>
      <c r="BL292" s="144"/>
      <c r="BM292" s="144"/>
      <c r="BN292" s="144"/>
      <c r="BO292" s="144"/>
      <c r="BP292" s="144"/>
      <c r="BQ292" s="144"/>
      <c r="BR292" s="144"/>
      <c r="BS292" s="144"/>
      <c r="BT292" s="144"/>
      <c r="BU292" s="144"/>
      <c r="BV292" s="144"/>
      <c r="BW292" s="144"/>
      <c r="BX292" s="144"/>
      <c r="BY292" s="144"/>
      <c r="BZ292" s="144"/>
      <c r="CA292" s="144"/>
      <c r="CB292" s="144"/>
      <c r="CC292" s="144"/>
      <c r="CD292" s="144"/>
      <c r="CE292" s="144"/>
      <c r="CF292" s="144"/>
      <c r="CG292" s="144"/>
      <c r="CH292" s="144"/>
      <c r="CI292" s="144"/>
      <c r="CJ292" s="144"/>
      <c r="CK292" s="144"/>
      <c r="CL292" s="144"/>
      <c r="CM292" s="144"/>
      <c r="CN292" s="144"/>
      <c r="CO292" s="144"/>
      <c r="CP292" s="144"/>
      <c r="CQ292" s="144"/>
      <c r="CR292" s="144"/>
      <c r="CS292" s="144"/>
      <c r="CT292" s="144"/>
      <c r="CU292" s="144"/>
      <c r="CV292" s="144"/>
      <c r="CW292" s="144"/>
      <c r="CX292" s="144"/>
      <c r="CY292" s="144"/>
      <c r="CZ292" s="144"/>
      <c r="DA292" s="144"/>
      <c r="DB292" s="144"/>
      <c r="DC292" s="144"/>
      <c r="DD292" s="144"/>
      <c r="DE292" s="144"/>
      <c r="DF292" s="144"/>
      <c r="DG292" s="144"/>
      <c r="DH292" s="144"/>
      <c r="DI292" s="144"/>
      <c r="DJ292" s="144"/>
      <c r="DK292" s="144"/>
      <c r="DL292" s="144"/>
      <c r="DM292" s="144"/>
      <c r="DN292" s="144"/>
      <c r="DO292" s="144"/>
      <c r="DP292" s="144"/>
      <c r="DQ292" s="144"/>
      <c r="DR292" s="144"/>
      <c r="DS292" s="144"/>
      <c r="DT292" s="144"/>
      <c r="DU292" s="144"/>
      <c r="DV292" s="144"/>
      <c r="DW292" s="144"/>
      <c r="DX292" s="144"/>
      <c r="DY292" s="144"/>
      <c r="DZ292" s="144"/>
      <c r="EA292" s="144"/>
      <c r="EB292" s="144"/>
      <c r="EC292" s="144"/>
      <c r="ED292" s="144"/>
      <c r="EE292" s="144"/>
      <c r="EF292" s="144"/>
      <c r="EG292" s="144"/>
    </row>
    <row r="293" spans="1:137" s="145" customFormat="1" ht="25.5">
      <c r="A293" s="94" t="s">
        <v>380</v>
      </c>
      <c r="B293" s="70"/>
      <c r="C293" s="96" t="s">
        <v>381</v>
      </c>
      <c r="D293" s="100">
        <f>D294+D296+D298</f>
        <v>20000</v>
      </c>
      <c r="E293" s="100">
        <f>E294+E296+E298</f>
        <v>20000</v>
      </c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  <c r="BI293" s="144"/>
      <c r="BJ293" s="144"/>
      <c r="BK293" s="144"/>
      <c r="BL293" s="144"/>
      <c r="BM293" s="144"/>
      <c r="BN293" s="144"/>
      <c r="BO293" s="144"/>
      <c r="BP293" s="144"/>
      <c r="BQ293" s="144"/>
      <c r="BR293" s="144"/>
      <c r="BS293" s="144"/>
      <c r="BT293" s="144"/>
      <c r="BU293" s="144"/>
      <c r="BV293" s="144"/>
      <c r="BW293" s="144"/>
      <c r="BX293" s="144"/>
      <c r="BY293" s="144"/>
      <c r="BZ293" s="144"/>
      <c r="CA293" s="144"/>
      <c r="CB293" s="144"/>
      <c r="CC293" s="144"/>
      <c r="CD293" s="144"/>
      <c r="CE293" s="144"/>
      <c r="CF293" s="144"/>
      <c r="CG293" s="144"/>
      <c r="CH293" s="144"/>
      <c r="CI293" s="144"/>
      <c r="CJ293" s="144"/>
      <c r="CK293" s="144"/>
      <c r="CL293" s="144"/>
      <c r="CM293" s="144"/>
      <c r="CN293" s="144"/>
      <c r="CO293" s="144"/>
      <c r="CP293" s="144"/>
      <c r="CQ293" s="144"/>
      <c r="CR293" s="144"/>
      <c r="CS293" s="144"/>
      <c r="CT293" s="144"/>
      <c r="CU293" s="144"/>
      <c r="CV293" s="144"/>
      <c r="CW293" s="144"/>
      <c r="CX293" s="144"/>
      <c r="CY293" s="144"/>
      <c r="CZ293" s="144"/>
      <c r="DA293" s="144"/>
      <c r="DB293" s="144"/>
      <c r="DC293" s="144"/>
      <c r="DD293" s="144"/>
      <c r="DE293" s="144"/>
      <c r="DF293" s="144"/>
      <c r="DG293" s="144"/>
      <c r="DH293" s="144"/>
      <c r="DI293" s="144"/>
      <c r="DJ293" s="144"/>
      <c r="DK293" s="144"/>
      <c r="DL293" s="144"/>
      <c r="DM293" s="144"/>
      <c r="DN293" s="144"/>
      <c r="DO293" s="144"/>
      <c r="DP293" s="144"/>
      <c r="DQ293" s="144"/>
      <c r="DR293" s="144"/>
      <c r="DS293" s="144"/>
      <c r="DT293" s="144"/>
      <c r="DU293" s="144"/>
      <c r="DV293" s="144"/>
      <c r="DW293" s="144"/>
      <c r="DX293" s="144"/>
      <c r="DY293" s="144"/>
      <c r="DZ293" s="144"/>
      <c r="EA293" s="144"/>
      <c r="EB293" s="144"/>
      <c r="EC293" s="144"/>
      <c r="ED293" s="144"/>
      <c r="EE293" s="144"/>
      <c r="EF293" s="144"/>
      <c r="EG293" s="144"/>
    </row>
    <row r="294" spans="1:137" s="145" customFormat="1" ht="38.25">
      <c r="A294" s="94" t="s">
        <v>612</v>
      </c>
      <c r="B294" s="181"/>
      <c r="C294" s="163" t="s">
        <v>402</v>
      </c>
      <c r="D294" s="100">
        <f>D295</f>
        <v>5000</v>
      </c>
      <c r="E294" s="100">
        <f>E295</f>
        <v>5000</v>
      </c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4"/>
      <c r="BJ294" s="144"/>
      <c r="BK294" s="144"/>
      <c r="BL294" s="144"/>
      <c r="BM294" s="144"/>
      <c r="BN294" s="144"/>
      <c r="BO294" s="144"/>
      <c r="BP294" s="144"/>
      <c r="BQ294" s="144"/>
      <c r="BR294" s="144"/>
      <c r="BS294" s="144"/>
      <c r="BT294" s="144"/>
      <c r="BU294" s="144"/>
      <c r="BV294" s="144"/>
      <c r="BW294" s="144"/>
      <c r="BX294" s="144"/>
      <c r="BY294" s="144"/>
      <c r="BZ294" s="144"/>
      <c r="CA294" s="144"/>
      <c r="CB294" s="144"/>
      <c r="CC294" s="144"/>
      <c r="CD294" s="144"/>
      <c r="CE294" s="144"/>
      <c r="CF294" s="144"/>
      <c r="CG294" s="144"/>
      <c r="CH294" s="144"/>
      <c r="CI294" s="144"/>
      <c r="CJ294" s="144"/>
      <c r="CK294" s="144"/>
      <c r="CL294" s="144"/>
      <c r="CM294" s="144"/>
      <c r="CN294" s="144"/>
      <c r="CO294" s="144"/>
      <c r="CP294" s="144"/>
      <c r="CQ294" s="144"/>
      <c r="CR294" s="144"/>
      <c r="CS294" s="144"/>
      <c r="CT294" s="144"/>
      <c r="CU294" s="144"/>
      <c r="CV294" s="144"/>
      <c r="CW294" s="144"/>
      <c r="CX294" s="144"/>
      <c r="CY294" s="144"/>
      <c r="CZ294" s="144"/>
      <c r="DA294" s="144"/>
      <c r="DB294" s="144"/>
      <c r="DC294" s="144"/>
      <c r="DD294" s="144"/>
      <c r="DE294" s="144"/>
      <c r="DF294" s="144"/>
      <c r="DG294" s="144"/>
      <c r="DH294" s="144"/>
      <c r="DI294" s="144"/>
      <c r="DJ294" s="144"/>
      <c r="DK294" s="144"/>
      <c r="DL294" s="144"/>
      <c r="DM294" s="144"/>
      <c r="DN294" s="144"/>
      <c r="DO294" s="144"/>
      <c r="DP294" s="144"/>
      <c r="DQ294" s="144"/>
      <c r="DR294" s="144"/>
      <c r="DS294" s="144"/>
      <c r="DT294" s="144"/>
      <c r="DU294" s="144"/>
      <c r="DV294" s="144"/>
      <c r="DW294" s="144"/>
      <c r="DX294" s="144"/>
      <c r="DY294" s="144"/>
      <c r="DZ294" s="144"/>
      <c r="EA294" s="144"/>
      <c r="EB294" s="144"/>
      <c r="EC294" s="144"/>
      <c r="ED294" s="144"/>
      <c r="EE294" s="144"/>
      <c r="EF294" s="144"/>
      <c r="EG294" s="144"/>
    </row>
    <row r="295" spans="1:137" s="145" customFormat="1" ht="25.5">
      <c r="A295" s="94"/>
      <c r="B295" s="162" t="s">
        <v>76</v>
      </c>
      <c r="C295" s="96" t="s">
        <v>77</v>
      </c>
      <c r="D295" s="100">
        <v>5000</v>
      </c>
      <c r="E295" s="100">
        <v>5000</v>
      </c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  <c r="BI295" s="144"/>
      <c r="BJ295" s="144"/>
      <c r="BK295" s="144"/>
      <c r="BL295" s="144"/>
      <c r="BM295" s="144"/>
      <c r="BN295" s="144"/>
      <c r="BO295" s="144"/>
      <c r="BP295" s="144"/>
      <c r="BQ295" s="144"/>
      <c r="BR295" s="144"/>
      <c r="BS295" s="144"/>
      <c r="BT295" s="144"/>
      <c r="BU295" s="144"/>
      <c r="BV295" s="144"/>
      <c r="BW295" s="144"/>
      <c r="BX295" s="144"/>
      <c r="BY295" s="144"/>
      <c r="BZ295" s="144"/>
      <c r="CA295" s="144"/>
      <c r="CB295" s="144"/>
      <c r="CC295" s="144"/>
      <c r="CD295" s="144"/>
      <c r="CE295" s="144"/>
      <c r="CF295" s="144"/>
      <c r="CG295" s="144"/>
      <c r="CH295" s="144"/>
      <c r="CI295" s="144"/>
      <c r="CJ295" s="144"/>
      <c r="CK295" s="144"/>
      <c r="CL295" s="144"/>
      <c r="CM295" s="144"/>
      <c r="CN295" s="144"/>
      <c r="CO295" s="144"/>
      <c r="CP295" s="144"/>
      <c r="CQ295" s="144"/>
      <c r="CR295" s="144"/>
      <c r="CS295" s="144"/>
      <c r="CT295" s="144"/>
      <c r="CU295" s="144"/>
      <c r="CV295" s="144"/>
      <c r="CW295" s="144"/>
      <c r="CX295" s="144"/>
      <c r="CY295" s="144"/>
      <c r="CZ295" s="144"/>
      <c r="DA295" s="144"/>
      <c r="DB295" s="144"/>
      <c r="DC295" s="144"/>
      <c r="DD295" s="144"/>
      <c r="DE295" s="144"/>
      <c r="DF295" s="144"/>
      <c r="DG295" s="144"/>
      <c r="DH295" s="144"/>
      <c r="DI295" s="144"/>
      <c r="DJ295" s="144"/>
      <c r="DK295" s="144"/>
      <c r="DL295" s="144"/>
      <c r="DM295" s="144"/>
      <c r="DN295" s="144"/>
      <c r="DO295" s="144"/>
      <c r="DP295" s="144"/>
      <c r="DQ295" s="144"/>
      <c r="DR295" s="144"/>
      <c r="DS295" s="144"/>
      <c r="DT295" s="144"/>
      <c r="DU295" s="144"/>
      <c r="DV295" s="144"/>
      <c r="DW295" s="144"/>
      <c r="DX295" s="144"/>
      <c r="DY295" s="144"/>
      <c r="DZ295" s="144"/>
      <c r="EA295" s="144"/>
      <c r="EB295" s="144"/>
      <c r="EC295" s="144"/>
      <c r="ED295" s="144"/>
      <c r="EE295" s="144"/>
      <c r="EF295" s="144"/>
      <c r="EG295" s="144"/>
    </row>
    <row r="296" spans="1:137" s="145" customFormat="1" ht="25.5">
      <c r="A296" s="94" t="s">
        <v>613</v>
      </c>
      <c r="B296" s="181"/>
      <c r="C296" s="163" t="s">
        <v>403</v>
      </c>
      <c r="D296" s="100">
        <f>D297</f>
        <v>1000</v>
      </c>
      <c r="E296" s="100">
        <f>E297</f>
        <v>1000</v>
      </c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4"/>
      <c r="BJ296" s="144"/>
      <c r="BK296" s="144"/>
      <c r="BL296" s="144"/>
      <c r="BM296" s="144"/>
      <c r="BN296" s="144"/>
      <c r="BO296" s="144"/>
      <c r="BP296" s="144"/>
      <c r="BQ296" s="144"/>
      <c r="BR296" s="144"/>
      <c r="BS296" s="144"/>
      <c r="BT296" s="144"/>
      <c r="BU296" s="144"/>
      <c r="BV296" s="144"/>
      <c r="BW296" s="144"/>
      <c r="BX296" s="144"/>
      <c r="BY296" s="144"/>
      <c r="BZ296" s="144"/>
      <c r="CA296" s="144"/>
      <c r="CB296" s="144"/>
      <c r="CC296" s="144"/>
      <c r="CD296" s="144"/>
      <c r="CE296" s="144"/>
      <c r="CF296" s="144"/>
      <c r="CG296" s="144"/>
      <c r="CH296" s="144"/>
      <c r="CI296" s="144"/>
      <c r="CJ296" s="144"/>
      <c r="CK296" s="144"/>
      <c r="CL296" s="144"/>
      <c r="CM296" s="144"/>
      <c r="CN296" s="144"/>
      <c r="CO296" s="144"/>
      <c r="CP296" s="144"/>
      <c r="CQ296" s="144"/>
      <c r="CR296" s="144"/>
      <c r="CS296" s="144"/>
      <c r="CT296" s="144"/>
      <c r="CU296" s="144"/>
      <c r="CV296" s="144"/>
      <c r="CW296" s="144"/>
      <c r="CX296" s="144"/>
      <c r="CY296" s="144"/>
      <c r="CZ296" s="144"/>
      <c r="DA296" s="144"/>
      <c r="DB296" s="144"/>
      <c r="DC296" s="144"/>
      <c r="DD296" s="144"/>
      <c r="DE296" s="144"/>
      <c r="DF296" s="144"/>
      <c r="DG296" s="144"/>
      <c r="DH296" s="144"/>
      <c r="DI296" s="144"/>
      <c r="DJ296" s="144"/>
      <c r="DK296" s="144"/>
      <c r="DL296" s="144"/>
      <c r="DM296" s="144"/>
      <c r="DN296" s="144"/>
      <c r="DO296" s="144"/>
      <c r="DP296" s="144"/>
      <c r="DQ296" s="144"/>
      <c r="DR296" s="144"/>
      <c r="DS296" s="144"/>
      <c r="DT296" s="144"/>
      <c r="DU296" s="144"/>
      <c r="DV296" s="144"/>
      <c r="DW296" s="144"/>
      <c r="DX296" s="144"/>
      <c r="DY296" s="144"/>
      <c r="DZ296" s="144"/>
      <c r="EA296" s="144"/>
      <c r="EB296" s="144"/>
      <c r="EC296" s="144"/>
      <c r="ED296" s="144"/>
      <c r="EE296" s="144"/>
      <c r="EF296" s="144"/>
      <c r="EG296" s="144"/>
    </row>
    <row r="297" spans="1:137" s="145" customFormat="1" ht="12.75">
      <c r="A297" s="168"/>
      <c r="B297" s="162" t="s">
        <v>78</v>
      </c>
      <c r="C297" s="96" t="s">
        <v>79</v>
      </c>
      <c r="D297" s="100">
        <v>1000</v>
      </c>
      <c r="E297" s="100">
        <v>1000</v>
      </c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4"/>
      <c r="BJ297" s="144"/>
      <c r="BK297" s="144"/>
      <c r="BL297" s="144"/>
      <c r="BM297" s="144"/>
      <c r="BN297" s="144"/>
      <c r="BO297" s="144"/>
      <c r="BP297" s="144"/>
      <c r="BQ297" s="144"/>
      <c r="BR297" s="144"/>
      <c r="BS297" s="144"/>
      <c r="BT297" s="144"/>
      <c r="BU297" s="144"/>
      <c r="BV297" s="144"/>
      <c r="BW297" s="144"/>
      <c r="BX297" s="144"/>
      <c r="BY297" s="144"/>
      <c r="BZ297" s="144"/>
      <c r="CA297" s="144"/>
      <c r="CB297" s="144"/>
      <c r="CC297" s="144"/>
      <c r="CD297" s="144"/>
      <c r="CE297" s="144"/>
      <c r="CF297" s="144"/>
      <c r="CG297" s="144"/>
      <c r="CH297" s="144"/>
      <c r="CI297" s="144"/>
      <c r="CJ297" s="144"/>
      <c r="CK297" s="144"/>
      <c r="CL297" s="144"/>
      <c r="CM297" s="144"/>
      <c r="CN297" s="144"/>
      <c r="CO297" s="144"/>
      <c r="CP297" s="144"/>
      <c r="CQ297" s="144"/>
      <c r="CR297" s="144"/>
      <c r="CS297" s="144"/>
      <c r="CT297" s="144"/>
      <c r="CU297" s="144"/>
      <c r="CV297" s="144"/>
      <c r="CW297" s="144"/>
      <c r="CX297" s="144"/>
      <c r="CY297" s="144"/>
      <c r="CZ297" s="144"/>
      <c r="DA297" s="144"/>
      <c r="DB297" s="144"/>
      <c r="DC297" s="144"/>
      <c r="DD297" s="144"/>
      <c r="DE297" s="144"/>
      <c r="DF297" s="144"/>
      <c r="DG297" s="144"/>
      <c r="DH297" s="144"/>
      <c r="DI297" s="144"/>
      <c r="DJ297" s="144"/>
      <c r="DK297" s="144"/>
      <c r="DL297" s="144"/>
      <c r="DM297" s="144"/>
      <c r="DN297" s="144"/>
      <c r="DO297" s="144"/>
      <c r="DP297" s="144"/>
      <c r="DQ297" s="144"/>
      <c r="DR297" s="144"/>
      <c r="DS297" s="144"/>
      <c r="DT297" s="144"/>
      <c r="DU297" s="144"/>
      <c r="DV297" s="144"/>
      <c r="DW297" s="144"/>
      <c r="DX297" s="144"/>
      <c r="DY297" s="144"/>
      <c r="DZ297" s="144"/>
      <c r="EA297" s="144"/>
      <c r="EB297" s="144"/>
      <c r="EC297" s="144"/>
      <c r="ED297" s="144"/>
      <c r="EE297" s="144"/>
      <c r="EF297" s="144"/>
      <c r="EG297" s="144"/>
    </row>
    <row r="298" spans="1:137" s="145" customFormat="1" ht="25.5">
      <c r="A298" s="162" t="s">
        <v>614</v>
      </c>
      <c r="B298" s="162"/>
      <c r="C298" s="96" t="s">
        <v>382</v>
      </c>
      <c r="D298" s="100">
        <f>D299</f>
        <v>14000</v>
      </c>
      <c r="E298" s="100">
        <f>E299</f>
        <v>14000</v>
      </c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4"/>
      <c r="BJ298" s="144"/>
      <c r="BK298" s="144"/>
      <c r="BL298" s="144"/>
      <c r="BM298" s="144"/>
      <c r="BN298" s="144"/>
      <c r="BO298" s="144"/>
      <c r="BP298" s="144"/>
      <c r="BQ298" s="144"/>
      <c r="BR298" s="144"/>
      <c r="BS298" s="144"/>
      <c r="BT298" s="144"/>
      <c r="BU298" s="144"/>
      <c r="BV298" s="144"/>
      <c r="BW298" s="144"/>
      <c r="BX298" s="144"/>
      <c r="BY298" s="144"/>
      <c r="BZ298" s="144"/>
      <c r="CA298" s="144"/>
      <c r="CB298" s="144"/>
      <c r="CC298" s="144"/>
      <c r="CD298" s="144"/>
      <c r="CE298" s="144"/>
      <c r="CF298" s="144"/>
      <c r="CG298" s="144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144"/>
      <c r="CR298" s="144"/>
      <c r="CS298" s="144"/>
      <c r="CT298" s="144"/>
      <c r="CU298" s="144"/>
      <c r="CV298" s="144"/>
      <c r="CW298" s="144"/>
      <c r="CX298" s="144"/>
      <c r="CY298" s="144"/>
      <c r="CZ298" s="144"/>
      <c r="DA298" s="144"/>
      <c r="DB298" s="144"/>
      <c r="DC298" s="144"/>
      <c r="DD298" s="144"/>
      <c r="DE298" s="144"/>
      <c r="DF298" s="144"/>
      <c r="DG298" s="144"/>
      <c r="DH298" s="144"/>
      <c r="DI298" s="144"/>
      <c r="DJ298" s="144"/>
      <c r="DK298" s="144"/>
      <c r="DL298" s="144"/>
      <c r="DM298" s="144"/>
      <c r="DN298" s="144"/>
      <c r="DO298" s="144"/>
      <c r="DP298" s="144"/>
      <c r="DQ298" s="144"/>
      <c r="DR298" s="144"/>
      <c r="DS298" s="144"/>
      <c r="DT298" s="144"/>
      <c r="DU298" s="144"/>
      <c r="DV298" s="144"/>
      <c r="DW298" s="144"/>
      <c r="DX298" s="144"/>
      <c r="DY298" s="144"/>
      <c r="DZ298" s="144"/>
      <c r="EA298" s="144"/>
      <c r="EB298" s="144"/>
      <c r="EC298" s="144"/>
      <c r="ED298" s="144"/>
      <c r="EE298" s="144"/>
      <c r="EF298" s="144"/>
      <c r="EG298" s="144"/>
    </row>
    <row r="299" spans="1:137" s="145" customFormat="1" ht="12.75">
      <c r="A299" s="118"/>
      <c r="B299" s="128" t="s">
        <v>78</v>
      </c>
      <c r="C299" s="159" t="s">
        <v>79</v>
      </c>
      <c r="D299" s="100">
        <v>14000</v>
      </c>
      <c r="E299" s="100">
        <v>14000</v>
      </c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144"/>
      <c r="BH299" s="144"/>
      <c r="BI299" s="144"/>
      <c r="BJ299" s="144"/>
      <c r="BK299" s="144"/>
      <c r="BL299" s="144"/>
      <c r="BM299" s="144"/>
      <c r="BN299" s="144"/>
      <c r="BO299" s="144"/>
      <c r="BP299" s="144"/>
      <c r="BQ299" s="144"/>
      <c r="BR299" s="144"/>
      <c r="BS299" s="144"/>
      <c r="BT299" s="144"/>
      <c r="BU299" s="144"/>
      <c r="BV299" s="144"/>
      <c r="BW299" s="144"/>
      <c r="BX299" s="144"/>
      <c r="BY299" s="144"/>
      <c r="BZ299" s="144"/>
      <c r="CA299" s="144"/>
      <c r="CB299" s="144"/>
      <c r="CC299" s="144"/>
      <c r="CD299" s="144"/>
      <c r="CE299" s="144"/>
      <c r="CF299" s="144"/>
      <c r="CG299" s="144"/>
      <c r="CH299" s="144"/>
      <c r="CI299" s="144"/>
      <c r="CJ299" s="144"/>
      <c r="CK299" s="144"/>
      <c r="CL299" s="144"/>
      <c r="CM299" s="144"/>
      <c r="CN299" s="144"/>
      <c r="CO299" s="144"/>
      <c r="CP299" s="144"/>
      <c r="CQ299" s="144"/>
      <c r="CR299" s="144"/>
      <c r="CS299" s="144"/>
      <c r="CT299" s="144"/>
      <c r="CU299" s="144"/>
      <c r="CV299" s="144"/>
      <c r="CW299" s="144"/>
      <c r="CX299" s="144"/>
      <c r="CY299" s="144"/>
      <c r="CZ299" s="144"/>
      <c r="DA299" s="144"/>
      <c r="DB299" s="144"/>
      <c r="DC299" s="144"/>
      <c r="DD299" s="144"/>
      <c r="DE299" s="144"/>
      <c r="DF299" s="144"/>
      <c r="DG299" s="144"/>
      <c r="DH299" s="144"/>
      <c r="DI299" s="144"/>
      <c r="DJ299" s="144"/>
      <c r="DK299" s="144"/>
      <c r="DL299" s="144"/>
      <c r="DM299" s="144"/>
      <c r="DN299" s="144"/>
      <c r="DO299" s="144"/>
      <c r="DP299" s="144"/>
      <c r="DQ299" s="144"/>
      <c r="DR299" s="144"/>
      <c r="DS299" s="144"/>
      <c r="DT299" s="144"/>
      <c r="DU299" s="144"/>
      <c r="DV299" s="144"/>
      <c r="DW299" s="144"/>
      <c r="DX299" s="144"/>
      <c r="DY299" s="144"/>
      <c r="DZ299" s="144"/>
      <c r="EA299" s="144"/>
      <c r="EB299" s="144"/>
      <c r="EC299" s="144"/>
      <c r="ED299" s="144"/>
      <c r="EE299" s="144"/>
      <c r="EF299" s="144"/>
      <c r="EG299" s="144"/>
    </row>
    <row r="300" spans="1:137" s="145" customFormat="1" ht="12.75">
      <c r="A300" s="139" t="s">
        <v>369</v>
      </c>
      <c r="B300" s="139"/>
      <c r="C300" s="180" t="s">
        <v>370</v>
      </c>
      <c r="D300" s="143">
        <f>D301+D304</f>
        <v>72270.3</v>
      </c>
      <c r="E300" s="143">
        <f>E301+E304</f>
        <v>72270.3</v>
      </c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144"/>
      <c r="BH300" s="144"/>
      <c r="BI300" s="144"/>
      <c r="BJ300" s="144"/>
      <c r="BK300" s="144"/>
      <c r="BL300" s="144"/>
      <c r="BM300" s="144"/>
      <c r="BN300" s="144"/>
      <c r="BO300" s="144"/>
      <c r="BP300" s="144"/>
      <c r="BQ300" s="144"/>
      <c r="BR300" s="144"/>
      <c r="BS300" s="144"/>
      <c r="BT300" s="144"/>
      <c r="BU300" s="144"/>
      <c r="BV300" s="144"/>
      <c r="BW300" s="144"/>
      <c r="BX300" s="144"/>
      <c r="BY300" s="144"/>
      <c r="BZ300" s="144"/>
      <c r="CA300" s="144"/>
      <c r="CB300" s="144"/>
      <c r="CC300" s="144"/>
      <c r="CD300" s="144"/>
      <c r="CE300" s="144"/>
      <c r="CF300" s="144"/>
      <c r="CG300" s="144"/>
      <c r="CH300" s="144"/>
      <c r="CI300" s="144"/>
      <c r="CJ300" s="144"/>
      <c r="CK300" s="144"/>
      <c r="CL300" s="144"/>
      <c r="CM300" s="144"/>
      <c r="CN300" s="144"/>
      <c r="CO300" s="144"/>
      <c r="CP300" s="144"/>
      <c r="CQ300" s="144"/>
      <c r="CR300" s="144"/>
      <c r="CS300" s="144"/>
      <c r="CT300" s="144"/>
      <c r="CU300" s="144"/>
      <c r="CV300" s="144"/>
      <c r="CW300" s="144"/>
      <c r="CX300" s="144"/>
      <c r="CY300" s="144"/>
      <c r="CZ300" s="144"/>
      <c r="DA300" s="144"/>
      <c r="DB300" s="144"/>
      <c r="DC300" s="144"/>
      <c r="DD300" s="144"/>
      <c r="DE300" s="144"/>
      <c r="DF300" s="144"/>
      <c r="DG300" s="144"/>
      <c r="DH300" s="144"/>
      <c r="DI300" s="144"/>
      <c r="DJ300" s="144"/>
      <c r="DK300" s="144"/>
      <c r="DL300" s="144"/>
      <c r="DM300" s="144"/>
      <c r="DN300" s="144"/>
      <c r="DO300" s="144"/>
      <c r="DP300" s="144"/>
      <c r="DQ300" s="144"/>
      <c r="DR300" s="144"/>
      <c r="DS300" s="144"/>
      <c r="DT300" s="144"/>
      <c r="DU300" s="144"/>
      <c r="DV300" s="144"/>
      <c r="DW300" s="144"/>
      <c r="DX300" s="144"/>
      <c r="DY300" s="144"/>
      <c r="DZ300" s="144"/>
      <c r="EA300" s="144"/>
      <c r="EB300" s="144"/>
      <c r="EC300" s="144"/>
      <c r="ED300" s="144"/>
      <c r="EE300" s="144"/>
      <c r="EF300" s="144"/>
      <c r="EG300" s="144"/>
    </row>
    <row r="301" spans="1:137" s="145" customFormat="1" ht="25.5">
      <c r="A301" s="162" t="s">
        <v>371</v>
      </c>
      <c r="B301" s="162"/>
      <c r="C301" s="96" t="s">
        <v>372</v>
      </c>
      <c r="D301" s="143">
        <f>D302</f>
        <v>65542.8</v>
      </c>
      <c r="E301" s="143">
        <f>E302</f>
        <v>65542.8</v>
      </c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  <c r="BI301" s="144"/>
      <c r="BJ301" s="144"/>
      <c r="BK301" s="144"/>
      <c r="BL301" s="144"/>
      <c r="BM301" s="144"/>
      <c r="BN301" s="144"/>
      <c r="BO301" s="144"/>
      <c r="BP301" s="144"/>
      <c r="BQ301" s="144"/>
      <c r="BR301" s="144"/>
      <c r="BS301" s="144"/>
      <c r="BT301" s="144"/>
      <c r="BU301" s="144"/>
      <c r="BV301" s="144"/>
      <c r="BW301" s="144"/>
      <c r="BX301" s="144"/>
      <c r="BY301" s="144"/>
      <c r="BZ301" s="144"/>
      <c r="CA301" s="144"/>
      <c r="CB301" s="144"/>
      <c r="CC301" s="144"/>
      <c r="CD301" s="144"/>
      <c r="CE301" s="144"/>
      <c r="CF301" s="144"/>
      <c r="CG301" s="144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144"/>
      <c r="CR301" s="144"/>
      <c r="CS301" s="144"/>
      <c r="CT301" s="144"/>
      <c r="CU301" s="144"/>
      <c r="CV301" s="144"/>
      <c r="CW301" s="144"/>
      <c r="CX301" s="144"/>
      <c r="CY301" s="144"/>
      <c r="CZ301" s="144"/>
      <c r="DA301" s="144"/>
      <c r="DB301" s="144"/>
      <c r="DC301" s="144"/>
      <c r="DD301" s="144"/>
      <c r="DE301" s="144"/>
      <c r="DF301" s="144"/>
      <c r="DG301" s="144"/>
      <c r="DH301" s="144"/>
      <c r="DI301" s="144"/>
      <c r="DJ301" s="144"/>
      <c r="DK301" s="144"/>
      <c r="DL301" s="144"/>
      <c r="DM301" s="144"/>
      <c r="DN301" s="144"/>
      <c r="DO301" s="144"/>
      <c r="DP301" s="144"/>
      <c r="DQ301" s="144"/>
      <c r="DR301" s="144"/>
      <c r="DS301" s="144"/>
      <c r="DT301" s="144"/>
      <c r="DU301" s="144"/>
      <c r="DV301" s="144"/>
      <c r="DW301" s="144"/>
      <c r="DX301" s="144"/>
      <c r="DY301" s="144"/>
      <c r="DZ301" s="144"/>
      <c r="EA301" s="144"/>
      <c r="EB301" s="144"/>
      <c r="EC301" s="144"/>
      <c r="ED301" s="144"/>
      <c r="EE301" s="144"/>
      <c r="EF301" s="144"/>
      <c r="EG301" s="144"/>
    </row>
    <row r="302" spans="1:137" s="145" customFormat="1" ht="25.5">
      <c r="A302" s="162" t="s">
        <v>615</v>
      </c>
      <c r="B302" s="162"/>
      <c r="C302" s="96" t="s">
        <v>532</v>
      </c>
      <c r="D302" s="100">
        <f>D303</f>
        <v>65542.8</v>
      </c>
      <c r="E302" s="100">
        <f>E303</f>
        <v>65542.8</v>
      </c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  <c r="AW302" s="144"/>
      <c r="AX302" s="144"/>
      <c r="AY302" s="144"/>
      <c r="AZ302" s="144"/>
      <c r="BA302" s="144"/>
      <c r="BB302" s="144"/>
      <c r="BC302" s="144"/>
      <c r="BD302" s="144"/>
      <c r="BE302" s="144"/>
      <c r="BF302" s="144"/>
      <c r="BG302" s="144"/>
      <c r="BH302" s="144"/>
      <c r="BI302" s="144"/>
      <c r="BJ302" s="144"/>
      <c r="BK302" s="144"/>
      <c r="BL302" s="144"/>
      <c r="BM302" s="144"/>
      <c r="BN302" s="144"/>
      <c r="BO302" s="144"/>
      <c r="BP302" s="144"/>
      <c r="BQ302" s="144"/>
      <c r="BR302" s="144"/>
      <c r="BS302" s="144"/>
      <c r="BT302" s="144"/>
      <c r="BU302" s="144"/>
      <c r="BV302" s="144"/>
      <c r="BW302" s="144"/>
      <c r="BX302" s="144"/>
      <c r="BY302" s="144"/>
      <c r="BZ302" s="144"/>
      <c r="CA302" s="144"/>
      <c r="CB302" s="144"/>
      <c r="CC302" s="144"/>
      <c r="CD302" s="144"/>
      <c r="CE302" s="144"/>
      <c r="CF302" s="144"/>
      <c r="CG302" s="144"/>
      <c r="CH302" s="144"/>
      <c r="CI302" s="144"/>
      <c r="CJ302" s="144"/>
      <c r="CK302" s="144"/>
      <c r="CL302" s="144"/>
      <c r="CM302" s="144"/>
      <c r="CN302" s="144"/>
      <c r="CO302" s="144"/>
      <c r="CP302" s="144"/>
      <c r="CQ302" s="144"/>
      <c r="CR302" s="144"/>
      <c r="CS302" s="144"/>
      <c r="CT302" s="144"/>
      <c r="CU302" s="144"/>
      <c r="CV302" s="144"/>
      <c r="CW302" s="144"/>
      <c r="CX302" s="144"/>
      <c r="CY302" s="144"/>
      <c r="CZ302" s="144"/>
      <c r="DA302" s="144"/>
      <c r="DB302" s="144"/>
      <c r="DC302" s="144"/>
      <c r="DD302" s="144"/>
      <c r="DE302" s="144"/>
      <c r="DF302" s="144"/>
      <c r="DG302" s="144"/>
      <c r="DH302" s="144"/>
      <c r="DI302" s="144"/>
      <c r="DJ302" s="144"/>
      <c r="DK302" s="144"/>
      <c r="DL302" s="144"/>
      <c r="DM302" s="144"/>
      <c r="DN302" s="144"/>
      <c r="DO302" s="144"/>
      <c r="DP302" s="144"/>
      <c r="DQ302" s="144"/>
      <c r="DR302" s="144"/>
      <c r="DS302" s="144"/>
      <c r="DT302" s="144"/>
      <c r="DU302" s="144"/>
      <c r="DV302" s="144"/>
      <c r="DW302" s="144"/>
      <c r="DX302" s="144"/>
      <c r="DY302" s="144"/>
      <c r="DZ302" s="144"/>
      <c r="EA302" s="144"/>
      <c r="EB302" s="144"/>
      <c r="EC302" s="144"/>
      <c r="ED302" s="144"/>
      <c r="EE302" s="144"/>
      <c r="EF302" s="144"/>
      <c r="EG302" s="144"/>
    </row>
    <row r="303" spans="1:137" s="145" customFormat="1" ht="12.75">
      <c r="A303" s="162"/>
      <c r="B303" s="162" t="s">
        <v>78</v>
      </c>
      <c r="C303" s="96" t="s">
        <v>79</v>
      </c>
      <c r="D303" s="100">
        <v>65542.8</v>
      </c>
      <c r="E303" s="100">
        <v>65542.8</v>
      </c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  <c r="AW303" s="144"/>
      <c r="AX303" s="144"/>
      <c r="AY303" s="144"/>
      <c r="AZ303" s="144"/>
      <c r="BA303" s="144"/>
      <c r="BB303" s="144"/>
      <c r="BC303" s="144"/>
      <c r="BD303" s="144"/>
      <c r="BE303" s="144"/>
      <c r="BF303" s="144"/>
      <c r="BG303" s="144"/>
      <c r="BH303" s="144"/>
      <c r="BI303" s="144"/>
      <c r="BJ303" s="144"/>
      <c r="BK303" s="144"/>
      <c r="BL303" s="144"/>
      <c r="BM303" s="144"/>
      <c r="BN303" s="144"/>
      <c r="BO303" s="144"/>
      <c r="BP303" s="144"/>
      <c r="BQ303" s="144"/>
      <c r="BR303" s="144"/>
      <c r="BS303" s="144"/>
      <c r="BT303" s="144"/>
      <c r="BU303" s="144"/>
      <c r="BV303" s="144"/>
      <c r="BW303" s="144"/>
      <c r="BX303" s="144"/>
      <c r="BY303" s="144"/>
      <c r="BZ303" s="144"/>
      <c r="CA303" s="144"/>
      <c r="CB303" s="144"/>
      <c r="CC303" s="144"/>
      <c r="CD303" s="144"/>
      <c r="CE303" s="144"/>
      <c r="CF303" s="144"/>
      <c r="CG303" s="144"/>
      <c r="CH303" s="144"/>
      <c r="CI303" s="144"/>
      <c r="CJ303" s="144"/>
      <c r="CK303" s="144"/>
      <c r="CL303" s="144"/>
      <c r="CM303" s="144"/>
      <c r="CN303" s="144"/>
      <c r="CO303" s="144"/>
      <c r="CP303" s="144"/>
      <c r="CQ303" s="144"/>
      <c r="CR303" s="144"/>
      <c r="CS303" s="144"/>
      <c r="CT303" s="144"/>
      <c r="CU303" s="144"/>
      <c r="CV303" s="144"/>
      <c r="CW303" s="144"/>
      <c r="CX303" s="144"/>
      <c r="CY303" s="144"/>
      <c r="CZ303" s="144"/>
      <c r="DA303" s="144"/>
      <c r="DB303" s="144"/>
      <c r="DC303" s="144"/>
      <c r="DD303" s="144"/>
      <c r="DE303" s="144"/>
      <c r="DF303" s="144"/>
      <c r="DG303" s="144"/>
      <c r="DH303" s="144"/>
      <c r="DI303" s="144"/>
      <c r="DJ303" s="144"/>
      <c r="DK303" s="144"/>
      <c r="DL303" s="144"/>
      <c r="DM303" s="144"/>
      <c r="DN303" s="144"/>
      <c r="DO303" s="144"/>
      <c r="DP303" s="144"/>
      <c r="DQ303" s="144"/>
      <c r="DR303" s="144"/>
      <c r="DS303" s="144"/>
      <c r="DT303" s="144"/>
      <c r="DU303" s="144"/>
      <c r="DV303" s="144"/>
      <c r="DW303" s="144"/>
      <c r="DX303" s="144"/>
      <c r="DY303" s="144"/>
      <c r="DZ303" s="144"/>
      <c r="EA303" s="144"/>
      <c r="EB303" s="144"/>
      <c r="EC303" s="144"/>
      <c r="ED303" s="144"/>
      <c r="EE303" s="144"/>
      <c r="EF303" s="144"/>
      <c r="EG303" s="144"/>
    </row>
    <row r="304" spans="1:137" s="145" customFormat="1" ht="25.5">
      <c r="A304" s="118" t="s">
        <v>373</v>
      </c>
      <c r="B304" s="118"/>
      <c r="C304" s="97" t="s">
        <v>253</v>
      </c>
      <c r="D304" s="143">
        <f>D305</f>
        <v>6727.500000000001</v>
      </c>
      <c r="E304" s="143">
        <f>E305</f>
        <v>6727.500000000001</v>
      </c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144"/>
      <c r="BA304" s="144"/>
      <c r="BB304" s="144"/>
      <c r="BC304" s="144"/>
      <c r="BD304" s="144"/>
      <c r="BE304" s="144"/>
      <c r="BF304" s="144"/>
      <c r="BG304" s="144"/>
      <c r="BH304" s="144"/>
      <c r="BI304" s="144"/>
      <c r="BJ304" s="144"/>
      <c r="BK304" s="144"/>
      <c r="BL304" s="144"/>
      <c r="BM304" s="144"/>
      <c r="BN304" s="144"/>
      <c r="BO304" s="144"/>
      <c r="BP304" s="144"/>
      <c r="BQ304" s="144"/>
      <c r="BR304" s="144"/>
      <c r="BS304" s="144"/>
      <c r="BT304" s="144"/>
      <c r="BU304" s="144"/>
      <c r="BV304" s="144"/>
      <c r="BW304" s="144"/>
      <c r="BX304" s="144"/>
      <c r="BY304" s="144"/>
      <c r="BZ304" s="144"/>
      <c r="CA304" s="144"/>
      <c r="CB304" s="144"/>
      <c r="CC304" s="144"/>
      <c r="CD304" s="144"/>
      <c r="CE304" s="144"/>
      <c r="CF304" s="144"/>
      <c r="CG304" s="144"/>
      <c r="CH304" s="144"/>
      <c r="CI304" s="144"/>
      <c r="CJ304" s="144"/>
      <c r="CK304" s="144"/>
      <c r="CL304" s="144"/>
      <c r="CM304" s="144"/>
      <c r="CN304" s="144"/>
      <c r="CO304" s="144"/>
      <c r="CP304" s="144"/>
      <c r="CQ304" s="144"/>
      <c r="CR304" s="144"/>
      <c r="CS304" s="144"/>
      <c r="CT304" s="144"/>
      <c r="CU304" s="144"/>
      <c r="CV304" s="144"/>
      <c r="CW304" s="144"/>
      <c r="CX304" s="144"/>
      <c r="CY304" s="144"/>
      <c r="CZ304" s="144"/>
      <c r="DA304" s="144"/>
      <c r="DB304" s="144"/>
      <c r="DC304" s="144"/>
      <c r="DD304" s="144"/>
      <c r="DE304" s="144"/>
      <c r="DF304" s="144"/>
      <c r="DG304" s="144"/>
      <c r="DH304" s="144"/>
      <c r="DI304" s="144"/>
      <c r="DJ304" s="144"/>
      <c r="DK304" s="144"/>
      <c r="DL304" s="144"/>
      <c r="DM304" s="144"/>
      <c r="DN304" s="144"/>
      <c r="DO304" s="144"/>
      <c r="DP304" s="144"/>
      <c r="DQ304" s="144"/>
      <c r="DR304" s="144"/>
      <c r="DS304" s="144"/>
      <c r="DT304" s="144"/>
      <c r="DU304" s="144"/>
      <c r="DV304" s="144"/>
      <c r="DW304" s="144"/>
      <c r="DX304" s="144"/>
      <c r="DY304" s="144"/>
      <c r="DZ304" s="144"/>
      <c r="EA304" s="144"/>
      <c r="EB304" s="144"/>
      <c r="EC304" s="144"/>
      <c r="ED304" s="144"/>
      <c r="EE304" s="144"/>
      <c r="EF304" s="144"/>
      <c r="EG304" s="144"/>
    </row>
    <row r="305" spans="1:137" s="145" customFormat="1" ht="12.75">
      <c r="A305" s="118" t="s">
        <v>616</v>
      </c>
      <c r="B305" s="126"/>
      <c r="C305" s="97" t="s">
        <v>213</v>
      </c>
      <c r="D305" s="143">
        <f>SUM(D306:D308)</f>
        <v>6727.500000000001</v>
      </c>
      <c r="E305" s="143">
        <f>SUM(E306:E308)</f>
        <v>6727.500000000001</v>
      </c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  <c r="BI305" s="144"/>
      <c r="BJ305" s="144"/>
      <c r="BK305" s="144"/>
      <c r="BL305" s="144"/>
      <c r="BM305" s="144"/>
      <c r="BN305" s="144"/>
      <c r="BO305" s="144"/>
      <c r="BP305" s="144"/>
      <c r="BQ305" s="144"/>
      <c r="BR305" s="144"/>
      <c r="BS305" s="144"/>
      <c r="BT305" s="144"/>
      <c r="BU305" s="144"/>
      <c r="BV305" s="144"/>
      <c r="BW305" s="144"/>
      <c r="BX305" s="144"/>
      <c r="BY305" s="144"/>
      <c r="BZ305" s="144"/>
      <c r="CA305" s="144"/>
      <c r="CB305" s="144"/>
      <c r="CC305" s="144"/>
      <c r="CD305" s="144"/>
      <c r="CE305" s="144"/>
      <c r="CF305" s="144"/>
      <c r="CG305" s="144"/>
      <c r="CH305" s="144"/>
      <c r="CI305" s="144"/>
      <c r="CJ305" s="144"/>
      <c r="CK305" s="144"/>
      <c r="CL305" s="144"/>
      <c r="CM305" s="144"/>
      <c r="CN305" s="144"/>
      <c r="CO305" s="144"/>
      <c r="CP305" s="144"/>
      <c r="CQ305" s="144"/>
      <c r="CR305" s="144"/>
      <c r="CS305" s="144"/>
      <c r="CT305" s="144"/>
      <c r="CU305" s="144"/>
      <c r="CV305" s="144"/>
      <c r="CW305" s="144"/>
      <c r="CX305" s="144"/>
      <c r="CY305" s="144"/>
      <c r="CZ305" s="144"/>
      <c r="DA305" s="144"/>
      <c r="DB305" s="144"/>
      <c r="DC305" s="144"/>
      <c r="DD305" s="144"/>
      <c r="DE305" s="144"/>
      <c r="DF305" s="144"/>
      <c r="DG305" s="144"/>
      <c r="DH305" s="144"/>
      <c r="DI305" s="144"/>
      <c r="DJ305" s="144"/>
      <c r="DK305" s="144"/>
      <c r="DL305" s="144"/>
      <c r="DM305" s="144"/>
      <c r="DN305" s="144"/>
      <c r="DO305" s="144"/>
      <c r="DP305" s="144"/>
      <c r="DQ305" s="144"/>
      <c r="DR305" s="144"/>
      <c r="DS305" s="144"/>
      <c r="DT305" s="144"/>
      <c r="DU305" s="144"/>
      <c r="DV305" s="144"/>
      <c r="DW305" s="144"/>
      <c r="DX305" s="144"/>
      <c r="DY305" s="144"/>
      <c r="DZ305" s="144"/>
      <c r="EA305" s="144"/>
      <c r="EB305" s="144"/>
      <c r="EC305" s="144"/>
      <c r="ED305" s="144"/>
      <c r="EE305" s="144"/>
      <c r="EF305" s="144"/>
      <c r="EG305" s="144"/>
    </row>
    <row r="306" spans="1:137" s="145" customFormat="1" ht="51">
      <c r="A306" s="118"/>
      <c r="B306" s="126" t="s">
        <v>74</v>
      </c>
      <c r="C306" s="164" t="s">
        <v>75</v>
      </c>
      <c r="D306" s="143">
        <v>5539.1</v>
      </c>
      <c r="E306" s="143">
        <v>5539.1</v>
      </c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  <c r="BI306" s="144"/>
      <c r="BJ306" s="144"/>
      <c r="BK306" s="144"/>
      <c r="BL306" s="144"/>
      <c r="BM306" s="144"/>
      <c r="BN306" s="144"/>
      <c r="BO306" s="144"/>
      <c r="BP306" s="144"/>
      <c r="BQ306" s="144"/>
      <c r="BR306" s="144"/>
      <c r="BS306" s="144"/>
      <c r="BT306" s="144"/>
      <c r="BU306" s="144"/>
      <c r="BV306" s="144"/>
      <c r="BW306" s="144"/>
      <c r="BX306" s="144"/>
      <c r="BY306" s="144"/>
      <c r="BZ306" s="144"/>
      <c r="CA306" s="144"/>
      <c r="CB306" s="144"/>
      <c r="CC306" s="144"/>
      <c r="CD306" s="144"/>
      <c r="CE306" s="144"/>
      <c r="CF306" s="144"/>
      <c r="CG306" s="144"/>
      <c r="CH306" s="144"/>
      <c r="CI306" s="144"/>
      <c r="CJ306" s="144"/>
      <c r="CK306" s="144"/>
      <c r="CL306" s="144"/>
      <c r="CM306" s="144"/>
      <c r="CN306" s="144"/>
      <c r="CO306" s="144"/>
      <c r="CP306" s="144"/>
      <c r="CQ306" s="144"/>
      <c r="CR306" s="144"/>
      <c r="CS306" s="144"/>
      <c r="CT306" s="144"/>
      <c r="CU306" s="144"/>
      <c r="CV306" s="144"/>
      <c r="CW306" s="144"/>
      <c r="CX306" s="144"/>
      <c r="CY306" s="144"/>
      <c r="CZ306" s="144"/>
      <c r="DA306" s="144"/>
      <c r="DB306" s="144"/>
      <c r="DC306" s="144"/>
      <c r="DD306" s="144"/>
      <c r="DE306" s="144"/>
      <c r="DF306" s="144"/>
      <c r="DG306" s="144"/>
      <c r="DH306" s="144"/>
      <c r="DI306" s="144"/>
      <c r="DJ306" s="144"/>
      <c r="DK306" s="144"/>
      <c r="DL306" s="144"/>
      <c r="DM306" s="144"/>
      <c r="DN306" s="144"/>
      <c r="DO306" s="144"/>
      <c r="DP306" s="144"/>
      <c r="DQ306" s="144"/>
      <c r="DR306" s="144"/>
      <c r="DS306" s="144"/>
      <c r="DT306" s="144"/>
      <c r="DU306" s="144"/>
      <c r="DV306" s="144"/>
      <c r="DW306" s="144"/>
      <c r="DX306" s="144"/>
      <c r="DY306" s="144"/>
      <c r="DZ306" s="144"/>
      <c r="EA306" s="144"/>
      <c r="EB306" s="144"/>
      <c r="EC306" s="144"/>
      <c r="ED306" s="144"/>
      <c r="EE306" s="144"/>
      <c r="EF306" s="144"/>
      <c r="EG306" s="144"/>
    </row>
    <row r="307" spans="1:137" s="145" customFormat="1" ht="25.5">
      <c r="A307" s="118"/>
      <c r="B307" s="126" t="s">
        <v>76</v>
      </c>
      <c r="C307" s="164" t="s">
        <v>77</v>
      </c>
      <c r="D307" s="143">
        <v>1165.8</v>
      </c>
      <c r="E307" s="143">
        <v>1165.8</v>
      </c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  <c r="BI307" s="144"/>
      <c r="BJ307" s="144"/>
      <c r="BK307" s="144"/>
      <c r="BL307" s="144"/>
      <c r="BM307" s="144"/>
      <c r="BN307" s="144"/>
      <c r="BO307" s="144"/>
      <c r="BP307" s="144"/>
      <c r="BQ307" s="144"/>
      <c r="BR307" s="144"/>
      <c r="BS307" s="144"/>
      <c r="BT307" s="144"/>
      <c r="BU307" s="144"/>
      <c r="BV307" s="144"/>
      <c r="BW307" s="144"/>
      <c r="BX307" s="144"/>
      <c r="BY307" s="144"/>
      <c r="BZ307" s="144"/>
      <c r="CA307" s="144"/>
      <c r="CB307" s="144"/>
      <c r="CC307" s="144"/>
      <c r="CD307" s="144"/>
      <c r="CE307" s="144"/>
      <c r="CF307" s="144"/>
      <c r="CG307" s="144"/>
      <c r="CH307" s="144"/>
      <c r="CI307" s="144"/>
      <c r="CJ307" s="144"/>
      <c r="CK307" s="144"/>
      <c r="CL307" s="144"/>
      <c r="CM307" s="144"/>
      <c r="CN307" s="144"/>
      <c r="CO307" s="144"/>
      <c r="CP307" s="144"/>
      <c r="CQ307" s="144"/>
      <c r="CR307" s="144"/>
      <c r="CS307" s="144"/>
      <c r="CT307" s="144"/>
      <c r="CU307" s="144"/>
      <c r="CV307" s="144"/>
      <c r="CW307" s="144"/>
      <c r="CX307" s="144"/>
      <c r="CY307" s="144"/>
      <c r="CZ307" s="144"/>
      <c r="DA307" s="144"/>
      <c r="DB307" s="144"/>
      <c r="DC307" s="144"/>
      <c r="DD307" s="144"/>
      <c r="DE307" s="144"/>
      <c r="DF307" s="144"/>
      <c r="DG307" s="144"/>
      <c r="DH307" s="144"/>
      <c r="DI307" s="144"/>
      <c r="DJ307" s="144"/>
      <c r="DK307" s="144"/>
      <c r="DL307" s="144"/>
      <c r="DM307" s="144"/>
      <c r="DN307" s="144"/>
      <c r="DO307" s="144"/>
      <c r="DP307" s="144"/>
      <c r="DQ307" s="144"/>
      <c r="DR307" s="144"/>
      <c r="DS307" s="144"/>
      <c r="DT307" s="144"/>
      <c r="DU307" s="144"/>
      <c r="DV307" s="144"/>
      <c r="DW307" s="144"/>
      <c r="DX307" s="144"/>
      <c r="DY307" s="144"/>
      <c r="DZ307" s="144"/>
      <c r="EA307" s="144"/>
      <c r="EB307" s="144"/>
      <c r="EC307" s="144"/>
      <c r="ED307" s="144"/>
      <c r="EE307" s="144"/>
      <c r="EF307" s="144"/>
      <c r="EG307" s="144"/>
    </row>
    <row r="308" spans="1:137" s="145" customFormat="1" ht="12.75">
      <c r="A308" s="118"/>
      <c r="B308" s="126" t="s">
        <v>78</v>
      </c>
      <c r="C308" s="164" t="s">
        <v>79</v>
      </c>
      <c r="D308" s="143">
        <v>22.6</v>
      </c>
      <c r="E308" s="143">
        <v>22.6</v>
      </c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44"/>
      <c r="BD308" s="144"/>
      <c r="BE308" s="144"/>
      <c r="BF308" s="144"/>
      <c r="BG308" s="144"/>
      <c r="BH308" s="144"/>
      <c r="BI308" s="144"/>
      <c r="BJ308" s="144"/>
      <c r="BK308" s="144"/>
      <c r="BL308" s="144"/>
      <c r="BM308" s="144"/>
      <c r="BN308" s="144"/>
      <c r="BO308" s="144"/>
      <c r="BP308" s="144"/>
      <c r="BQ308" s="144"/>
      <c r="BR308" s="144"/>
      <c r="BS308" s="144"/>
      <c r="BT308" s="144"/>
      <c r="BU308" s="144"/>
      <c r="BV308" s="144"/>
      <c r="BW308" s="144"/>
      <c r="BX308" s="144"/>
      <c r="BY308" s="144"/>
      <c r="BZ308" s="144"/>
      <c r="CA308" s="144"/>
      <c r="CB308" s="144"/>
      <c r="CC308" s="144"/>
      <c r="CD308" s="144"/>
      <c r="CE308" s="144"/>
      <c r="CF308" s="144"/>
      <c r="CG308" s="144"/>
      <c r="CH308" s="144"/>
      <c r="CI308" s="144"/>
      <c r="CJ308" s="144"/>
      <c r="CK308" s="144"/>
      <c r="CL308" s="144"/>
      <c r="CM308" s="144"/>
      <c r="CN308" s="144"/>
      <c r="CO308" s="144"/>
      <c r="CP308" s="144"/>
      <c r="CQ308" s="144"/>
      <c r="CR308" s="144"/>
      <c r="CS308" s="144"/>
      <c r="CT308" s="144"/>
      <c r="CU308" s="144"/>
      <c r="CV308" s="144"/>
      <c r="CW308" s="144"/>
      <c r="CX308" s="144"/>
      <c r="CY308" s="144"/>
      <c r="CZ308" s="144"/>
      <c r="DA308" s="144"/>
      <c r="DB308" s="144"/>
      <c r="DC308" s="144"/>
      <c r="DD308" s="144"/>
      <c r="DE308" s="144"/>
      <c r="DF308" s="144"/>
      <c r="DG308" s="144"/>
      <c r="DH308" s="144"/>
      <c r="DI308" s="144"/>
      <c r="DJ308" s="144"/>
      <c r="DK308" s="144"/>
      <c r="DL308" s="144"/>
      <c r="DM308" s="144"/>
      <c r="DN308" s="144"/>
      <c r="DO308" s="144"/>
      <c r="DP308" s="144"/>
      <c r="DQ308" s="144"/>
      <c r="DR308" s="144"/>
      <c r="DS308" s="144"/>
      <c r="DT308" s="144"/>
      <c r="DU308" s="144"/>
      <c r="DV308" s="144"/>
      <c r="DW308" s="144"/>
      <c r="DX308" s="144"/>
      <c r="DY308" s="144"/>
      <c r="DZ308" s="144"/>
      <c r="EA308" s="144"/>
      <c r="EB308" s="144"/>
      <c r="EC308" s="144"/>
      <c r="ED308" s="144"/>
      <c r="EE308" s="144"/>
      <c r="EF308" s="144"/>
      <c r="EG308" s="144"/>
    </row>
    <row r="309" spans="1:137" s="145" customFormat="1" ht="25.5">
      <c r="A309" s="118" t="s">
        <v>406</v>
      </c>
      <c r="B309" s="162"/>
      <c r="C309" s="96" t="s">
        <v>407</v>
      </c>
      <c r="D309" s="100">
        <f>D310+D330+D344+D355</f>
        <v>427058.99999999994</v>
      </c>
      <c r="E309" s="100">
        <f>E310+E330+E344+E355</f>
        <v>552259.8999999999</v>
      </c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  <c r="BI309" s="144"/>
      <c r="BJ309" s="144"/>
      <c r="BK309" s="144"/>
      <c r="BL309" s="144"/>
      <c r="BM309" s="144"/>
      <c r="BN309" s="144"/>
      <c r="BO309" s="144"/>
      <c r="BP309" s="144"/>
      <c r="BQ309" s="144"/>
      <c r="BR309" s="144"/>
      <c r="BS309" s="144"/>
      <c r="BT309" s="144"/>
      <c r="BU309" s="144"/>
      <c r="BV309" s="144"/>
      <c r="BW309" s="144"/>
      <c r="BX309" s="144"/>
      <c r="BY309" s="144"/>
      <c r="BZ309" s="144"/>
      <c r="CA309" s="144"/>
      <c r="CB309" s="144"/>
      <c r="CC309" s="144"/>
      <c r="CD309" s="144"/>
      <c r="CE309" s="144"/>
      <c r="CF309" s="144"/>
      <c r="CG309" s="144"/>
      <c r="CH309" s="144"/>
      <c r="CI309" s="144"/>
      <c r="CJ309" s="144"/>
      <c r="CK309" s="144"/>
      <c r="CL309" s="144"/>
      <c r="CM309" s="144"/>
      <c r="CN309" s="144"/>
      <c r="CO309" s="144"/>
      <c r="CP309" s="144"/>
      <c r="CQ309" s="144"/>
      <c r="CR309" s="144"/>
      <c r="CS309" s="144"/>
      <c r="CT309" s="144"/>
      <c r="CU309" s="144"/>
      <c r="CV309" s="144"/>
      <c r="CW309" s="144"/>
      <c r="CX309" s="144"/>
      <c r="CY309" s="144"/>
      <c r="CZ309" s="144"/>
      <c r="DA309" s="144"/>
      <c r="DB309" s="144"/>
      <c r="DC309" s="144"/>
      <c r="DD309" s="144"/>
      <c r="DE309" s="144"/>
      <c r="DF309" s="144"/>
      <c r="DG309" s="144"/>
      <c r="DH309" s="144"/>
      <c r="DI309" s="144"/>
      <c r="DJ309" s="144"/>
      <c r="DK309" s="144"/>
      <c r="DL309" s="144"/>
      <c r="DM309" s="144"/>
      <c r="DN309" s="144"/>
      <c r="DO309" s="144"/>
      <c r="DP309" s="144"/>
      <c r="DQ309" s="144"/>
      <c r="DR309" s="144"/>
      <c r="DS309" s="144"/>
      <c r="DT309" s="144"/>
      <c r="DU309" s="144"/>
      <c r="DV309" s="144"/>
      <c r="DW309" s="144"/>
      <c r="DX309" s="144"/>
      <c r="DY309" s="144"/>
      <c r="DZ309" s="144"/>
      <c r="EA309" s="144"/>
      <c r="EB309" s="144"/>
      <c r="EC309" s="144"/>
      <c r="ED309" s="144"/>
      <c r="EE309" s="144"/>
      <c r="EF309" s="144"/>
      <c r="EG309" s="144"/>
    </row>
    <row r="310" spans="1:137" s="145" customFormat="1" ht="12.75">
      <c r="A310" s="94" t="s">
        <v>408</v>
      </c>
      <c r="B310" s="70"/>
      <c r="C310" s="165" t="s">
        <v>409</v>
      </c>
      <c r="D310" s="100">
        <f>D311+D323</f>
        <v>113335.89999999998</v>
      </c>
      <c r="E310" s="100">
        <f>E311+E323</f>
        <v>138797.8</v>
      </c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4"/>
      <c r="BJ310" s="144"/>
      <c r="BK310" s="144"/>
      <c r="BL310" s="144"/>
      <c r="BM310" s="144"/>
      <c r="BN310" s="144"/>
      <c r="BO310" s="144"/>
      <c r="BP310" s="144"/>
      <c r="BQ310" s="144"/>
      <c r="BR310" s="144"/>
      <c r="BS310" s="144"/>
      <c r="BT310" s="144"/>
      <c r="BU310" s="144"/>
      <c r="BV310" s="144"/>
      <c r="BW310" s="144"/>
      <c r="BX310" s="144"/>
      <c r="BY310" s="144"/>
      <c r="BZ310" s="144"/>
      <c r="CA310" s="144"/>
      <c r="CB310" s="144"/>
      <c r="CC310" s="144"/>
      <c r="CD310" s="144"/>
      <c r="CE310" s="144"/>
      <c r="CF310" s="144"/>
      <c r="CG310" s="144"/>
      <c r="CH310" s="144"/>
      <c r="CI310" s="144"/>
      <c r="CJ310" s="144"/>
      <c r="CK310" s="144"/>
      <c r="CL310" s="144"/>
      <c r="CM310" s="144"/>
      <c r="CN310" s="144"/>
      <c r="CO310" s="144"/>
      <c r="CP310" s="144"/>
      <c r="CQ310" s="144"/>
      <c r="CR310" s="144"/>
      <c r="CS310" s="144"/>
      <c r="CT310" s="144"/>
      <c r="CU310" s="144"/>
      <c r="CV310" s="144"/>
      <c r="CW310" s="144"/>
      <c r="CX310" s="144"/>
      <c r="CY310" s="144"/>
      <c r="CZ310" s="144"/>
      <c r="DA310" s="144"/>
      <c r="DB310" s="144"/>
      <c r="DC310" s="144"/>
      <c r="DD310" s="144"/>
      <c r="DE310" s="144"/>
      <c r="DF310" s="144"/>
      <c r="DG310" s="144"/>
      <c r="DH310" s="144"/>
      <c r="DI310" s="144"/>
      <c r="DJ310" s="144"/>
      <c r="DK310" s="144"/>
      <c r="DL310" s="144"/>
      <c r="DM310" s="144"/>
      <c r="DN310" s="144"/>
      <c r="DO310" s="144"/>
      <c r="DP310" s="144"/>
      <c r="DQ310" s="144"/>
      <c r="DR310" s="144"/>
      <c r="DS310" s="144"/>
      <c r="DT310" s="144"/>
      <c r="DU310" s="144"/>
      <c r="DV310" s="144"/>
      <c r="DW310" s="144"/>
      <c r="DX310" s="144"/>
      <c r="DY310" s="144"/>
      <c r="DZ310" s="144"/>
      <c r="EA310" s="144"/>
      <c r="EB310" s="144"/>
      <c r="EC310" s="144"/>
      <c r="ED310" s="144"/>
      <c r="EE310" s="144"/>
      <c r="EF310" s="144"/>
      <c r="EG310" s="144"/>
    </row>
    <row r="311" spans="1:137" s="145" customFormat="1" ht="38.25">
      <c r="A311" s="94" t="s">
        <v>489</v>
      </c>
      <c r="B311" s="70"/>
      <c r="C311" s="165" t="s">
        <v>490</v>
      </c>
      <c r="D311" s="143">
        <f>D312+D315+D318+D321</f>
        <v>79264.89999999998</v>
      </c>
      <c r="E311" s="143">
        <f>E312+E315+E318+E321</f>
        <v>76148.9</v>
      </c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4"/>
      <c r="BJ311" s="144"/>
      <c r="BK311" s="144"/>
      <c r="BL311" s="144"/>
      <c r="BM311" s="144"/>
      <c r="BN311" s="144"/>
      <c r="BO311" s="144"/>
      <c r="BP311" s="144"/>
      <c r="BQ311" s="144"/>
      <c r="BR311" s="144"/>
      <c r="BS311" s="144"/>
      <c r="BT311" s="144"/>
      <c r="BU311" s="144"/>
      <c r="BV311" s="144"/>
      <c r="BW311" s="144"/>
      <c r="BX311" s="144"/>
      <c r="BY311" s="144"/>
      <c r="BZ311" s="144"/>
      <c r="CA311" s="144"/>
      <c r="CB311" s="144"/>
      <c r="CC311" s="144"/>
      <c r="CD311" s="144"/>
      <c r="CE311" s="144"/>
      <c r="CF311" s="144"/>
      <c r="CG311" s="144"/>
      <c r="CH311" s="144"/>
      <c r="CI311" s="144"/>
      <c r="CJ311" s="144"/>
      <c r="CK311" s="144"/>
      <c r="CL311" s="144"/>
      <c r="CM311" s="144"/>
      <c r="CN311" s="144"/>
      <c r="CO311" s="144"/>
      <c r="CP311" s="144"/>
      <c r="CQ311" s="144"/>
      <c r="CR311" s="144"/>
      <c r="CS311" s="144"/>
      <c r="CT311" s="144"/>
      <c r="CU311" s="144"/>
      <c r="CV311" s="144"/>
      <c r="CW311" s="144"/>
      <c r="CX311" s="144"/>
      <c r="CY311" s="144"/>
      <c r="CZ311" s="144"/>
      <c r="DA311" s="144"/>
      <c r="DB311" s="144"/>
      <c r="DC311" s="144"/>
      <c r="DD311" s="144"/>
      <c r="DE311" s="144"/>
      <c r="DF311" s="144"/>
      <c r="DG311" s="144"/>
      <c r="DH311" s="144"/>
      <c r="DI311" s="144"/>
      <c r="DJ311" s="144"/>
      <c r="DK311" s="144"/>
      <c r="DL311" s="144"/>
      <c r="DM311" s="144"/>
      <c r="DN311" s="144"/>
      <c r="DO311" s="144"/>
      <c r="DP311" s="144"/>
      <c r="DQ311" s="144"/>
      <c r="DR311" s="144"/>
      <c r="DS311" s="144"/>
      <c r="DT311" s="144"/>
      <c r="DU311" s="144"/>
      <c r="DV311" s="144"/>
      <c r="DW311" s="144"/>
      <c r="DX311" s="144"/>
      <c r="DY311" s="144"/>
      <c r="DZ311" s="144"/>
      <c r="EA311" s="144"/>
      <c r="EB311" s="144"/>
      <c r="EC311" s="144"/>
      <c r="ED311" s="144"/>
      <c r="EE311" s="144"/>
      <c r="EF311" s="144"/>
      <c r="EG311" s="144"/>
    </row>
    <row r="312" spans="1:137" s="145" customFormat="1" ht="25.5">
      <c r="A312" s="118" t="s">
        <v>617</v>
      </c>
      <c r="B312" s="130"/>
      <c r="C312" s="120" t="s">
        <v>483</v>
      </c>
      <c r="D312" s="143">
        <f>D313</f>
        <v>883</v>
      </c>
      <c r="E312" s="143">
        <f>E313</f>
        <v>883</v>
      </c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4"/>
      <c r="BJ312" s="144"/>
      <c r="BK312" s="144"/>
      <c r="BL312" s="144"/>
      <c r="BM312" s="144"/>
      <c r="BN312" s="144"/>
      <c r="BO312" s="144"/>
      <c r="BP312" s="144"/>
      <c r="BQ312" s="144"/>
      <c r="BR312" s="144"/>
      <c r="BS312" s="144"/>
      <c r="BT312" s="144"/>
      <c r="BU312" s="144"/>
      <c r="BV312" s="144"/>
      <c r="BW312" s="144"/>
      <c r="BX312" s="144"/>
      <c r="BY312" s="144"/>
      <c r="BZ312" s="144"/>
      <c r="CA312" s="144"/>
      <c r="CB312" s="144"/>
      <c r="CC312" s="144"/>
      <c r="CD312" s="144"/>
      <c r="CE312" s="144"/>
      <c r="CF312" s="144"/>
      <c r="CG312" s="144"/>
      <c r="CH312" s="144"/>
      <c r="CI312" s="144"/>
      <c r="CJ312" s="144"/>
      <c r="CK312" s="144"/>
      <c r="CL312" s="144"/>
      <c r="CM312" s="144"/>
      <c r="CN312" s="144"/>
      <c r="CO312" s="144"/>
      <c r="CP312" s="144"/>
      <c r="CQ312" s="144"/>
      <c r="CR312" s="144"/>
      <c r="CS312" s="144"/>
      <c r="CT312" s="144"/>
      <c r="CU312" s="144"/>
      <c r="CV312" s="144"/>
      <c r="CW312" s="144"/>
      <c r="CX312" s="144"/>
      <c r="CY312" s="144"/>
      <c r="CZ312" s="144"/>
      <c r="DA312" s="144"/>
      <c r="DB312" s="144"/>
      <c r="DC312" s="144"/>
      <c r="DD312" s="144"/>
      <c r="DE312" s="144"/>
      <c r="DF312" s="144"/>
      <c r="DG312" s="144"/>
      <c r="DH312" s="144"/>
      <c r="DI312" s="144"/>
      <c r="DJ312" s="144"/>
      <c r="DK312" s="144"/>
      <c r="DL312" s="144"/>
      <c r="DM312" s="144"/>
      <c r="DN312" s="144"/>
      <c r="DO312" s="144"/>
      <c r="DP312" s="144"/>
      <c r="DQ312" s="144"/>
      <c r="DR312" s="144"/>
      <c r="DS312" s="144"/>
      <c r="DT312" s="144"/>
      <c r="DU312" s="144"/>
      <c r="DV312" s="144"/>
      <c r="DW312" s="144"/>
      <c r="DX312" s="144"/>
      <c r="DY312" s="144"/>
      <c r="DZ312" s="144"/>
      <c r="EA312" s="144"/>
      <c r="EB312" s="144"/>
      <c r="EC312" s="144"/>
      <c r="ED312" s="144"/>
      <c r="EE312" s="144"/>
      <c r="EF312" s="144"/>
      <c r="EG312" s="144"/>
    </row>
    <row r="313" spans="1:137" s="145" customFormat="1" ht="25.5">
      <c r="A313" s="118" t="s">
        <v>618</v>
      </c>
      <c r="B313" s="118"/>
      <c r="C313" s="131" t="s">
        <v>41</v>
      </c>
      <c r="D313" s="143">
        <f>D314</f>
        <v>883</v>
      </c>
      <c r="E313" s="143">
        <f>E314</f>
        <v>883</v>
      </c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4"/>
      <c r="BJ313" s="144"/>
      <c r="BK313" s="144"/>
      <c r="BL313" s="144"/>
      <c r="BM313" s="144"/>
      <c r="BN313" s="144"/>
      <c r="BO313" s="144"/>
      <c r="BP313" s="144"/>
      <c r="BQ313" s="144"/>
      <c r="BR313" s="144"/>
      <c r="BS313" s="144"/>
      <c r="BT313" s="144"/>
      <c r="BU313" s="144"/>
      <c r="BV313" s="144"/>
      <c r="BW313" s="144"/>
      <c r="BX313" s="144"/>
      <c r="BY313" s="144"/>
      <c r="BZ313" s="144"/>
      <c r="CA313" s="144"/>
      <c r="CB313" s="144"/>
      <c r="CC313" s="144"/>
      <c r="CD313" s="144"/>
      <c r="CE313" s="144"/>
      <c r="CF313" s="144"/>
      <c r="CG313" s="144"/>
      <c r="CH313" s="144"/>
      <c r="CI313" s="144"/>
      <c r="CJ313" s="144"/>
      <c r="CK313" s="144"/>
      <c r="CL313" s="144"/>
      <c r="CM313" s="144"/>
      <c r="CN313" s="144"/>
      <c r="CO313" s="144"/>
      <c r="CP313" s="144"/>
      <c r="CQ313" s="144"/>
      <c r="CR313" s="144"/>
      <c r="CS313" s="144"/>
      <c r="CT313" s="144"/>
      <c r="CU313" s="144"/>
      <c r="CV313" s="144"/>
      <c r="CW313" s="144"/>
      <c r="CX313" s="144"/>
      <c r="CY313" s="144"/>
      <c r="CZ313" s="144"/>
      <c r="DA313" s="144"/>
      <c r="DB313" s="144"/>
      <c r="DC313" s="144"/>
      <c r="DD313" s="144"/>
      <c r="DE313" s="144"/>
      <c r="DF313" s="144"/>
      <c r="DG313" s="144"/>
      <c r="DH313" s="144"/>
      <c r="DI313" s="144"/>
      <c r="DJ313" s="144"/>
      <c r="DK313" s="144"/>
      <c r="DL313" s="144"/>
      <c r="DM313" s="144"/>
      <c r="DN313" s="144"/>
      <c r="DO313" s="144"/>
      <c r="DP313" s="144"/>
      <c r="DQ313" s="144"/>
      <c r="DR313" s="144"/>
      <c r="DS313" s="144"/>
      <c r="DT313" s="144"/>
      <c r="DU313" s="144"/>
      <c r="DV313" s="144"/>
      <c r="DW313" s="144"/>
      <c r="DX313" s="144"/>
      <c r="DY313" s="144"/>
      <c r="DZ313" s="144"/>
      <c r="EA313" s="144"/>
      <c r="EB313" s="144"/>
      <c r="EC313" s="144"/>
      <c r="ED313" s="144"/>
      <c r="EE313" s="144"/>
      <c r="EF313" s="144"/>
      <c r="EG313" s="144"/>
    </row>
    <row r="314" spans="1:137" s="145" customFormat="1" ht="25.5">
      <c r="A314" s="118"/>
      <c r="B314" s="94" t="s">
        <v>19</v>
      </c>
      <c r="C314" s="122" t="s">
        <v>20</v>
      </c>
      <c r="D314" s="143">
        <v>883</v>
      </c>
      <c r="E314" s="143">
        <v>883</v>
      </c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4"/>
      <c r="BN314" s="144"/>
      <c r="BO314" s="144"/>
      <c r="BP314" s="144"/>
      <c r="BQ314" s="144"/>
      <c r="BR314" s="144"/>
      <c r="BS314" s="144"/>
      <c r="BT314" s="144"/>
      <c r="BU314" s="144"/>
      <c r="BV314" s="144"/>
      <c r="BW314" s="144"/>
      <c r="BX314" s="144"/>
      <c r="BY314" s="144"/>
      <c r="BZ314" s="144"/>
      <c r="CA314" s="144"/>
      <c r="CB314" s="144"/>
      <c r="CC314" s="144"/>
      <c r="CD314" s="144"/>
      <c r="CE314" s="144"/>
      <c r="CF314" s="144"/>
      <c r="CG314" s="144"/>
      <c r="CH314" s="144"/>
      <c r="CI314" s="144"/>
      <c r="CJ314" s="144"/>
      <c r="CK314" s="144"/>
      <c r="CL314" s="144"/>
      <c r="CM314" s="144"/>
      <c r="CN314" s="144"/>
      <c r="CO314" s="144"/>
      <c r="CP314" s="144"/>
      <c r="CQ314" s="144"/>
      <c r="CR314" s="144"/>
      <c r="CS314" s="144"/>
      <c r="CT314" s="144"/>
      <c r="CU314" s="144"/>
      <c r="CV314" s="144"/>
      <c r="CW314" s="144"/>
      <c r="CX314" s="144"/>
      <c r="CY314" s="144"/>
      <c r="CZ314" s="144"/>
      <c r="DA314" s="144"/>
      <c r="DB314" s="144"/>
      <c r="DC314" s="144"/>
      <c r="DD314" s="144"/>
      <c r="DE314" s="144"/>
      <c r="DF314" s="144"/>
      <c r="DG314" s="144"/>
      <c r="DH314" s="144"/>
      <c r="DI314" s="144"/>
      <c r="DJ314" s="144"/>
      <c r="DK314" s="144"/>
      <c r="DL314" s="144"/>
      <c r="DM314" s="144"/>
      <c r="DN314" s="144"/>
      <c r="DO314" s="144"/>
      <c r="DP314" s="144"/>
      <c r="DQ314" s="144"/>
      <c r="DR314" s="144"/>
      <c r="DS314" s="144"/>
      <c r="DT314" s="144"/>
      <c r="DU314" s="144"/>
      <c r="DV314" s="144"/>
      <c r="DW314" s="144"/>
      <c r="DX314" s="144"/>
      <c r="DY314" s="144"/>
      <c r="DZ314" s="144"/>
      <c r="EA314" s="144"/>
      <c r="EB314" s="144"/>
      <c r="EC314" s="144"/>
      <c r="ED314" s="144"/>
      <c r="EE314" s="144"/>
      <c r="EF314" s="144"/>
      <c r="EG314" s="144"/>
    </row>
    <row r="315" spans="1:137" s="145" customFormat="1" ht="25.5">
      <c r="A315" s="94" t="s">
        <v>619</v>
      </c>
      <c r="B315" s="70"/>
      <c r="C315" s="165" t="s">
        <v>491</v>
      </c>
      <c r="D315" s="143">
        <f>D316+D317</f>
        <v>69530.29999999999</v>
      </c>
      <c r="E315" s="143">
        <f>E316+E317</f>
        <v>66414.3</v>
      </c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4"/>
      <c r="BJ315" s="144"/>
      <c r="BK315" s="144"/>
      <c r="BL315" s="144"/>
      <c r="BM315" s="144"/>
      <c r="BN315" s="144"/>
      <c r="BO315" s="144"/>
      <c r="BP315" s="144"/>
      <c r="BQ315" s="144"/>
      <c r="BR315" s="144"/>
      <c r="BS315" s="144"/>
      <c r="BT315" s="144"/>
      <c r="BU315" s="144"/>
      <c r="BV315" s="144"/>
      <c r="BW315" s="144"/>
      <c r="BX315" s="144"/>
      <c r="BY315" s="144"/>
      <c r="BZ315" s="144"/>
      <c r="CA315" s="144"/>
      <c r="CB315" s="144"/>
      <c r="CC315" s="144"/>
      <c r="CD315" s="144"/>
      <c r="CE315" s="144"/>
      <c r="CF315" s="144"/>
      <c r="CG315" s="144"/>
      <c r="CH315" s="144"/>
      <c r="CI315" s="144"/>
      <c r="CJ315" s="144"/>
      <c r="CK315" s="144"/>
      <c r="CL315" s="144"/>
      <c r="CM315" s="144"/>
      <c r="CN315" s="144"/>
      <c r="CO315" s="144"/>
      <c r="CP315" s="144"/>
      <c r="CQ315" s="144"/>
      <c r="CR315" s="144"/>
      <c r="CS315" s="144"/>
      <c r="CT315" s="144"/>
      <c r="CU315" s="144"/>
      <c r="CV315" s="144"/>
      <c r="CW315" s="144"/>
      <c r="CX315" s="144"/>
      <c r="CY315" s="144"/>
      <c r="CZ315" s="144"/>
      <c r="DA315" s="144"/>
      <c r="DB315" s="144"/>
      <c r="DC315" s="144"/>
      <c r="DD315" s="144"/>
      <c r="DE315" s="144"/>
      <c r="DF315" s="144"/>
      <c r="DG315" s="144"/>
      <c r="DH315" s="144"/>
      <c r="DI315" s="144"/>
      <c r="DJ315" s="144"/>
      <c r="DK315" s="144"/>
      <c r="DL315" s="144"/>
      <c r="DM315" s="144"/>
      <c r="DN315" s="144"/>
      <c r="DO315" s="144"/>
      <c r="DP315" s="144"/>
      <c r="DQ315" s="144"/>
      <c r="DR315" s="144"/>
      <c r="DS315" s="144"/>
      <c r="DT315" s="144"/>
      <c r="DU315" s="144"/>
      <c r="DV315" s="144"/>
      <c r="DW315" s="144"/>
      <c r="DX315" s="144"/>
      <c r="DY315" s="144"/>
      <c r="DZ315" s="144"/>
      <c r="EA315" s="144"/>
      <c r="EB315" s="144"/>
      <c r="EC315" s="144"/>
      <c r="ED315" s="144"/>
      <c r="EE315" s="144"/>
      <c r="EF315" s="144"/>
      <c r="EG315" s="144"/>
    </row>
    <row r="316" spans="1:137" s="145" customFormat="1" ht="25.5">
      <c r="A316" s="94"/>
      <c r="B316" s="162" t="s">
        <v>76</v>
      </c>
      <c r="C316" s="96" t="s">
        <v>77</v>
      </c>
      <c r="D316" s="143">
        <v>68203.9</v>
      </c>
      <c r="E316" s="143">
        <v>65087.9</v>
      </c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  <c r="BI316" s="144"/>
      <c r="BJ316" s="144"/>
      <c r="BK316" s="144"/>
      <c r="BL316" s="144"/>
      <c r="BM316" s="144"/>
      <c r="BN316" s="144"/>
      <c r="BO316" s="144"/>
      <c r="BP316" s="144"/>
      <c r="BQ316" s="144"/>
      <c r="BR316" s="144"/>
      <c r="BS316" s="144"/>
      <c r="BT316" s="144"/>
      <c r="BU316" s="144"/>
      <c r="BV316" s="144"/>
      <c r="BW316" s="144"/>
      <c r="BX316" s="144"/>
      <c r="BY316" s="144"/>
      <c r="BZ316" s="144"/>
      <c r="CA316" s="144"/>
      <c r="CB316" s="144"/>
      <c r="CC316" s="144"/>
      <c r="CD316" s="144"/>
      <c r="CE316" s="144"/>
      <c r="CF316" s="144"/>
      <c r="CG316" s="144"/>
      <c r="CH316" s="144"/>
      <c r="CI316" s="144"/>
      <c r="CJ316" s="144"/>
      <c r="CK316" s="144"/>
      <c r="CL316" s="144"/>
      <c r="CM316" s="144"/>
      <c r="CN316" s="144"/>
      <c r="CO316" s="144"/>
      <c r="CP316" s="144"/>
      <c r="CQ316" s="144"/>
      <c r="CR316" s="144"/>
      <c r="CS316" s="144"/>
      <c r="CT316" s="144"/>
      <c r="CU316" s="144"/>
      <c r="CV316" s="144"/>
      <c r="CW316" s="144"/>
      <c r="CX316" s="144"/>
      <c r="CY316" s="144"/>
      <c r="CZ316" s="144"/>
      <c r="DA316" s="144"/>
      <c r="DB316" s="144"/>
      <c r="DC316" s="144"/>
      <c r="DD316" s="144"/>
      <c r="DE316" s="144"/>
      <c r="DF316" s="144"/>
      <c r="DG316" s="144"/>
      <c r="DH316" s="144"/>
      <c r="DI316" s="144"/>
      <c r="DJ316" s="144"/>
      <c r="DK316" s="144"/>
      <c r="DL316" s="144"/>
      <c r="DM316" s="144"/>
      <c r="DN316" s="144"/>
      <c r="DO316" s="144"/>
      <c r="DP316" s="144"/>
      <c r="DQ316" s="144"/>
      <c r="DR316" s="144"/>
      <c r="DS316" s="144"/>
      <c r="DT316" s="144"/>
      <c r="DU316" s="144"/>
      <c r="DV316" s="144"/>
      <c r="DW316" s="144"/>
      <c r="DX316" s="144"/>
      <c r="DY316" s="144"/>
      <c r="DZ316" s="144"/>
      <c r="EA316" s="144"/>
      <c r="EB316" s="144"/>
      <c r="EC316" s="144"/>
      <c r="ED316" s="144"/>
      <c r="EE316" s="144"/>
      <c r="EF316" s="144"/>
      <c r="EG316" s="144"/>
    </row>
    <row r="317" spans="1:137" s="145" customFormat="1" ht="12.75">
      <c r="A317" s="94"/>
      <c r="B317" s="162" t="s">
        <v>78</v>
      </c>
      <c r="C317" s="96" t="s">
        <v>79</v>
      </c>
      <c r="D317" s="143">
        <v>1326.4</v>
      </c>
      <c r="E317" s="143">
        <v>1326.4</v>
      </c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  <c r="BI317" s="144"/>
      <c r="BJ317" s="144"/>
      <c r="BK317" s="144"/>
      <c r="BL317" s="144"/>
      <c r="BM317" s="144"/>
      <c r="BN317" s="144"/>
      <c r="BO317" s="144"/>
      <c r="BP317" s="144"/>
      <c r="BQ317" s="144"/>
      <c r="BR317" s="144"/>
      <c r="BS317" s="144"/>
      <c r="BT317" s="144"/>
      <c r="BU317" s="144"/>
      <c r="BV317" s="144"/>
      <c r="BW317" s="144"/>
      <c r="BX317" s="144"/>
      <c r="BY317" s="144"/>
      <c r="BZ317" s="144"/>
      <c r="CA317" s="144"/>
      <c r="CB317" s="144"/>
      <c r="CC317" s="144"/>
      <c r="CD317" s="144"/>
      <c r="CE317" s="144"/>
      <c r="CF317" s="144"/>
      <c r="CG317" s="144"/>
      <c r="CH317" s="144"/>
      <c r="CI317" s="144"/>
      <c r="CJ317" s="144"/>
      <c r="CK317" s="144"/>
      <c r="CL317" s="144"/>
      <c r="CM317" s="144"/>
      <c r="CN317" s="144"/>
      <c r="CO317" s="144"/>
      <c r="CP317" s="144"/>
      <c r="CQ317" s="144"/>
      <c r="CR317" s="144"/>
      <c r="CS317" s="144"/>
      <c r="CT317" s="144"/>
      <c r="CU317" s="144"/>
      <c r="CV317" s="144"/>
      <c r="CW317" s="144"/>
      <c r="CX317" s="144"/>
      <c r="CY317" s="144"/>
      <c r="CZ317" s="144"/>
      <c r="DA317" s="144"/>
      <c r="DB317" s="144"/>
      <c r="DC317" s="144"/>
      <c r="DD317" s="144"/>
      <c r="DE317" s="144"/>
      <c r="DF317" s="144"/>
      <c r="DG317" s="144"/>
      <c r="DH317" s="144"/>
      <c r="DI317" s="144"/>
      <c r="DJ317" s="144"/>
      <c r="DK317" s="144"/>
      <c r="DL317" s="144"/>
      <c r="DM317" s="144"/>
      <c r="DN317" s="144"/>
      <c r="DO317" s="144"/>
      <c r="DP317" s="144"/>
      <c r="DQ317" s="144"/>
      <c r="DR317" s="144"/>
      <c r="DS317" s="144"/>
      <c r="DT317" s="144"/>
      <c r="DU317" s="144"/>
      <c r="DV317" s="144"/>
      <c r="DW317" s="144"/>
      <c r="DX317" s="144"/>
      <c r="DY317" s="144"/>
      <c r="DZ317" s="144"/>
      <c r="EA317" s="144"/>
      <c r="EB317" s="144"/>
      <c r="EC317" s="144"/>
      <c r="ED317" s="144"/>
      <c r="EE317" s="144"/>
      <c r="EF317" s="144"/>
      <c r="EG317" s="144"/>
    </row>
    <row r="318" spans="1:137" s="145" customFormat="1" ht="12.75">
      <c r="A318" s="94" t="s">
        <v>620</v>
      </c>
      <c r="B318" s="162"/>
      <c r="C318" s="96" t="s">
        <v>492</v>
      </c>
      <c r="D318" s="143">
        <f>D319+D320</f>
        <v>2885.2000000000003</v>
      </c>
      <c r="E318" s="143">
        <f>E319+E320</f>
        <v>2885.2000000000003</v>
      </c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  <c r="AW318" s="144"/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144"/>
      <c r="BH318" s="144"/>
      <c r="BI318" s="144"/>
      <c r="BJ318" s="144"/>
      <c r="BK318" s="144"/>
      <c r="BL318" s="144"/>
      <c r="BM318" s="144"/>
      <c r="BN318" s="144"/>
      <c r="BO318" s="144"/>
      <c r="BP318" s="144"/>
      <c r="BQ318" s="144"/>
      <c r="BR318" s="144"/>
      <c r="BS318" s="144"/>
      <c r="BT318" s="144"/>
      <c r="BU318" s="144"/>
      <c r="BV318" s="144"/>
      <c r="BW318" s="144"/>
      <c r="BX318" s="144"/>
      <c r="BY318" s="144"/>
      <c r="BZ318" s="144"/>
      <c r="CA318" s="144"/>
      <c r="CB318" s="144"/>
      <c r="CC318" s="144"/>
      <c r="CD318" s="144"/>
      <c r="CE318" s="144"/>
      <c r="CF318" s="144"/>
      <c r="CG318" s="144"/>
      <c r="CH318" s="144"/>
      <c r="CI318" s="144"/>
      <c r="CJ318" s="144"/>
      <c r="CK318" s="144"/>
      <c r="CL318" s="144"/>
      <c r="CM318" s="144"/>
      <c r="CN318" s="144"/>
      <c r="CO318" s="144"/>
      <c r="CP318" s="144"/>
      <c r="CQ318" s="144"/>
      <c r="CR318" s="144"/>
      <c r="CS318" s="144"/>
      <c r="CT318" s="144"/>
      <c r="CU318" s="144"/>
      <c r="CV318" s="144"/>
      <c r="CW318" s="144"/>
      <c r="CX318" s="144"/>
      <c r="CY318" s="144"/>
      <c r="CZ318" s="144"/>
      <c r="DA318" s="144"/>
      <c r="DB318" s="144"/>
      <c r="DC318" s="144"/>
      <c r="DD318" s="144"/>
      <c r="DE318" s="144"/>
      <c r="DF318" s="144"/>
      <c r="DG318" s="144"/>
      <c r="DH318" s="144"/>
      <c r="DI318" s="144"/>
      <c r="DJ318" s="144"/>
      <c r="DK318" s="144"/>
      <c r="DL318" s="144"/>
      <c r="DM318" s="144"/>
      <c r="DN318" s="144"/>
      <c r="DO318" s="144"/>
      <c r="DP318" s="144"/>
      <c r="DQ318" s="144"/>
      <c r="DR318" s="144"/>
      <c r="DS318" s="144"/>
      <c r="DT318" s="144"/>
      <c r="DU318" s="144"/>
      <c r="DV318" s="144"/>
      <c r="DW318" s="144"/>
      <c r="DX318" s="144"/>
      <c r="DY318" s="144"/>
      <c r="DZ318" s="144"/>
      <c r="EA318" s="144"/>
      <c r="EB318" s="144"/>
      <c r="EC318" s="144"/>
      <c r="ED318" s="144"/>
      <c r="EE318" s="144"/>
      <c r="EF318" s="144"/>
      <c r="EG318" s="144"/>
    </row>
    <row r="319" spans="1:137" s="145" customFormat="1" ht="25.5">
      <c r="A319" s="94"/>
      <c r="B319" s="162" t="s">
        <v>76</v>
      </c>
      <c r="C319" s="96" t="s">
        <v>77</v>
      </c>
      <c r="D319" s="143">
        <v>105.9</v>
      </c>
      <c r="E319" s="143">
        <v>105.9</v>
      </c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144"/>
      <c r="AS319" s="144"/>
      <c r="AT319" s="144"/>
      <c r="AU319" s="144"/>
      <c r="AV319" s="144"/>
      <c r="AW319" s="144"/>
      <c r="AX319" s="144"/>
      <c r="AY319" s="144"/>
      <c r="AZ319" s="144"/>
      <c r="BA319" s="144"/>
      <c r="BB319" s="144"/>
      <c r="BC319" s="144"/>
      <c r="BD319" s="144"/>
      <c r="BE319" s="144"/>
      <c r="BF319" s="144"/>
      <c r="BG319" s="144"/>
      <c r="BH319" s="144"/>
      <c r="BI319" s="144"/>
      <c r="BJ319" s="144"/>
      <c r="BK319" s="144"/>
      <c r="BL319" s="144"/>
      <c r="BM319" s="144"/>
      <c r="BN319" s="144"/>
      <c r="BO319" s="144"/>
      <c r="BP319" s="144"/>
      <c r="BQ319" s="144"/>
      <c r="BR319" s="144"/>
      <c r="BS319" s="144"/>
      <c r="BT319" s="144"/>
      <c r="BU319" s="144"/>
      <c r="BV319" s="144"/>
      <c r="BW319" s="144"/>
      <c r="BX319" s="144"/>
      <c r="BY319" s="144"/>
      <c r="BZ319" s="144"/>
      <c r="CA319" s="144"/>
      <c r="CB319" s="144"/>
      <c r="CC319" s="144"/>
      <c r="CD319" s="144"/>
      <c r="CE319" s="144"/>
      <c r="CF319" s="144"/>
      <c r="CG319" s="144"/>
      <c r="CH319" s="144"/>
      <c r="CI319" s="144"/>
      <c r="CJ319" s="144"/>
      <c r="CK319" s="144"/>
      <c r="CL319" s="144"/>
      <c r="CM319" s="144"/>
      <c r="CN319" s="144"/>
      <c r="CO319" s="144"/>
      <c r="CP319" s="144"/>
      <c r="CQ319" s="144"/>
      <c r="CR319" s="144"/>
      <c r="CS319" s="144"/>
      <c r="CT319" s="144"/>
      <c r="CU319" s="144"/>
      <c r="CV319" s="144"/>
      <c r="CW319" s="144"/>
      <c r="CX319" s="144"/>
      <c r="CY319" s="144"/>
      <c r="CZ319" s="144"/>
      <c r="DA319" s="144"/>
      <c r="DB319" s="144"/>
      <c r="DC319" s="144"/>
      <c r="DD319" s="144"/>
      <c r="DE319" s="144"/>
      <c r="DF319" s="144"/>
      <c r="DG319" s="144"/>
      <c r="DH319" s="144"/>
      <c r="DI319" s="144"/>
      <c r="DJ319" s="144"/>
      <c r="DK319" s="144"/>
      <c r="DL319" s="144"/>
      <c r="DM319" s="144"/>
      <c r="DN319" s="144"/>
      <c r="DO319" s="144"/>
      <c r="DP319" s="144"/>
      <c r="DQ319" s="144"/>
      <c r="DR319" s="144"/>
      <c r="DS319" s="144"/>
      <c r="DT319" s="144"/>
      <c r="DU319" s="144"/>
      <c r="DV319" s="144"/>
      <c r="DW319" s="144"/>
      <c r="DX319" s="144"/>
      <c r="DY319" s="144"/>
      <c r="DZ319" s="144"/>
      <c r="EA319" s="144"/>
      <c r="EB319" s="144"/>
      <c r="EC319" s="144"/>
      <c r="ED319" s="144"/>
      <c r="EE319" s="144"/>
      <c r="EF319" s="144"/>
      <c r="EG319" s="144"/>
    </row>
    <row r="320" spans="1:137" s="145" customFormat="1" ht="12.75">
      <c r="A320" s="94"/>
      <c r="B320" s="162" t="s">
        <v>78</v>
      </c>
      <c r="C320" s="96" t="s">
        <v>79</v>
      </c>
      <c r="D320" s="143">
        <v>2779.3</v>
      </c>
      <c r="E320" s="143">
        <v>2779.3</v>
      </c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144"/>
      <c r="BH320" s="144"/>
      <c r="BI320" s="144"/>
      <c r="BJ320" s="144"/>
      <c r="BK320" s="144"/>
      <c r="BL320" s="144"/>
      <c r="BM320" s="144"/>
      <c r="BN320" s="144"/>
      <c r="BO320" s="144"/>
      <c r="BP320" s="144"/>
      <c r="BQ320" s="144"/>
      <c r="BR320" s="144"/>
      <c r="BS320" s="144"/>
      <c r="BT320" s="144"/>
      <c r="BU320" s="144"/>
      <c r="BV320" s="144"/>
      <c r="BW320" s="144"/>
      <c r="BX320" s="144"/>
      <c r="BY320" s="144"/>
      <c r="BZ320" s="144"/>
      <c r="CA320" s="144"/>
      <c r="CB320" s="144"/>
      <c r="CC320" s="144"/>
      <c r="CD320" s="144"/>
      <c r="CE320" s="144"/>
      <c r="CF320" s="144"/>
      <c r="CG320" s="144"/>
      <c r="CH320" s="144"/>
      <c r="CI320" s="144"/>
      <c r="CJ320" s="144"/>
      <c r="CK320" s="144"/>
      <c r="CL320" s="144"/>
      <c r="CM320" s="144"/>
      <c r="CN320" s="144"/>
      <c r="CO320" s="144"/>
      <c r="CP320" s="144"/>
      <c r="CQ320" s="144"/>
      <c r="CR320" s="144"/>
      <c r="CS320" s="144"/>
      <c r="CT320" s="144"/>
      <c r="CU320" s="144"/>
      <c r="CV320" s="144"/>
      <c r="CW320" s="144"/>
      <c r="CX320" s="144"/>
      <c r="CY320" s="144"/>
      <c r="CZ320" s="144"/>
      <c r="DA320" s="144"/>
      <c r="DB320" s="144"/>
      <c r="DC320" s="144"/>
      <c r="DD320" s="144"/>
      <c r="DE320" s="144"/>
      <c r="DF320" s="144"/>
      <c r="DG320" s="144"/>
      <c r="DH320" s="144"/>
      <c r="DI320" s="144"/>
      <c r="DJ320" s="144"/>
      <c r="DK320" s="144"/>
      <c r="DL320" s="144"/>
      <c r="DM320" s="144"/>
      <c r="DN320" s="144"/>
      <c r="DO320" s="144"/>
      <c r="DP320" s="144"/>
      <c r="DQ320" s="144"/>
      <c r="DR320" s="144"/>
      <c r="DS320" s="144"/>
      <c r="DT320" s="144"/>
      <c r="DU320" s="144"/>
      <c r="DV320" s="144"/>
      <c r="DW320" s="144"/>
      <c r="DX320" s="144"/>
      <c r="DY320" s="144"/>
      <c r="DZ320" s="144"/>
      <c r="EA320" s="144"/>
      <c r="EB320" s="144"/>
      <c r="EC320" s="144"/>
      <c r="ED320" s="144"/>
      <c r="EE320" s="144"/>
      <c r="EF320" s="144"/>
      <c r="EG320" s="144"/>
    </row>
    <row r="321" spans="1:137" s="145" customFormat="1" ht="12.75">
      <c r="A321" s="94" t="s">
        <v>621</v>
      </c>
      <c r="B321" s="162"/>
      <c r="C321" s="96" t="s">
        <v>493</v>
      </c>
      <c r="D321" s="143">
        <f>D322</f>
        <v>5966.4</v>
      </c>
      <c r="E321" s="143">
        <f>E322</f>
        <v>5966.4</v>
      </c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144"/>
      <c r="AU321" s="144"/>
      <c r="AV321" s="144"/>
      <c r="AW321" s="144"/>
      <c r="AX321" s="144"/>
      <c r="AY321" s="144"/>
      <c r="AZ321" s="144"/>
      <c r="BA321" s="144"/>
      <c r="BB321" s="144"/>
      <c r="BC321" s="144"/>
      <c r="BD321" s="144"/>
      <c r="BE321" s="144"/>
      <c r="BF321" s="144"/>
      <c r="BG321" s="144"/>
      <c r="BH321" s="144"/>
      <c r="BI321" s="144"/>
      <c r="BJ321" s="144"/>
      <c r="BK321" s="144"/>
      <c r="BL321" s="144"/>
      <c r="BM321" s="144"/>
      <c r="BN321" s="144"/>
      <c r="BO321" s="144"/>
      <c r="BP321" s="144"/>
      <c r="BQ321" s="144"/>
      <c r="BR321" s="144"/>
      <c r="BS321" s="144"/>
      <c r="BT321" s="144"/>
      <c r="BU321" s="144"/>
      <c r="BV321" s="144"/>
      <c r="BW321" s="144"/>
      <c r="BX321" s="144"/>
      <c r="BY321" s="144"/>
      <c r="BZ321" s="144"/>
      <c r="CA321" s="144"/>
      <c r="CB321" s="144"/>
      <c r="CC321" s="144"/>
      <c r="CD321" s="144"/>
      <c r="CE321" s="144"/>
      <c r="CF321" s="144"/>
      <c r="CG321" s="144"/>
      <c r="CH321" s="144"/>
      <c r="CI321" s="144"/>
      <c r="CJ321" s="144"/>
      <c r="CK321" s="144"/>
      <c r="CL321" s="144"/>
      <c r="CM321" s="144"/>
      <c r="CN321" s="144"/>
      <c r="CO321" s="144"/>
      <c r="CP321" s="144"/>
      <c r="CQ321" s="144"/>
      <c r="CR321" s="144"/>
      <c r="CS321" s="144"/>
      <c r="CT321" s="144"/>
      <c r="CU321" s="144"/>
      <c r="CV321" s="144"/>
      <c r="CW321" s="144"/>
      <c r="CX321" s="144"/>
      <c r="CY321" s="144"/>
      <c r="CZ321" s="144"/>
      <c r="DA321" s="144"/>
      <c r="DB321" s="144"/>
      <c r="DC321" s="144"/>
      <c r="DD321" s="144"/>
      <c r="DE321" s="144"/>
      <c r="DF321" s="144"/>
      <c r="DG321" s="144"/>
      <c r="DH321" s="144"/>
      <c r="DI321" s="144"/>
      <c r="DJ321" s="144"/>
      <c r="DK321" s="144"/>
      <c r="DL321" s="144"/>
      <c r="DM321" s="144"/>
      <c r="DN321" s="144"/>
      <c r="DO321" s="144"/>
      <c r="DP321" s="144"/>
      <c r="DQ321" s="144"/>
      <c r="DR321" s="144"/>
      <c r="DS321" s="144"/>
      <c r="DT321" s="144"/>
      <c r="DU321" s="144"/>
      <c r="DV321" s="144"/>
      <c r="DW321" s="144"/>
      <c r="DX321" s="144"/>
      <c r="DY321" s="144"/>
      <c r="DZ321" s="144"/>
      <c r="EA321" s="144"/>
      <c r="EB321" s="144"/>
      <c r="EC321" s="144"/>
      <c r="ED321" s="144"/>
      <c r="EE321" s="144"/>
      <c r="EF321" s="144"/>
      <c r="EG321" s="144"/>
    </row>
    <row r="322" spans="1:137" s="145" customFormat="1" ht="25.5">
      <c r="A322" s="94"/>
      <c r="B322" s="162" t="s">
        <v>76</v>
      </c>
      <c r="C322" s="96" t="s">
        <v>77</v>
      </c>
      <c r="D322" s="143">
        <v>5966.4</v>
      </c>
      <c r="E322" s="143">
        <v>5966.4</v>
      </c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  <c r="AW322" s="144"/>
      <c r="AX322" s="144"/>
      <c r="AY322" s="144"/>
      <c r="AZ322" s="144"/>
      <c r="BA322" s="144"/>
      <c r="BB322" s="144"/>
      <c r="BC322" s="144"/>
      <c r="BD322" s="144"/>
      <c r="BE322" s="144"/>
      <c r="BF322" s="144"/>
      <c r="BG322" s="144"/>
      <c r="BH322" s="144"/>
      <c r="BI322" s="144"/>
      <c r="BJ322" s="144"/>
      <c r="BK322" s="144"/>
      <c r="BL322" s="144"/>
      <c r="BM322" s="144"/>
      <c r="BN322" s="144"/>
      <c r="BO322" s="144"/>
      <c r="BP322" s="144"/>
      <c r="BQ322" s="144"/>
      <c r="BR322" s="144"/>
      <c r="BS322" s="144"/>
      <c r="BT322" s="144"/>
      <c r="BU322" s="144"/>
      <c r="BV322" s="144"/>
      <c r="BW322" s="144"/>
      <c r="BX322" s="144"/>
      <c r="BY322" s="144"/>
      <c r="BZ322" s="144"/>
      <c r="CA322" s="144"/>
      <c r="CB322" s="144"/>
      <c r="CC322" s="144"/>
      <c r="CD322" s="144"/>
      <c r="CE322" s="144"/>
      <c r="CF322" s="144"/>
      <c r="CG322" s="144"/>
      <c r="CH322" s="144"/>
      <c r="CI322" s="144"/>
      <c r="CJ322" s="144"/>
      <c r="CK322" s="144"/>
      <c r="CL322" s="144"/>
      <c r="CM322" s="144"/>
      <c r="CN322" s="144"/>
      <c r="CO322" s="144"/>
      <c r="CP322" s="144"/>
      <c r="CQ322" s="144"/>
      <c r="CR322" s="144"/>
      <c r="CS322" s="144"/>
      <c r="CT322" s="144"/>
      <c r="CU322" s="144"/>
      <c r="CV322" s="144"/>
      <c r="CW322" s="144"/>
      <c r="CX322" s="144"/>
      <c r="CY322" s="144"/>
      <c r="CZ322" s="144"/>
      <c r="DA322" s="144"/>
      <c r="DB322" s="144"/>
      <c r="DC322" s="144"/>
      <c r="DD322" s="144"/>
      <c r="DE322" s="144"/>
      <c r="DF322" s="144"/>
      <c r="DG322" s="144"/>
      <c r="DH322" s="144"/>
      <c r="DI322" s="144"/>
      <c r="DJ322" s="144"/>
      <c r="DK322" s="144"/>
      <c r="DL322" s="144"/>
      <c r="DM322" s="144"/>
      <c r="DN322" s="144"/>
      <c r="DO322" s="144"/>
      <c r="DP322" s="144"/>
      <c r="DQ322" s="144"/>
      <c r="DR322" s="144"/>
      <c r="DS322" s="144"/>
      <c r="DT322" s="144"/>
      <c r="DU322" s="144"/>
      <c r="DV322" s="144"/>
      <c r="DW322" s="144"/>
      <c r="DX322" s="144"/>
      <c r="DY322" s="144"/>
      <c r="DZ322" s="144"/>
      <c r="EA322" s="144"/>
      <c r="EB322" s="144"/>
      <c r="EC322" s="144"/>
      <c r="ED322" s="144"/>
      <c r="EE322" s="144"/>
      <c r="EF322" s="144"/>
      <c r="EG322" s="144"/>
    </row>
    <row r="323" spans="1:137" s="145" customFormat="1" ht="25.5">
      <c r="A323" s="94" t="s">
        <v>410</v>
      </c>
      <c r="B323" s="162"/>
      <c r="C323" s="121" t="s">
        <v>411</v>
      </c>
      <c r="D323" s="143">
        <f>D324+D326+D328</f>
        <v>34071</v>
      </c>
      <c r="E323" s="143">
        <f>E324+E326+E328</f>
        <v>62648.9</v>
      </c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4"/>
      <c r="BJ323" s="144"/>
      <c r="BK323" s="144"/>
      <c r="BL323" s="144"/>
      <c r="BM323" s="144"/>
      <c r="BN323" s="144"/>
      <c r="BO323" s="144"/>
      <c r="BP323" s="144"/>
      <c r="BQ323" s="144"/>
      <c r="BR323" s="144"/>
      <c r="BS323" s="144"/>
      <c r="BT323" s="144"/>
      <c r="BU323" s="144"/>
      <c r="BV323" s="144"/>
      <c r="BW323" s="144"/>
      <c r="BX323" s="144"/>
      <c r="BY323" s="144"/>
      <c r="BZ323" s="144"/>
      <c r="CA323" s="144"/>
      <c r="CB323" s="144"/>
      <c r="CC323" s="144"/>
      <c r="CD323" s="144"/>
      <c r="CE323" s="144"/>
      <c r="CF323" s="144"/>
      <c r="CG323" s="144"/>
      <c r="CH323" s="144"/>
      <c r="CI323" s="144"/>
      <c r="CJ323" s="144"/>
      <c r="CK323" s="144"/>
      <c r="CL323" s="144"/>
      <c r="CM323" s="144"/>
      <c r="CN323" s="144"/>
      <c r="CO323" s="144"/>
      <c r="CP323" s="144"/>
      <c r="CQ323" s="144"/>
      <c r="CR323" s="144"/>
      <c r="CS323" s="144"/>
      <c r="CT323" s="144"/>
      <c r="CU323" s="144"/>
      <c r="CV323" s="144"/>
      <c r="CW323" s="144"/>
      <c r="CX323" s="144"/>
      <c r="CY323" s="144"/>
      <c r="CZ323" s="144"/>
      <c r="DA323" s="144"/>
      <c r="DB323" s="144"/>
      <c r="DC323" s="144"/>
      <c r="DD323" s="144"/>
      <c r="DE323" s="144"/>
      <c r="DF323" s="144"/>
      <c r="DG323" s="144"/>
      <c r="DH323" s="144"/>
      <c r="DI323" s="144"/>
      <c r="DJ323" s="144"/>
      <c r="DK323" s="144"/>
      <c r="DL323" s="144"/>
      <c r="DM323" s="144"/>
      <c r="DN323" s="144"/>
      <c r="DO323" s="144"/>
      <c r="DP323" s="144"/>
      <c r="DQ323" s="144"/>
      <c r="DR323" s="144"/>
      <c r="DS323" s="144"/>
      <c r="DT323" s="144"/>
      <c r="DU323" s="144"/>
      <c r="DV323" s="144"/>
      <c r="DW323" s="144"/>
      <c r="DX323" s="144"/>
      <c r="DY323" s="144"/>
      <c r="DZ323" s="144"/>
      <c r="EA323" s="144"/>
      <c r="EB323" s="144"/>
      <c r="EC323" s="144"/>
      <c r="ED323" s="144"/>
      <c r="EE323" s="144"/>
      <c r="EF323" s="144"/>
      <c r="EG323" s="144"/>
    </row>
    <row r="324" spans="1:137" s="145" customFormat="1" ht="25.5">
      <c r="A324" s="94" t="s">
        <v>622</v>
      </c>
      <c r="B324" s="70"/>
      <c r="C324" s="165" t="s">
        <v>494</v>
      </c>
      <c r="D324" s="143">
        <f>D325</f>
        <v>15049</v>
      </c>
      <c r="E324" s="143">
        <f>E325</f>
        <v>5000</v>
      </c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4"/>
      <c r="BJ324" s="144"/>
      <c r="BK324" s="144"/>
      <c r="BL324" s="144"/>
      <c r="BM324" s="144"/>
      <c r="BN324" s="144"/>
      <c r="BO324" s="144"/>
      <c r="BP324" s="144"/>
      <c r="BQ324" s="144"/>
      <c r="BR324" s="144"/>
      <c r="BS324" s="144"/>
      <c r="BT324" s="144"/>
      <c r="BU324" s="144"/>
      <c r="BV324" s="144"/>
      <c r="BW324" s="144"/>
      <c r="BX324" s="144"/>
      <c r="BY324" s="144"/>
      <c r="BZ324" s="144"/>
      <c r="CA324" s="144"/>
      <c r="CB324" s="144"/>
      <c r="CC324" s="144"/>
      <c r="CD324" s="144"/>
      <c r="CE324" s="144"/>
      <c r="CF324" s="144"/>
      <c r="CG324" s="144"/>
      <c r="CH324" s="144"/>
      <c r="CI324" s="144"/>
      <c r="CJ324" s="144"/>
      <c r="CK324" s="144"/>
      <c r="CL324" s="144"/>
      <c r="CM324" s="144"/>
      <c r="CN324" s="144"/>
      <c r="CO324" s="144"/>
      <c r="CP324" s="144"/>
      <c r="CQ324" s="144"/>
      <c r="CR324" s="144"/>
      <c r="CS324" s="144"/>
      <c r="CT324" s="144"/>
      <c r="CU324" s="144"/>
      <c r="CV324" s="144"/>
      <c r="CW324" s="144"/>
      <c r="CX324" s="144"/>
      <c r="CY324" s="144"/>
      <c r="CZ324" s="144"/>
      <c r="DA324" s="144"/>
      <c r="DB324" s="144"/>
      <c r="DC324" s="144"/>
      <c r="DD324" s="144"/>
      <c r="DE324" s="144"/>
      <c r="DF324" s="144"/>
      <c r="DG324" s="144"/>
      <c r="DH324" s="144"/>
      <c r="DI324" s="144"/>
      <c r="DJ324" s="144"/>
      <c r="DK324" s="144"/>
      <c r="DL324" s="144"/>
      <c r="DM324" s="144"/>
      <c r="DN324" s="144"/>
      <c r="DO324" s="144"/>
      <c r="DP324" s="144"/>
      <c r="DQ324" s="144"/>
      <c r="DR324" s="144"/>
      <c r="DS324" s="144"/>
      <c r="DT324" s="144"/>
      <c r="DU324" s="144"/>
      <c r="DV324" s="144"/>
      <c r="DW324" s="144"/>
      <c r="DX324" s="144"/>
      <c r="DY324" s="144"/>
      <c r="DZ324" s="144"/>
      <c r="EA324" s="144"/>
      <c r="EB324" s="144"/>
      <c r="EC324" s="144"/>
      <c r="ED324" s="144"/>
      <c r="EE324" s="144"/>
      <c r="EF324" s="144"/>
      <c r="EG324" s="144"/>
    </row>
    <row r="325" spans="1:137" s="145" customFormat="1" ht="25.5">
      <c r="A325" s="94"/>
      <c r="B325" s="94" t="s">
        <v>413</v>
      </c>
      <c r="C325" s="122" t="s">
        <v>414</v>
      </c>
      <c r="D325" s="143">
        <v>15049</v>
      </c>
      <c r="E325" s="143">
        <v>5000</v>
      </c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  <c r="CI325" s="144"/>
      <c r="CJ325" s="144"/>
      <c r="CK325" s="144"/>
      <c r="CL325" s="144"/>
      <c r="CM325" s="144"/>
      <c r="CN325" s="144"/>
      <c r="CO325" s="144"/>
      <c r="CP325" s="144"/>
      <c r="CQ325" s="144"/>
      <c r="CR325" s="144"/>
      <c r="CS325" s="144"/>
      <c r="CT325" s="144"/>
      <c r="CU325" s="144"/>
      <c r="CV325" s="144"/>
      <c r="CW325" s="144"/>
      <c r="CX325" s="144"/>
      <c r="CY325" s="144"/>
      <c r="CZ325" s="144"/>
      <c r="DA325" s="144"/>
      <c r="DB325" s="144"/>
      <c r="DC325" s="144"/>
      <c r="DD325" s="144"/>
      <c r="DE325" s="144"/>
      <c r="DF325" s="144"/>
      <c r="DG325" s="144"/>
      <c r="DH325" s="144"/>
      <c r="DI325" s="144"/>
      <c r="DJ325" s="144"/>
      <c r="DK325" s="144"/>
      <c r="DL325" s="144"/>
      <c r="DM325" s="144"/>
      <c r="DN325" s="144"/>
      <c r="DO325" s="144"/>
      <c r="DP325" s="144"/>
      <c r="DQ325" s="144"/>
      <c r="DR325" s="144"/>
      <c r="DS325" s="144"/>
      <c r="DT325" s="144"/>
      <c r="DU325" s="144"/>
      <c r="DV325" s="144"/>
      <c r="DW325" s="144"/>
      <c r="DX325" s="144"/>
      <c r="DY325" s="144"/>
      <c r="DZ325" s="144"/>
      <c r="EA325" s="144"/>
      <c r="EB325" s="144"/>
      <c r="EC325" s="144"/>
      <c r="ED325" s="144"/>
      <c r="EE325" s="144"/>
      <c r="EF325" s="144"/>
      <c r="EG325" s="144"/>
    </row>
    <row r="326" spans="1:137" s="145" customFormat="1" ht="25.5">
      <c r="A326" s="69" t="s">
        <v>623</v>
      </c>
      <c r="B326" s="128"/>
      <c r="C326" s="124" t="s">
        <v>412</v>
      </c>
      <c r="D326" s="143">
        <f>D327</f>
        <v>19022</v>
      </c>
      <c r="E326" s="143">
        <f>E327</f>
        <v>37648.9</v>
      </c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  <c r="BI326" s="144"/>
      <c r="BJ326" s="144"/>
      <c r="BK326" s="144"/>
      <c r="BL326" s="144"/>
      <c r="BM326" s="144"/>
      <c r="BN326" s="144"/>
      <c r="BO326" s="144"/>
      <c r="BP326" s="144"/>
      <c r="BQ326" s="144"/>
      <c r="BR326" s="144"/>
      <c r="BS326" s="144"/>
      <c r="BT326" s="144"/>
      <c r="BU326" s="144"/>
      <c r="BV326" s="144"/>
      <c r="BW326" s="144"/>
      <c r="BX326" s="144"/>
      <c r="BY326" s="144"/>
      <c r="BZ326" s="144"/>
      <c r="CA326" s="144"/>
      <c r="CB326" s="144"/>
      <c r="CC326" s="144"/>
      <c r="CD326" s="144"/>
      <c r="CE326" s="144"/>
      <c r="CF326" s="144"/>
      <c r="CG326" s="144"/>
      <c r="CH326" s="144"/>
      <c r="CI326" s="144"/>
      <c r="CJ326" s="144"/>
      <c r="CK326" s="144"/>
      <c r="CL326" s="144"/>
      <c r="CM326" s="144"/>
      <c r="CN326" s="144"/>
      <c r="CO326" s="144"/>
      <c r="CP326" s="144"/>
      <c r="CQ326" s="144"/>
      <c r="CR326" s="144"/>
      <c r="CS326" s="144"/>
      <c r="CT326" s="144"/>
      <c r="CU326" s="144"/>
      <c r="CV326" s="144"/>
      <c r="CW326" s="144"/>
      <c r="CX326" s="144"/>
      <c r="CY326" s="144"/>
      <c r="CZ326" s="144"/>
      <c r="DA326" s="144"/>
      <c r="DB326" s="144"/>
      <c r="DC326" s="144"/>
      <c r="DD326" s="144"/>
      <c r="DE326" s="144"/>
      <c r="DF326" s="144"/>
      <c r="DG326" s="144"/>
      <c r="DH326" s="144"/>
      <c r="DI326" s="144"/>
      <c r="DJ326" s="144"/>
      <c r="DK326" s="144"/>
      <c r="DL326" s="144"/>
      <c r="DM326" s="144"/>
      <c r="DN326" s="144"/>
      <c r="DO326" s="144"/>
      <c r="DP326" s="144"/>
      <c r="DQ326" s="144"/>
      <c r="DR326" s="144"/>
      <c r="DS326" s="144"/>
      <c r="DT326" s="144"/>
      <c r="DU326" s="144"/>
      <c r="DV326" s="144"/>
      <c r="DW326" s="144"/>
      <c r="DX326" s="144"/>
      <c r="DY326" s="144"/>
      <c r="DZ326" s="144"/>
      <c r="EA326" s="144"/>
      <c r="EB326" s="144"/>
      <c r="EC326" s="144"/>
      <c r="ED326" s="144"/>
      <c r="EE326" s="144"/>
      <c r="EF326" s="144"/>
      <c r="EG326" s="144"/>
    </row>
    <row r="327" spans="1:137" s="145" customFormat="1" ht="25.5">
      <c r="A327" s="69"/>
      <c r="B327" s="166" t="s">
        <v>413</v>
      </c>
      <c r="C327" s="122" t="s">
        <v>414</v>
      </c>
      <c r="D327" s="143">
        <v>19022</v>
      </c>
      <c r="E327" s="143">
        <v>37648.9</v>
      </c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4"/>
      <c r="BJ327" s="144"/>
      <c r="BK327" s="144"/>
      <c r="BL327" s="144"/>
      <c r="BM327" s="144"/>
      <c r="BN327" s="144"/>
      <c r="BO327" s="144"/>
      <c r="BP327" s="144"/>
      <c r="BQ327" s="144"/>
      <c r="BR327" s="144"/>
      <c r="BS327" s="144"/>
      <c r="BT327" s="144"/>
      <c r="BU327" s="144"/>
      <c r="BV327" s="144"/>
      <c r="BW327" s="144"/>
      <c r="BX327" s="144"/>
      <c r="BY327" s="144"/>
      <c r="BZ327" s="144"/>
      <c r="CA327" s="144"/>
      <c r="CB327" s="144"/>
      <c r="CC327" s="144"/>
      <c r="CD327" s="144"/>
      <c r="CE327" s="144"/>
      <c r="CF327" s="144"/>
      <c r="CG327" s="144"/>
      <c r="CH327" s="144"/>
      <c r="CI327" s="144"/>
      <c r="CJ327" s="144"/>
      <c r="CK327" s="144"/>
      <c r="CL327" s="144"/>
      <c r="CM327" s="144"/>
      <c r="CN327" s="144"/>
      <c r="CO327" s="144"/>
      <c r="CP327" s="144"/>
      <c r="CQ327" s="144"/>
      <c r="CR327" s="144"/>
      <c r="CS327" s="144"/>
      <c r="CT327" s="144"/>
      <c r="CU327" s="144"/>
      <c r="CV327" s="144"/>
      <c r="CW327" s="144"/>
      <c r="CX327" s="144"/>
      <c r="CY327" s="144"/>
      <c r="CZ327" s="144"/>
      <c r="DA327" s="144"/>
      <c r="DB327" s="144"/>
      <c r="DC327" s="144"/>
      <c r="DD327" s="144"/>
      <c r="DE327" s="144"/>
      <c r="DF327" s="144"/>
      <c r="DG327" s="144"/>
      <c r="DH327" s="144"/>
      <c r="DI327" s="144"/>
      <c r="DJ327" s="144"/>
      <c r="DK327" s="144"/>
      <c r="DL327" s="144"/>
      <c r="DM327" s="144"/>
      <c r="DN327" s="144"/>
      <c r="DO327" s="144"/>
      <c r="DP327" s="144"/>
      <c r="DQ327" s="144"/>
      <c r="DR327" s="144"/>
      <c r="DS327" s="144"/>
      <c r="DT327" s="144"/>
      <c r="DU327" s="144"/>
      <c r="DV327" s="144"/>
      <c r="DW327" s="144"/>
      <c r="DX327" s="144"/>
      <c r="DY327" s="144"/>
      <c r="DZ327" s="144"/>
      <c r="EA327" s="144"/>
      <c r="EB327" s="144"/>
      <c r="EC327" s="144"/>
      <c r="ED327" s="144"/>
      <c r="EE327" s="144"/>
      <c r="EF327" s="144"/>
      <c r="EG327" s="144"/>
    </row>
    <row r="328" spans="1:137" s="145" customFormat="1" ht="25.5">
      <c r="A328" s="94" t="s">
        <v>624</v>
      </c>
      <c r="B328" s="70"/>
      <c r="C328" s="124" t="s">
        <v>524</v>
      </c>
      <c r="D328" s="143">
        <f>D329</f>
        <v>0</v>
      </c>
      <c r="E328" s="143">
        <f>E329</f>
        <v>20000</v>
      </c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4"/>
      <c r="BJ328" s="144"/>
      <c r="BK328" s="144"/>
      <c r="BL328" s="144"/>
      <c r="BM328" s="144"/>
      <c r="BN328" s="144"/>
      <c r="BO328" s="144"/>
      <c r="BP328" s="144"/>
      <c r="BQ328" s="144"/>
      <c r="BR328" s="144"/>
      <c r="BS328" s="144"/>
      <c r="BT328" s="144"/>
      <c r="BU328" s="144"/>
      <c r="BV328" s="144"/>
      <c r="BW328" s="144"/>
      <c r="BX328" s="144"/>
      <c r="BY328" s="144"/>
      <c r="BZ328" s="144"/>
      <c r="CA328" s="144"/>
      <c r="CB328" s="144"/>
      <c r="CC328" s="144"/>
      <c r="CD328" s="144"/>
      <c r="CE328" s="144"/>
      <c r="CF328" s="144"/>
      <c r="CG328" s="144"/>
      <c r="CH328" s="144"/>
      <c r="CI328" s="144"/>
      <c r="CJ328" s="144"/>
      <c r="CK328" s="144"/>
      <c r="CL328" s="144"/>
      <c r="CM328" s="144"/>
      <c r="CN328" s="144"/>
      <c r="CO328" s="144"/>
      <c r="CP328" s="144"/>
      <c r="CQ328" s="144"/>
      <c r="CR328" s="144"/>
      <c r="CS328" s="144"/>
      <c r="CT328" s="144"/>
      <c r="CU328" s="144"/>
      <c r="CV328" s="144"/>
      <c r="CW328" s="144"/>
      <c r="CX328" s="144"/>
      <c r="CY328" s="144"/>
      <c r="CZ328" s="144"/>
      <c r="DA328" s="144"/>
      <c r="DB328" s="144"/>
      <c r="DC328" s="144"/>
      <c r="DD328" s="144"/>
      <c r="DE328" s="144"/>
      <c r="DF328" s="144"/>
      <c r="DG328" s="144"/>
      <c r="DH328" s="144"/>
      <c r="DI328" s="144"/>
      <c r="DJ328" s="144"/>
      <c r="DK328" s="144"/>
      <c r="DL328" s="144"/>
      <c r="DM328" s="144"/>
      <c r="DN328" s="144"/>
      <c r="DO328" s="144"/>
      <c r="DP328" s="144"/>
      <c r="DQ328" s="144"/>
      <c r="DR328" s="144"/>
      <c r="DS328" s="144"/>
      <c r="DT328" s="144"/>
      <c r="DU328" s="144"/>
      <c r="DV328" s="144"/>
      <c r="DW328" s="144"/>
      <c r="DX328" s="144"/>
      <c r="DY328" s="144"/>
      <c r="DZ328" s="144"/>
      <c r="EA328" s="144"/>
      <c r="EB328" s="144"/>
      <c r="EC328" s="144"/>
      <c r="ED328" s="144"/>
      <c r="EE328" s="144"/>
      <c r="EF328" s="144"/>
      <c r="EG328" s="144"/>
    </row>
    <row r="329" spans="1:137" s="145" customFormat="1" ht="25.5">
      <c r="A329" s="94"/>
      <c r="B329" s="94" t="s">
        <v>413</v>
      </c>
      <c r="C329" s="122" t="s">
        <v>414</v>
      </c>
      <c r="D329" s="143">
        <v>0</v>
      </c>
      <c r="E329" s="143">
        <v>20000</v>
      </c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4"/>
      <c r="BJ329" s="144"/>
      <c r="BK329" s="144"/>
      <c r="BL329" s="144"/>
      <c r="BM329" s="144"/>
      <c r="BN329" s="144"/>
      <c r="BO329" s="144"/>
      <c r="BP329" s="144"/>
      <c r="BQ329" s="144"/>
      <c r="BR329" s="144"/>
      <c r="BS329" s="144"/>
      <c r="BT329" s="144"/>
      <c r="BU329" s="144"/>
      <c r="BV329" s="144"/>
      <c r="BW329" s="144"/>
      <c r="BX329" s="144"/>
      <c r="BY329" s="144"/>
      <c r="BZ329" s="144"/>
      <c r="CA329" s="144"/>
      <c r="CB329" s="144"/>
      <c r="CC329" s="144"/>
      <c r="CD329" s="144"/>
      <c r="CE329" s="144"/>
      <c r="CF329" s="144"/>
      <c r="CG329" s="144"/>
      <c r="CH329" s="144"/>
      <c r="CI329" s="144"/>
      <c r="CJ329" s="144"/>
      <c r="CK329" s="144"/>
      <c r="CL329" s="144"/>
      <c r="CM329" s="144"/>
      <c r="CN329" s="144"/>
      <c r="CO329" s="144"/>
      <c r="CP329" s="144"/>
      <c r="CQ329" s="144"/>
      <c r="CR329" s="144"/>
      <c r="CS329" s="144"/>
      <c r="CT329" s="144"/>
      <c r="CU329" s="144"/>
      <c r="CV329" s="144"/>
      <c r="CW329" s="144"/>
      <c r="CX329" s="144"/>
      <c r="CY329" s="144"/>
      <c r="CZ329" s="144"/>
      <c r="DA329" s="144"/>
      <c r="DB329" s="144"/>
      <c r="DC329" s="144"/>
      <c r="DD329" s="144"/>
      <c r="DE329" s="144"/>
      <c r="DF329" s="144"/>
      <c r="DG329" s="144"/>
      <c r="DH329" s="144"/>
      <c r="DI329" s="144"/>
      <c r="DJ329" s="144"/>
      <c r="DK329" s="144"/>
      <c r="DL329" s="144"/>
      <c r="DM329" s="144"/>
      <c r="DN329" s="144"/>
      <c r="DO329" s="144"/>
      <c r="DP329" s="144"/>
      <c r="DQ329" s="144"/>
      <c r="DR329" s="144"/>
      <c r="DS329" s="144"/>
      <c r="DT329" s="144"/>
      <c r="DU329" s="144"/>
      <c r="DV329" s="144"/>
      <c r="DW329" s="144"/>
      <c r="DX329" s="144"/>
      <c r="DY329" s="144"/>
      <c r="DZ329" s="144"/>
      <c r="EA329" s="144"/>
      <c r="EB329" s="144"/>
      <c r="EC329" s="144"/>
      <c r="ED329" s="144"/>
      <c r="EE329" s="144"/>
      <c r="EF329" s="144"/>
      <c r="EG329" s="144"/>
    </row>
    <row r="330" spans="1:137" s="145" customFormat="1" ht="25.5">
      <c r="A330" s="94" t="s">
        <v>479</v>
      </c>
      <c r="B330" s="94"/>
      <c r="C330" s="122" t="s">
        <v>480</v>
      </c>
      <c r="D330" s="143">
        <f>D331+D339</f>
        <v>286845.8</v>
      </c>
      <c r="E330" s="143">
        <f>E331+E339</f>
        <v>386584.8</v>
      </c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4"/>
      <c r="BJ330" s="144"/>
      <c r="BK330" s="144"/>
      <c r="BL330" s="144"/>
      <c r="BM330" s="144"/>
      <c r="BN330" s="144"/>
      <c r="BO330" s="144"/>
      <c r="BP330" s="144"/>
      <c r="BQ330" s="144"/>
      <c r="BR330" s="144"/>
      <c r="BS330" s="144"/>
      <c r="BT330" s="144"/>
      <c r="BU330" s="144"/>
      <c r="BV330" s="144"/>
      <c r="BW330" s="144"/>
      <c r="BX330" s="144"/>
      <c r="BY330" s="144"/>
      <c r="BZ330" s="144"/>
      <c r="CA330" s="144"/>
      <c r="CB330" s="144"/>
      <c r="CC330" s="144"/>
      <c r="CD330" s="144"/>
      <c r="CE330" s="144"/>
      <c r="CF330" s="144"/>
      <c r="CG330" s="144"/>
      <c r="CH330" s="144"/>
      <c r="CI330" s="144"/>
      <c r="CJ330" s="144"/>
      <c r="CK330" s="144"/>
      <c r="CL330" s="144"/>
      <c r="CM330" s="144"/>
      <c r="CN330" s="144"/>
      <c r="CO330" s="144"/>
      <c r="CP330" s="144"/>
      <c r="CQ330" s="144"/>
      <c r="CR330" s="144"/>
      <c r="CS330" s="144"/>
      <c r="CT330" s="144"/>
      <c r="CU330" s="144"/>
      <c r="CV330" s="144"/>
      <c r="CW330" s="144"/>
      <c r="CX330" s="144"/>
      <c r="CY330" s="144"/>
      <c r="CZ330" s="144"/>
      <c r="DA330" s="144"/>
      <c r="DB330" s="144"/>
      <c r="DC330" s="144"/>
      <c r="DD330" s="144"/>
      <c r="DE330" s="144"/>
      <c r="DF330" s="144"/>
      <c r="DG330" s="144"/>
      <c r="DH330" s="144"/>
      <c r="DI330" s="144"/>
      <c r="DJ330" s="144"/>
      <c r="DK330" s="144"/>
      <c r="DL330" s="144"/>
      <c r="DM330" s="144"/>
      <c r="DN330" s="144"/>
      <c r="DO330" s="144"/>
      <c r="DP330" s="144"/>
      <c r="DQ330" s="144"/>
      <c r="DR330" s="144"/>
      <c r="DS330" s="144"/>
      <c r="DT330" s="144"/>
      <c r="DU330" s="144"/>
      <c r="DV330" s="144"/>
      <c r="DW330" s="144"/>
      <c r="DX330" s="144"/>
      <c r="DY330" s="144"/>
      <c r="DZ330" s="144"/>
      <c r="EA330" s="144"/>
      <c r="EB330" s="144"/>
      <c r="EC330" s="144"/>
      <c r="ED330" s="144"/>
      <c r="EE330" s="144"/>
      <c r="EF330" s="144"/>
      <c r="EG330" s="144"/>
    </row>
    <row r="331" spans="1:137" s="145" customFormat="1" ht="25.5">
      <c r="A331" s="118" t="s">
        <v>481</v>
      </c>
      <c r="B331" s="118"/>
      <c r="C331" s="97" t="s">
        <v>482</v>
      </c>
      <c r="D331" s="143">
        <f>D332+D335+D337</f>
        <v>282269.8</v>
      </c>
      <c r="E331" s="143">
        <f>E332+E335+E337</f>
        <v>296584.8</v>
      </c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4"/>
      <c r="AT331" s="144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  <c r="BI331" s="144"/>
      <c r="BJ331" s="144"/>
      <c r="BK331" s="144"/>
      <c r="BL331" s="144"/>
      <c r="BM331" s="144"/>
      <c r="BN331" s="144"/>
      <c r="BO331" s="144"/>
      <c r="BP331" s="144"/>
      <c r="BQ331" s="144"/>
      <c r="BR331" s="144"/>
      <c r="BS331" s="144"/>
      <c r="BT331" s="144"/>
      <c r="BU331" s="144"/>
      <c r="BV331" s="144"/>
      <c r="BW331" s="144"/>
      <c r="BX331" s="144"/>
      <c r="BY331" s="144"/>
      <c r="BZ331" s="144"/>
      <c r="CA331" s="144"/>
      <c r="CB331" s="144"/>
      <c r="CC331" s="144"/>
      <c r="CD331" s="144"/>
      <c r="CE331" s="144"/>
      <c r="CF331" s="144"/>
      <c r="CG331" s="144"/>
      <c r="CH331" s="144"/>
      <c r="CI331" s="144"/>
      <c r="CJ331" s="144"/>
      <c r="CK331" s="144"/>
      <c r="CL331" s="144"/>
      <c r="CM331" s="144"/>
      <c r="CN331" s="144"/>
      <c r="CO331" s="144"/>
      <c r="CP331" s="144"/>
      <c r="CQ331" s="144"/>
      <c r="CR331" s="144"/>
      <c r="CS331" s="144"/>
      <c r="CT331" s="144"/>
      <c r="CU331" s="144"/>
      <c r="CV331" s="144"/>
      <c r="CW331" s="144"/>
      <c r="CX331" s="144"/>
      <c r="CY331" s="144"/>
      <c r="CZ331" s="144"/>
      <c r="DA331" s="144"/>
      <c r="DB331" s="144"/>
      <c r="DC331" s="144"/>
      <c r="DD331" s="144"/>
      <c r="DE331" s="144"/>
      <c r="DF331" s="144"/>
      <c r="DG331" s="144"/>
      <c r="DH331" s="144"/>
      <c r="DI331" s="144"/>
      <c r="DJ331" s="144"/>
      <c r="DK331" s="144"/>
      <c r="DL331" s="144"/>
      <c r="DM331" s="144"/>
      <c r="DN331" s="144"/>
      <c r="DO331" s="144"/>
      <c r="DP331" s="144"/>
      <c r="DQ331" s="144"/>
      <c r="DR331" s="144"/>
      <c r="DS331" s="144"/>
      <c r="DT331" s="144"/>
      <c r="DU331" s="144"/>
      <c r="DV331" s="144"/>
      <c r="DW331" s="144"/>
      <c r="DX331" s="144"/>
      <c r="DY331" s="144"/>
      <c r="DZ331" s="144"/>
      <c r="EA331" s="144"/>
      <c r="EB331" s="144"/>
      <c r="EC331" s="144"/>
      <c r="ED331" s="144"/>
      <c r="EE331" s="144"/>
      <c r="EF331" s="144"/>
      <c r="EG331" s="144"/>
    </row>
    <row r="332" spans="1:137" s="145" customFormat="1" ht="25.5">
      <c r="A332" s="118" t="s">
        <v>625</v>
      </c>
      <c r="B332" s="130"/>
      <c r="C332" s="120" t="s">
        <v>483</v>
      </c>
      <c r="D332" s="143">
        <f>D333</f>
        <v>208115</v>
      </c>
      <c r="E332" s="143">
        <f>E333</f>
        <v>208115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4"/>
      <c r="BJ332" s="144"/>
      <c r="BK332" s="144"/>
      <c r="BL332" s="144"/>
      <c r="BM332" s="144"/>
      <c r="BN332" s="144"/>
      <c r="BO332" s="144"/>
      <c r="BP332" s="144"/>
      <c r="BQ332" s="144"/>
      <c r="BR332" s="144"/>
      <c r="BS332" s="144"/>
      <c r="BT332" s="144"/>
      <c r="BU332" s="144"/>
      <c r="BV332" s="144"/>
      <c r="BW332" s="144"/>
      <c r="BX332" s="144"/>
      <c r="BY332" s="144"/>
      <c r="BZ332" s="144"/>
      <c r="CA332" s="144"/>
      <c r="CB332" s="144"/>
      <c r="CC332" s="144"/>
      <c r="CD332" s="144"/>
      <c r="CE332" s="144"/>
      <c r="CF332" s="144"/>
      <c r="CG332" s="144"/>
      <c r="CH332" s="144"/>
      <c r="CI332" s="144"/>
      <c r="CJ332" s="144"/>
      <c r="CK332" s="144"/>
      <c r="CL332" s="144"/>
      <c r="CM332" s="144"/>
      <c r="CN332" s="144"/>
      <c r="CO332" s="144"/>
      <c r="CP332" s="144"/>
      <c r="CQ332" s="144"/>
      <c r="CR332" s="144"/>
      <c r="CS332" s="144"/>
      <c r="CT332" s="144"/>
      <c r="CU332" s="144"/>
      <c r="CV332" s="144"/>
      <c r="CW332" s="144"/>
      <c r="CX332" s="144"/>
      <c r="CY332" s="144"/>
      <c r="CZ332" s="144"/>
      <c r="DA332" s="144"/>
      <c r="DB332" s="144"/>
      <c r="DC332" s="144"/>
      <c r="DD332" s="144"/>
      <c r="DE332" s="144"/>
      <c r="DF332" s="144"/>
      <c r="DG332" s="144"/>
      <c r="DH332" s="144"/>
      <c r="DI332" s="144"/>
      <c r="DJ332" s="144"/>
      <c r="DK332" s="144"/>
      <c r="DL332" s="144"/>
      <c r="DM332" s="144"/>
      <c r="DN332" s="144"/>
      <c r="DO332" s="144"/>
      <c r="DP332" s="144"/>
      <c r="DQ332" s="144"/>
      <c r="DR332" s="144"/>
      <c r="DS332" s="144"/>
      <c r="DT332" s="144"/>
      <c r="DU332" s="144"/>
      <c r="DV332" s="144"/>
      <c r="DW332" s="144"/>
      <c r="DX332" s="144"/>
      <c r="DY332" s="144"/>
      <c r="DZ332" s="144"/>
      <c r="EA332" s="144"/>
      <c r="EB332" s="144"/>
      <c r="EC332" s="144"/>
      <c r="ED332" s="144"/>
      <c r="EE332" s="144"/>
      <c r="EF332" s="144"/>
      <c r="EG332" s="144"/>
    </row>
    <row r="333" spans="1:137" s="145" customFormat="1" ht="25.5">
      <c r="A333" s="118" t="s">
        <v>626</v>
      </c>
      <c r="B333" s="118"/>
      <c r="C333" s="131" t="s">
        <v>41</v>
      </c>
      <c r="D333" s="143">
        <f>D334</f>
        <v>208115</v>
      </c>
      <c r="E333" s="143">
        <f>E334</f>
        <v>208115</v>
      </c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  <c r="CI333" s="144"/>
      <c r="CJ333" s="144"/>
      <c r="CK333" s="144"/>
      <c r="CL333" s="144"/>
      <c r="CM333" s="144"/>
      <c r="CN333" s="144"/>
      <c r="CO333" s="144"/>
      <c r="CP333" s="144"/>
      <c r="CQ333" s="144"/>
      <c r="CR333" s="144"/>
      <c r="CS333" s="144"/>
      <c r="CT333" s="144"/>
      <c r="CU333" s="144"/>
      <c r="CV333" s="144"/>
      <c r="CW333" s="144"/>
      <c r="CX333" s="144"/>
      <c r="CY333" s="144"/>
      <c r="CZ333" s="144"/>
      <c r="DA333" s="144"/>
      <c r="DB333" s="144"/>
      <c r="DC333" s="144"/>
      <c r="DD333" s="144"/>
      <c r="DE333" s="144"/>
      <c r="DF333" s="144"/>
      <c r="DG333" s="144"/>
      <c r="DH333" s="144"/>
      <c r="DI333" s="144"/>
      <c r="DJ333" s="144"/>
      <c r="DK333" s="144"/>
      <c r="DL333" s="144"/>
      <c r="DM333" s="144"/>
      <c r="DN333" s="144"/>
      <c r="DO333" s="144"/>
      <c r="DP333" s="144"/>
      <c r="DQ333" s="144"/>
      <c r="DR333" s="144"/>
      <c r="DS333" s="144"/>
      <c r="DT333" s="144"/>
      <c r="DU333" s="144"/>
      <c r="DV333" s="144"/>
      <c r="DW333" s="144"/>
      <c r="DX333" s="144"/>
      <c r="DY333" s="144"/>
      <c r="DZ333" s="144"/>
      <c r="EA333" s="144"/>
      <c r="EB333" s="144"/>
      <c r="EC333" s="144"/>
      <c r="ED333" s="144"/>
      <c r="EE333" s="144"/>
      <c r="EF333" s="144"/>
      <c r="EG333" s="144"/>
    </row>
    <row r="334" spans="1:137" s="145" customFormat="1" ht="24.75" customHeight="1">
      <c r="A334" s="118"/>
      <c r="B334" s="94" t="s">
        <v>19</v>
      </c>
      <c r="C334" s="122" t="s">
        <v>20</v>
      </c>
      <c r="D334" s="143">
        <v>208115</v>
      </c>
      <c r="E334" s="143">
        <v>208115</v>
      </c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4"/>
      <c r="BJ334" s="144"/>
      <c r="BK334" s="144"/>
      <c r="BL334" s="144"/>
      <c r="BM334" s="144"/>
      <c r="BN334" s="144"/>
      <c r="BO334" s="144"/>
      <c r="BP334" s="144"/>
      <c r="BQ334" s="144"/>
      <c r="BR334" s="144"/>
      <c r="BS334" s="144"/>
      <c r="BT334" s="144"/>
      <c r="BU334" s="144"/>
      <c r="BV334" s="144"/>
      <c r="BW334" s="144"/>
      <c r="BX334" s="144"/>
      <c r="BY334" s="144"/>
      <c r="BZ334" s="144"/>
      <c r="CA334" s="144"/>
      <c r="CB334" s="144"/>
      <c r="CC334" s="144"/>
      <c r="CD334" s="144"/>
      <c r="CE334" s="144"/>
      <c r="CF334" s="144"/>
      <c r="CG334" s="144"/>
      <c r="CH334" s="144"/>
      <c r="CI334" s="144"/>
      <c r="CJ334" s="144"/>
      <c r="CK334" s="144"/>
      <c r="CL334" s="144"/>
      <c r="CM334" s="144"/>
      <c r="CN334" s="144"/>
      <c r="CO334" s="144"/>
      <c r="CP334" s="144"/>
      <c r="CQ334" s="144"/>
      <c r="CR334" s="144"/>
      <c r="CS334" s="144"/>
      <c r="CT334" s="144"/>
      <c r="CU334" s="144"/>
      <c r="CV334" s="144"/>
      <c r="CW334" s="144"/>
      <c r="CX334" s="144"/>
      <c r="CY334" s="144"/>
      <c r="CZ334" s="144"/>
      <c r="DA334" s="144"/>
      <c r="DB334" s="144"/>
      <c r="DC334" s="144"/>
      <c r="DD334" s="144"/>
      <c r="DE334" s="144"/>
      <c r="DF334" s="144"/>
      <c r="DG334" s="144"/>
      <c r="DH334" s="144"/>
      <c r="DI334" s="144"/>
      <c r="DJ334" s="144"/>
      <c r="DK334" s="144"/>
      <c r="DL334" s="144"/>
      <c r="DM334" s="144"/>
      <c r="DN334" s="144"/>
      <c r="DO334" s="144"/>
      <c r="DP334" s="144"/>
      <c r="DQ334" s="144"/>
      <c r="DR334" s="144"/>
      <c r="DS334" s="144"/>
      <c r="DT334" s="144"/>
      <c r="DU334" s="144"/>
      <c r="DV334" s="144"/>
      <c r="DW334" s="144"/>
      <c r="DX334" s="144"/>
      <c r="DY334" s="144"/>
      <c r="DZ334" s="144"/>
      <c r="EA334" s="144"/>
      <c r="EB334" s="144"/>
      <c r="EC334" s="144"/>
      <c r="ED334" s="144"/>
      <c r="EE334" s="144"/>
      <c r="EF334" s="144"/>
      <c r="EG334" s="144"/>
    </row>
    <row r="335" spans="1:137" s="145" customFormat="1" ht="12.75">
      <c r="A335" s="94" t="s">
        <v>627</v>
      </c>
      <c r="B335" s="94"/>
      <c r="C335" s="122" t="s">
        <v>484</v>
      </c>
      <c r="D335" s="100">
        <f>D336</f>
        <v>32059.4</v>
      </c>
      <c r="E335" s="100">
        <f>E336</f>
        <v>46374.4</v>
      </c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  <c r="BI335" s="144"/>
      <c r="BJ335" s="144"/>
      <c r="BK335" s="144"/>
      <c r="BL335" s="144"/>
      <c r="BM335" s="144"/>
      <c r="BN335" s="144"/>
      <c r="BO335" s="144"/>
      <c r="BP335" s="144"/>
      <c r="BQ335" s="144"/>
      <c r="BR335" s="144"/>
      <c r="BS335" s="144"/>
      <c r="BT335" s="144"/>
      <c r="BU335" s="144"/>
      <c r="BV335" s="144"/>
      <c r="BW335" s="144"/>
      <c r="BX335" s="144"/>
      <c r="BY335" s="144"/>
      <c r="BZ335" s="144"/>
      <c r="CA335" s="144"/>
      <c r="CB335" s="144"/>
      <c r="CC335" s="144"/>
      <c r="CD335" s="144"/>
      <c r="CE335" s="144"/>
      <c r="CF335" s="144"/>
      <c r="CG335" s="144"/>
      <c r="CH335" s="144"/>
      <c r="CI335" s="144"/>
      <c r="CJ335" s="144"/>
      <c r="CK335" s="144"/>
      <c r="CL335" s="144"/>
      <c r="CM335" s="144"/>
      <c r="CN335" s="144"/>
      <c r="CO335" s="144"/>
      <c r="CP335" s="144"/>
      <c r="CQ335" s="144"/>
      <c r="CR335" s="144"/>
      <c r="CS335" s="144"/>
      <c r="CT335" s="144"/>
      <c r="CU335" s="144"/>
      <c r="CV335" s="144"/>
      <c r="CW335" s="144"/>
      <c r="CX335" s="144"/>
      <c r="CY335" s="144"/>
      <c r="CZ335" s="144"/>
      <c r="DA335" s="144"/>
      <c r="DB335" s="144"/>
      <c r="DC335" s="144"/>
      <c r="DD335" s="144"/>
      <c r="DE335" s="144"/>
      <c r="DF335" s="144"/>
      <c r="DG335" s="144"/>
      <c r="DH335" s="144"/>
      <c r="DI335" s="144"/>
      <c r="DJ335" s="144"/>
      <c r="DK335" s="144"/>
      <c r="DL335" s="144"/>
      <c r="DM335" s="144"/>
      <c r="DN335" s="144"/>
      <c r="DO335" s="144"/>
      <c r="DP335" s="144"/>
      <c r="DQ335" s="144"/>
      <c r="DR335" s="144"/>
      <c r="DS335" s="144"/>
      <c r="DT335" s="144"/>
      <c r="DU335" s="144"/>
      <c r="DV335" s="144"/>
      <c r="DW335" s="144"/>
      <c r="DX335" s="144"/>
      <c r="DY335" s="144"/>
      <c r="DZ335" s="144"/>
      <c r="EA335" s="144"/>
      <c r="EB335" s="144"/>
      <c r="EC335" s="144"/>
      <c r="ED335" s="144"/>
      <c r="EE335" s="144"/>
      <c r="EF335" s="144"/>
      <c r="EG335" s="144"/>
    </row>
    <row r="336" spans="1:137" s="145" customFormat="1" ht="25.5">
      <c r="A336" s="94"/>
      <c r="B336" s="162" t="s">
        <v>76</v>
      </c>
      <c r="C336" s="96" t="s">
        <v>77</v>
      </c>
      <c r="D336" s="100">
        <v>32059.4</v>
      </c>
      <c r="E336" s="100">
        <v>46374.4</v>
      </c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  <c r="BI336" s="144"/>
      <c r="BJ336" s="144"/>
      <c r="BK336" s="144"/>
      <c r="BL336" s="144"/>
      <c r="BM336" s="144"/>
      <c r="BN336" s="144"/>
      <c r="BO336" s="144"/>
      <c r="BP336" s="144"/>
      <c r="BQ336" s="144"/>
      <c r="BR336" s="144"/>
      <c r="BS336" s="144"/>
      <c r="BT336" s="144"/>
      <c r="BU336" s="144"/>
      <c r="BV336" s="144"/>
      <c r="BW336" s="144"/>
      <c r="BX336" s="144"/>
      <c r="BY336" s="144"/>
      <c r="BZ336" s="144"/>
      <c r="CA336" s="144"/>
      <c r="CB336" s="144"/>
      <c r="CC336" s="144"/>
      <c r="CD336" s="144"/>
      <c r="CE336" s="144"/>
      <c r="CF336" s="144"/>
      <c r="CG336" s="144"/>
      <c r="CH336" s="144"/>
      <c r="CI336" s="144"/>
      <c r="CJ336" s="144"/>
      <c r="CK336" s="144"/>
      <c r="CL336" s="144"/>
      <c r="CM336" s="144"/>
      <c r="CN336" s="144"/>
      <c r="CO336" s="144"/>
      <c r="CP336" s="144"/>
      <c r="CQ336" s="144"/>
      <c r="CR336" s="144"/>
      <c r="CS336" s="144"/>
      <c r="CT336" s="144"/>
      <c r="CU336" s="144"/>
      <c r="CV336" s="144"/>
      <c r="CW336" s="144"/>
      <c r="CX336" s="144"/>
      <c r="CY336" s="144"/>
      <c r="CZ336" s="144"/>
      <c r="DA336" s="144"/>
      <c r="DB336" s="144"/>
      <c r="DC336" s="144"/>
      <c r="DD336" s="144"/>
      <c r="DE336" s="144"/>
      <c r="DF336" s="144"/>
      <c r="DG336" s="144"/>
      <c r="DH336" s="144"/>
      <c r="DI336" s="144"/>
      <c r="DJ336" s="144"/>
      <c r="DK336" s="144"/>
      <c r="DL336" s="144"/>
      <c r="DM336" s="144"/>
      <c r="DN336" s="144"/>
      <c r="DO336" s="144"/>
      <c r="DP336" s="144"/>
      <c r="DQ336" s="144"/>
      <c r="DR336" s="144"/>
      <c r="DS336" s="144"/>
      <c r="DT336" s="144"/>
      <c r="DU336" s="144"/>
      <c r="DV336" s="144"/>
      <c r="DW336" s="144"/>
      <c r="DX336" s="144"/>
      <c r="DY336" s="144"/>
      <c r="DZ336" s="144"/>
      <c r="EA336" s="144"/>
      <c r="EB336" s="144"/>
      <c r="EC336" s="144"/>
      <c r="ED336" s="144"/>
      <c r="EE336" s="144"/>
      <c r="EF336" s="144"/>
      <c r="EG336" s="144"/>
    </row>
    <row r="337" spans="1:137" s="145" customFormat="1" ht="12.75">
      <c r="A337" s="94" t="s">
        <v>628</v>
      </c>
      <c r="B337" s="94"/>
      <c r="C337" s="122" t="s">
        <v>485</v>
      </c>
      <c r="D337" s="100">
        <f>D338</f>
        <v>42095.4</v>
      </c>
      <c r="E337" s="100">
        <f>E338</f>
        <v>42095.4</v>
      </c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  <c r="BI337" s="144"/>
      <c r="BJ337" s="144"/>
      <c r="BK337" s="144"/>
      <c r="BL337" s="144"/>
      <c r="BM337" s="144"/>
      <c r="BN337" s="144"/>
      <c r="BO337" s="144"/>
      <c r="BP337" s="144"/>
      <c r="BQ337" s="144"/>
      <c r="BR337" s="144"/>
      <c r="BS337" s="144"/>
      <c r="BT337" s="144"/>
      <c r="BU337" s="144"/>
      <c r="BV337" s="144"/>
      <c r="BW337" s="144"/>
      <c r="BX337" s="144"/>
      <c r="BY337" s="144"/>
      <c r="BZ337" s="144"/>
      <c r="CA337" s="144"/>
      <c r="CB337" s="144"/>
      <c r="CC337" s="144"/>
      <c r="CD337" s="144"/>
      <c r="CE337" s="144"/>
      <c r="CF337" s="144"/>
      <c r="CG337" s="144"/>
      <c r="CH337" s="144"/>
      <c r="CI337" s="144"/>
      <c r="CJ337" s="144"/>
      <c r="CK337" s="144"/>
      <c r="CL337" s="144"/>
      <c r="CM337" s="144"/>
      <c r="CN337" s="144"/>
      <c r="CO337" s="144"/>
      <c r="CP337" s="144"/>
      <c r="CQ337" s="144"/>
      <c r="CR337" s="144"/>
      <c r="CS337" s="144"/>
      <c r="CT337" s="144"/>
      <c r="CU337" s="144"/>
      <c r="CV337" s="144"/>
      <c r="CW337" s="144"/>
      <c r="CX337" s="144"/>
      <c r="CY337" s="144"/>
      <c r="CZ337" s="144"/>
      <c r="DA337" s="144"/>
      <c r="DB337" s="144"/>
      <c r="DC337" s="144"/>
      <c r="DD337" s="144"/>
      <c r="DE337" s="144"/>
      <c r="DF337" s="144"/>
      <c r="DG337" s="144"/>
      <c r="DH337" s="144"/>
      <c r="DI337" s="144"/>
      <c r="DJ337" s="144"/>
      <c r="DK337" s="144"/>
      <c r="DL337" s="144"/>
      <c r="DM337" s="144"/>
      <c r="DN337" s="144"/>
      <c r="DO337" s="144"/>
      <c r="DP337" s="144"/>
      <c r="DQ337" s="144"/>
      <c r="DR337" s="144"/>
      <c r="DS337" s="144"/>
      <c r="DT337" s="144"/>
      <c r="DU337" s="144"/>
      <c r="DV337" s="144"/>
      <c r="DW337" s="144"/>
      <c r="DX337" s="144"/>
      <c r="DY337" s="144"/>
      <c r="DZ337" s="144"/>
      <c r="EA337" s="144"/>
      <c r="EB337" s="144"/>
      <c r="EC337" s="144"/>
      <c r="ED337" s="144"/>
      <c r="EE337" s="144"/>
      <c r="EF337" s="144"/>
      <c r="EG337" s="144"/>
    </row>
    <row r="338" spans="1:137" s="145" customFormat="1" ht="25.5" customHeight="1">
      <c r="A338" s="94"/>
      <c r="B338" s="162" t="s">
        <v>76</v>
      </c>
      <c r="C338" s="96" t="s">
        <v>77</v>
      </c>
      <c r="D338" s="100">
        <v>42095.4</v>
      </c>
      <c r="E338" s="100">
        <v>42095.4</v>
      </c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  <c r="AW338" s="144"/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144"/>
      <c r="BH338" s="144"/>
      <c r="BI338" s="144"/>
      <c r="BJ338" s="144"/>
      <c r="BK338" s="144"/>
      <c r="BL338" s="144"/>
      <c r="BM338" s="144"/>
      <c r="BN338" s="144"/>
      <c r="BO338" s="144"/>
      <c r="BP338" s="144"/>
      <c r="BQ338" s="144"/>
      <c r="BR338" s="144"/>
      <c r="BS338" s="144"/>
      <c r="BT338" s="144"/>
      <c r="BU338" s="144"/>
      <c r="BV338" s="144"/>
      <c r="BW338" s="144"/>
      <c r="BX338" s="144"/>
      <c r="BY338" s="144"/>
      <c r="BZ338" s="144"/>
      <c r="CA338" s="144"/>
      <c r="CB338" s="144"/>
      <c r="CC338" s="144"/>
      <c r="CD338" s="144"/>
      <c r="CE338" s="144"/>
      <c r="CF338" s="144"/>
      <c r="CG338" s="144"/>
      <c r="CH338" s="144"/>
      <c r="CI338" s="144"/>
      <c r="CJ338" s="144"/>
      <c r="CK338" s="144"/>
      <c r="CL338" s="144"/>
      <c r="CM338" s="144"/>
      <c r="CN338" s="144"/>
      <c r="CO338" s="144"/>
      <c r="CP338" s="144"/>
      <c r="CQ338" s="144"/>
      <c r="CR338" s="144"/>
      <c r="CS338" s="144"/>
      <c r="CT338" s="144"/>
      <c r="CU338" s="144"/>
      <c r="CV338" s="144"/>
      <c r="CW338" s="144"/>
      <c r="CX338" s="144"/>
      <c r="CY338" s="144"/>
      <c r="CZ338" s="144"/>
      <c r="DA338" s="144"/>
      <c r="DB338" s="144"/>
      <c r="DC338" s="144"/>
      <c r="DD338" s="144"/>
      <c r="DE338" s="144"/>
      <c r="DF338" s="144"/>
      <c r="DG338" s="144"/>
      <c r="DH338" s="144"/>
      <c r="DI338" s="144"/>
      <c r="DJ338" s="144"/>
      <c r="DK338" s="144"/>
      <c r="DL338" s="144"/>
      <c r="DM338" s="144"/>
      <c r="DN338" s="144"/>
      <c r="DO338" s="144"/>
      <c r="DP338" s="144"/>
      <c r="DQ338" s="144"/>
      <c r="DR338" s="144"/>
      <c r="DS338" s="144"/>
      <c r="DT338" s="144"/>
      <c r="DU338" s="144"/>
      <c r="DV338" s="144"/>
      <c r="DW338" s="144"/>
      <c r="DX338" s="144"/>
      <c r="DY338" s="144"/>
      <c r="DZ338" s="144"/>
      <c r="EA338" s="144"/>
      <c r="EB338" s="144"/>
      <c r="EC338" s="144"/>
      <c r="ED338" s="144"/>
      <c r="EE338" s="144"/>
      <c r="EF338" s="144"/>
      <c r="EG338" s="144"/>
    </row>
    <row r="339" spans="1:5" s="115" customFormat="1" ht="25.5">
      <c r="A339" s="94" t="s">
        <v>486</v>
      </c>
      <c r="B339" s="94"/>
      <c r="C339" s="121" t="s">
        <v>411</v>
      </c>
      <c r="D339" s="100">
        <f>D340+D342</f>
        <v>4576</v>
      </c>
      <c r="E339" s="100">
        <f>E340+E342</f>
        <v>90000</v>
      </c>
    </row>
    <row r="340" spans="1:137" s="146" customFormat="1" ht="51">
      <c r="A340" s="94" t="s">
        <v>629</v>
      </c>
      <c r="B340" s="162"/>
      <c r="C340" s="131" t="s">
        <v>487</v>
      </c>
      <c r="D340" s="100">
        <f>D341</f>
        <v>4576</v>
      </c>
      <c r="E340" s="100">
        <f>E341</f>
        <v>0</v>
      </c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  <c r="BP340" s="107"/>
      <c r="BQ340" s="107"/>
      <c r="BR340" s="107"/>
      <c r="BS340" s="107"/>
      <c r="BT340" s="107"/>
      <c r="BU340" s="107"/>
      <c r="BV340" s="107"/>
      <c r="BW340" s="107"/>
      <c r="BX340" s="107"/>
      <c r="BY340" s="107"/>
      <c r="BZ340" s="107"/>
      <c r="CA340" s="107"/>
      <c r="CB340" s="107"/>
      <c r="CC340" s="107"/>
      <c r="CD340" s="107"/>
      <c r="CE340" s="107"/>
      <c r="CF340" s="107"/>
      <c r="CG340" s="107"/>
      <c r="CH340" s="107"/>
      <c r="CI340" s="107"/>
      <c r="CJ340" s="107"/>
      <c r="CK340" s="107"/>
      <c r="CL340" s="107"/>
      <c r="CM340" s="107"/>
      <c r="CN340" s="107"/>
      <c r="CO340" s="107"/>
      <c r="CP340" s="107"/>
      <c r="CQ340" s="107"/>
      <c r="CR340" s="107"/>
      <c r="CS340" s="107"/>
      <c r="CT340" s="107"/>
      <c r="CU340" s="107"/>
      <c r="CV340" s="107"/>
      <c r="CW340" s="107"/>
      <c r="CX340" s="107"/>
      <c r="CY340" s="107"/>
      <c r="CZ340" s="107"/>
      <c r="DA340" s="107"/>
      <c r="DB340" s="107"/>
      <c r="DC340" s="107"/>
      <c r="DD340" s="107"/>
      <c r="DE340" s="107"/>
      <c r="DF340" s="107"/>
      <c r="DG340" s="107"/>
      <c r="DH340" s="107"/>
      <c r="DI340" s="107"/>
      <c r="DJ340" s="107"/>
      <c r="DK340" s="107"/>
      <c r="DL340" s="107"/>
      <c r="DM340" s="107"/>
      <c r="DN340" s="107"/>
      <c r="DO340" s="107"/>
      <c r="DP340" s="107"/>
      <c r="DQ340" s="107"/>
      <c r="DR340" s="107"/>
      <c r="DS340" s="107"/>
      <c r="DT340" s="107"/>
      <c r="DU340" s="107"/>
      <c r="DV340" s="107"/>
      <c r="DW340" s="107"/>
      <c r="DX340" s="107"/>
      <c r="DY340" s="107"/>
      <c r="DZ340" s="107"/>
      <c r="EA340" s="107"/>
      <c r="EB340" s="107"/>
      <c r="EC340" s="107"/>
      <c r="ED340" s="107"/>
      <c r="EE340" s="107"/>
      <c r="EF340" s="107"/>
      <c r="EG340" s="107"/>
    </row>
    <row r="341" spans="1:137" s="146" customFormat="1" ht="25.5">
      <c r="A341" s="94"/>
      <c r="B341" s="94" t="s">
        <v>413</v>
      </c>
      <c r="C341" s="122" t="s">
        <v>414</v>
      </c>
      <c r="D341" s="100">
        <v>4576</v>
      </c>
      <c r="E341" s="100">
        <v>0</v>
      </c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7"/>
      <c r="AZ341" s="107"/>
      <c r="BA341" s="107"/>
      <c r="BB341" s="107"/>
      <c r="BC341" s="107"/>
      <c r="BD341" s="107"/>
      <c r="BE341" s="107"/>
      <c r="BF341" s="107"/>
      <c r="BG341" s="107"/>
      <c r="BH341" s="107"/>
      <c r="BI341" s="107"/>
      <c r="BJ341" s="107"/>
      <c r="BK341" s="107"/>
      <c r="BL341" s="107"/>
      <c r="BM341" s="107"/>
      <c r="BN341" s="107"/>
      <c r="BO341" s="107"/>
      <c r="BP341" s="107"/>
      <c r="BQ341" s="107"/>
      <c r="BR341" s="107"/>
      <c r="BS341" s="107"/>
      <c r="BT341" s="107"/>
      <c r="BU341" s="107"/>
      <c r="BV341" s="107"/>
      <c r="BW341" s="107"/>
      <c r="BX341" s="107"/>
      <c r="BY341" s="107"/>
      <c r="BZ341" s="107"/>
      <c r="CA341" s="107"/>
      <c r="CB341" s="107"/>
      <c r="CC341" s="107"/>
      <c r="CD341" s="107"/>
      <c r="CE341" s="107"/>
      <c r="CF341" s="107"/>
      <c r="CG341" s="107"/>
      <c r="CH341" s="107"/>
      <c r="CI341" s="107"/>
      <c r="CJ341" s="107"/>
      <c r="CK341" s="107"/>
      <c r="CL341" s="107"/>
      <c r="CM341" s="107"/>
      <c r="CN341" s="107"/>
      <c r="CO341" s="107"/>
      <c r="CP341" s="107"/>
      <c r="CQ341" s="107"/>
      <c r="CR341" s="107"/>
      <c r="CS341" s="107"/>
      <c r="CT341" s="107"/>
      <c r="CU341" s="107"/>
      <c r="CV341" s="107"/>
      <c r="CW341" s="107"/>
      <c r="CX341" s="107"/>
      <c r="CY341" s="107"/>
      <c r="CZ341" s="107"/>
      <c r="DA341" s="107"/>
      <c r="DB341" s="107"/>
      <c r="DC341" s="107"/>
      <c r="DD341" s="107"/>
      <c r="DE341" s="107"/>
      <c r="DF341" s="107"/>
      <c r="DG341" s="107"/>
      <c r="DH341" s="107"/>
      <c r="DI341" s="107"/>
      <c r="DJ341" s="107"/>
      <c r="DK341" s="107"/>
      <c r="DL341" s="107"/>
      <c r="DM341" s="107"/>
      <c r="DN341" s="107"/>
      <c r="DO341" s="107"/>
      <c r="DP341" s="107"/>
      <c r="DQ341" s="107"/>
      <c r="DR341" s="107"/>
      <c r="DS341" s="107"/>
      <c r="DT341" s="107"/>
      <c r="DU341" s="107"/>
      <c r="DV341" s="107"/>
      <c r="DW341" s="107"/>
      <c r="DX341" s="107"/>
      <c r="DY341" s="107"/>
      <c r="DZ341" s="107"/>
      <c r="EA341" s="107"/>
      <c r="EB341" s="107"/>
      <c r="EC341" s="107"/>
      <c r="ED341" s="107"/>
      <c r="EE341" s="107"/>
      <c r="EF341" s="107"/>
      <c r="EG341" s="107"/>
    </row>
    <row r="342" spans="1:137" s="146" customFormat="1" ht="25.5">
      <c r="A342" s="94" t="s">
        <v>630</v>
      </c>
      <c r="B342" s="162"/>
      <c r="C342" s="131" t="s">
        <v>488</v>
      </c>
      <c r="D342" s="100">
        <f>D343</f>
        <v>0</v>
      </c>
      <c r="E342" s="100">
        <f>E343</f>
        <v>90000</v>
      </c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7"/>
      <c r="BA342" s="107"/>
      <c r="BB342" s="107"/>
      <c r="BC342" s="107"/>
      <c r="BD342" s="107"/>
      <c r="BE342" s="107"/>
      <c r="BF342" s="107"/>
      <c r="BG342" s="107"/>
      <c r="BH342" s="107"/>
      <c r="BI342" s="107"/>
      <c r="BJ342" s="107"/>
      <c r="BK342" s="107"/>
      <c r="BL342" s="107"/>
      <c r="BM342" s="107"/>
      <c r="BN342" s="107"/>
      <c r="BO342" s="107"/>
      <c r="BP342" s="107"/>
      <c r="BQ342" s="107"/>
      <c r="BR342" s="107"/>
      <c r="BS342" s="107"/>
      <c r="BT342" s="107"/>
      <c r="BU342" s="107"/>
      <c r="BV342" s="107"/>
      <c r="BW342" s="107"/>
      <c r="BX342" s="107"/>
      <c r="BY342" s="107"/>
      <c r="BZ342" s="107"/>
      <c r="CA342" s="107"/>
      <c r="CB342" s="107"/>
      <c r="CC342" s="107"/>
      <c r="CD342" s="107"/>
      <c r="CE342" s="107"/>
      <c r="CF342" s="107"/>
      <c r="CG342" s="107"/>
      <c r="CH342" s="107"/>
      <c r="CI342" s="107"/>
      <c r="CJ342" s="107"/>
      <c r="CK342" s="107"/>
      <c r="CL342" s="107"/>
      <c r="CM342" s="107"/>
      <c r="CN342" s="107"/>
      <c r="CO342" s="107"/>
      <c r="CP342" s="107"/>
      <c r="CQ342" s="107"/>
      <c r="CR342" s="107"/>
      <c r="CS342" s="107"/>
      <c r="CT342" s="107"/>
      <c r="CU342" s="107"/>
      <c r="CV342" s="107"/>
      <c r="CW342" s="107"/>
      <c r="CX342" s="107"/>
      <c r="CY342" s="107"/>
      <c r="CZ342" s="107"/>
      <c r="DA342" s="107"/>
      <c r="DB342" s="107"/>
      <c r="DC342" s="107"/>
      <c r="DD342" s="107"/>
      <c r="DE342" s="107"/>
      <c r="DF342" s="107"/>
      <c r="DG342" s="107"/>
      <c r="DH342" s="107"/>
      <c r="DI342" s="107"/>
      <c r="DJ342" s="107"/>
      <c r="DK342" s="107"/>
      <c r="DL342" s="107"/>
      <c r="DM342" s="107"/>
      <c r="DN342" s="107"/>
      <c r="DO342" s="107"/>
      <c r="DP342" s="107"/>
      <c r="DQ342" s="107"/>
      <c r="DR342" s="107"/>
      <c r="DS342" s="107"/>
      <c r="DT342" s="107"/>
      <c r="DU342" s="107"/>
      <c r="DV342" s="107"/>
      <c r="DW342" s="107"/>
      <c r="DX342" s="107"/>
      <c r="DY342" s="107"/>
      <c r="DZ342" s="107"/>
      <c r="EA342" s="107"/>
      <c r="EB342" s="107"/>
      <c r="EC342" s="107"/>
      <c r="ED342" s="107"/>
      <c r="EE342" s="107"/>
      <c r="EF342" s="107"/>
      <c r="EG342" s="107"/>
    </row>
    <row r="343" spans="1:137" s="146" customFormat="1" ht="25.5">
      <c r="A343" s="94"/>
      <c r="B343" s="94" t="s">
        <v>413</v>
      </c>
      <c r="C343" s="122" t="s">
        <v>414</v>
      </c>
      <c r="D343" s="100">
        <v>0</v>
      </c>
      <c r="E343" s="100">
        <v>90000</v>
      </c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  <c r="BE343" s="107"/>
      <c r="BF343" s="107"/>
      <c r="BG343" s="107"/>
      <c r="BH343" s="107"/>
      <c r="BI343" s="107"/>
      <c r="BJ343" s="107"/>
      <c r="BK343" s="107"/>
      <c r="BL343" s="107"/>
      <c r="BM343" s="107"/>
      <c r="BN343" s="107"/>
      <c r="BO343" s="107"/>
      <c r="BP343" s="107"/>
      <c r="BQ343" s="107"/>
      <c r="BR343" s="107"/>
      <c r="BS343" s="107"/>
      <c r="BT343" s="107"/>
      <c r="BU343" s="107"/>
      <c r="BV343" s="107"/>
      <c r="BW343" s="107"/>
      <c r="BX343" s="107"/>
      <c r="BY343" s="107"/>
      <c r="BZ343" s="107"/>
      <c r="CA343" s="107"/>
      <c r="CB343" s="107"/>
      <c r="CC343" s="107"/>
      <c r="CD343" s="107"/>
      <c r="CE343" s="107"/>
      <c r="CF343" s="107"/>
      <c r="CG343" s="107"/>
      <c r="CH343" s="107"/>
      <c r="CI343" s="107"/>
      <c r="CJ343" s="107"/>
      <c r="CK343" s="107"/>
      <c r="CL343" s="107"/>
      <c r="CM343" s="107"/>
      <c r="CN343" s="107"/>
      <c r="CO343" s="107"/>
      <c r="CP343" s="107"/>
      <c r="CQ343" s="107"/>
      <c r="CR343" s="107"/>
      <c r="CS343" s="107"/>
      <c r="CT343" s="107"/>
      <c r="CU343" s="107"/>
      <c r="CV343" s="107"/>
      <c r="CW343" s="107"/>
      <c r="CX343" s="107"/>
      <c r="CY343" s="107"/>
      <c r="CZ343" s="107"/>
      <c r="DA343" s="107"/>
      <c r="DB343" s="107"/>
      <c r="DC343" s="107"/>
      <c r="DD343" s="107"/>
      <c r="DE343" s="107"/>
      <c r="DF343" s="107"/>
      <c r="DG343" s="107"/>
      <c r="DH343" s="107"/>
      <c r="DI343" s="107"/>
      <c r="DJ343" s="107"/>
      <c r="DK343" s="107"/>
      <c r="DL343" s="107"/>
      <c r="DM343" s="107"/>
      <c r="DN343" s="107"/>
      <c r="DO343" s="107"/>
      <c r="DP343" s="107"/>
      <c r="DQ343" s="107"/>
      <c r="DR343" s="107"/>
      <c r="DS343" s="107"/>
      <c r="DT343" s="107"/>
      <c r="DU343" s="107"/>
      <c r="DV343" s="107"/>
      <c r="DW343" s="107"/>
      <c r="DX343" s="107"/>
      <c r="DY343" s="107"/>
      <c r="DZ343" s="107"/>
      <c r="EA343" s="107"/>
      <c r="EB343" s="107"/>
      <c r="EC343" s="107"/>
      <c r="ED343" s="107"/>
      <c r="EE343" s="107"/>
      <c r="EF343" s="107"/>
      <c r="EG343" s="107"/>
    </row>
    <row r="344" spans="1:137" s="146" customFormat="1" ht="25.5">
      <c r="A344" s="70" t="s">
        <v>471</v>
      </c>
      <c r="B344" s="70"/>
      <c r="C344" s="165" t="s">
        <v>472</v>
      </c>
      <c r="D344" s="100">
        <f>D345+D350</f>
        <v>4200.6</v>
      </c>
      <c r="E344" s="100">
        <f>E345+E350</f>
        <v>4200.6</v>
      </c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  <c r="BE344" s="107"/>
      <c r="BF344" s="107"/>
      <c r="BG344" s="107"/>
      <c r="BH344" s="107"/>
      <c r="BI344" s="107"/>
      <c r="BJ344" s="107"/>
      <c r="BK344" s="107"/>
      <c r="BL344" s="107"/>
      <c r="BM344" s="107"/>
      <c r="BN344" s="107"/>
      <c r="BO344" s="107"/>
      <c r="BP344" s="107"/>
      <c r="BQ344" s="107"/>
      <c r="BR344" s="107"/>
      <c r="BS344" s="107"/>
      <c r="BT344" s="107"/>
      <c r="BU344" s="107"/>
      <c r="BV344" s="107"/>
      <c r="BW344" s="107"/>
      <c r="BX344" s="107"/>
      <c r="BY344" s="107"/>
      <c r="BZ344" s="107"/>
      <c r="CA344" s="107"/>
      <c r="CB344" s="107"/>
      <c r="CC344" s="107"/>
      <c r="CD344" s="107"/>
      <c r="CE344" s="107"/>
      <c r="CF344" s="107"/>
      <c r="CG344" s="107"/>
      <c r="CH344" s="107"/>
      <c r="CI344" s="107"/>
      <c r="CJ344" s="107"/>
      <c r="CK344" s="107"/>
      <c r="CL344" s="107"/>
      <c r="CM344" s="107"/>
      <c r="CN344" s="107"/>
      <c r="CO344" s="107"/>
      <c r="CP344" s="107"/>
      <c r="CQ344" s="107"/>
      <c r="CR344" s="107"/>
      <c r="CS344" s="107"/>
      <c r="CT344" s="107"/>
      <c r="CU344" s="107"/>
      <c r="CV344" s="107"/>
      <c r="CW344" s="107"/>
      <c r="CX344" s="107"/>
      <c r="CY344" s="107"/>
      <c r="CZ344" s="107"/>
      <c r="DA344" s="107"/>
      <c r="DB344" s="107"/>
      <c r="DC344" s="107"/>
      <c r="DD344" s="107"/>
      <c r="DE344" s="107"/>
      <c r="DF344" s="107"/>
      <c r="DG344" s="107"/>
      <c r="DH344" s="107"/>
      <c r="DI344" s="107"/>
      <c r="DJ344" s="107"/>
      <c r="DK344" s="107"/>
      <c r="DL344" s="107"/>
      <c r="DM344" s="107"/>
      <c r="DN344" s="107"/>
      <c r="DO344" s="107"/>
      <c r="DP344" s="107"/>
      <c r="DQ344" s="107"/>
      <c r="DR344" s="107"/>
      <c r="DS344" s="107"/>
      <c r="DT344" s="107"/>
      <c r="DU344" s="107"/>
      <c r="DV344" s="107"/>
      <c r="DW344" s="107"/>
      <c r="DX344" s="107"/>
      <c r="DY344" s="107"/>
      <c r="DZ344" s="107"/>
      <c r="EA344" s="107"/>
      <c r="EB344" s="107"/>
      <c r="EC344" s="107"/>
      <c r="ED344" s="107"/>
      <c r="EE344" s="107"/>
      <c r="EF344" s="107"/>
      <c r="EG344" s="107"/>
    </row>
    <row r="345" spans="1:137" s="146" customFormat="1" ht="38.25">
      <c r="A345" s="70" t="s">
        <v>473</v>
      </c>
      <c r="B345" s="70"/>
      <c r="C345" s="131" t="s">
        <v>474</v>
      </c>
      <c r="D345" s="100">
        <f>D346+D348</f>
        <v>277.3</v>
      </c>
      <c r="E345" s="100">
        <f>E346+E348</f>
        <v>277.3</v>
      </c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  <c r="BE345" s="107"/>
      <c r="BF345" s="107"/>
      <c r="BG345" s="107"/>
      <c r="BH345" s="107"/>
      <c r="BI345" s="107"/>
      <c r="BJ345" s="107"/>
      <c r="BK345" s="107"/>
      <c r="BL345" s="107"/>
      <c r="BM345" s="107"/>
      <c r="BN345" s="107"/>
      <c r="BO345" s="107"/>
      <c r="BP345" s="107"/>
      <c r="BQ345" s="107"/>
      <c r="BR345" s="107"/>
      <c r="BS345" s="107"/>
      <c r="BT345" s="107"/>
      <c r="BU345" s="107"/>
      <c r="BV345" s="107"/>
      <c r="BW345" s="107"/>
      <c r="BX345" s="107"/>
      <c r="BY345" s="107"/>
      <c r="BZ345" s="107"/>
      <c r="CA345" s="107"/>
      <c r="CB345" s="107"/>
      <c r="CC345" s="107"/>
      <c r="CD345" s="107"/>
      <c r="CE345" s="107"/>
      <c r="CF345" s="107"/>
      <c r="CG345" s="107"/>
      <c r="CH345" s="107"/>
      <c r="CI345" s="107"/>
      <c r="CJ345" s="107"/>
      <c r="CK345" s="107"/>
      <c r="CL345" s="107"/>
      <c r="CM345" s="107"/>
      <c r="CN345" s="107"/>
      <c r="CO345" s="107"/>
      <c r="CP345" s="107"/>
      <c r="CQ345" s="107"/>
      <c r="CR345" s="107"/>
      <c r="CS345" s="107"/>
      <c r="CT345" s="107"/>
      <c r="CU345" s="107"/>
      <c r="CV345" s="107"/>
      <c r="CW345" s="107"/>
      <c r="CX345" s="107"/>
      <c r="CY345" s="107"/>
      <c r="CZ345" s="107"/>
      <c r="DA345" s="107"/>
      <c r="DB345" s="107"/>
      <c r="DC345" s="107"/>
      <c r="DD345" s="107"/>
      <c r="DE345" s="107"/>
      <c r="DF345" s="107"/>
      <c r="DG345" s="107"/>
      <c r="DH345" s="107"/>
      <c r="DI345" s="107"/>
      <c r="DJ345" s="107"/>
      <c r="DK345" s="107"/>
      <c r="DL345" s="107"/>
      <c r="DM345" s="107"/>
      <c r="DN345" s="107"/>
      <c r="DO345" s="107"/>
      <c r="DP345" s="107"/>
      <c r="DQ345" s="107"/>
      <c r="DR345" s="107"/>
      <c r="DS345" s="107"/>
      <c r="DT345" s="107"/>
      <c r="DU345" s="107"/>
      <c r="DV345" s="107"/>
      <c r="DW345" s="107"/>
      <c r="DX345" s="107"/>
      <c r="DY345" s="107"/>
      <c r="DZ345" s="107"/>
      <c r="EA345" s="107"/>
      <c r="EB345" s="107"/>
      <c r="EC345" s="107"/>
      <c r="ED345" s="107"/>
      <c r="EE345" s="107"/>
      <c r="EF345" s="107"/>
      <c r="EG345" s="107"/>
    </row>
    <row r="346" spans="1:137" s="146" customFormat="1" ht="51">
      <c r="A346" s="70" t="s">
        <v>475</v>
      </c>
      <c r="B346" s="162"/>
      <c r="C346" s="131" t="s">
        <v>476</v>
      </c>
      <c r="D346" s="100">
        <f>D347</f>
        <v>191.8</v>
      </c>
      <c r="E346" s="100">
        <f>E347</f>
        <v>191.8</v>
      </c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07"/>
      <c r="BC346" s="107"/>
      <c r="BD346" s="107"/>
      <c r="BE346" s="107"/>
      <c r="BF346" s="107"/>
      <c r="BG346" s="107"/>
      <c r="BH346" s="107"/>
      <c r="BI346" s="107"/>
      <c r="BJ346" s="107"/>
      <c r="BK346" s="107"/>
      <c r="BL346" s="107"/>
      <c r="BM346" s="107"/>
      <c r="BN346" s="107"/>
      <c r="BO346" s="107"/>
      <c r="BP346" s="107"/>
      <c r="BQ346" s="107"/>
      <c r="BR346" s="107"/>
      <c r="BS346" s="107"/>
      <c r="BT346" s="107"/>
      <c r="BU346" s="107"/>
      <c r="BV346" s="107"/>
      <c r="BW346" s="107"/>
      <c r="BX346" s="107"/>
      <c r="BY346" s="107"/>
      <c r="BZ346" s="107"/>
      <c r="CA346" s="107"/>
      <c r="CB346" s="107"/>
      <c r="CC346" s="107"/>
      <c r="CD346" s="107"/>
      <c r="CE346" s="107"/>
      <c r="CF346" s="107"/>
      <c r="CG346" s="107"/>
      <c r="CH346" s="107"/>
      <c r="CI346" s="107"/>
      <c r="CJ346" s="107"/>
      <c r="CK346" s="107"/>
      <c r="CL346" s="107"/>
      <c r="CM346" s="107"/>
      <c r="CN346" s="107"/>
      <c r="CO346" s="107"/>
      <c r="CP346" s="107"/>
      <c r="CQ346" s="107"/>
      <c r="CR346" s="107"/>
      <c r="CS346" s="107"/>
      <c r="CT346" s="107"/>
      <c r="CU346" s="107"/>
      <c r="CV346" s="107"/>
      <c r="CW346" s="107"/>
      <c r="CX346" s="107"/>
      <c r="CY346" s="107"/>
      <c r="CZ346" s="107"/>
      <c r="DA346" s="107"/>
      <c r="DB346" s="107"/>
      <c r="DC346" s="107"/>
      <c r="DD346" s="107"/>
      <c r="DE346" s="107"/>
      <c r="DF346" s="107"/>
      <c r="DG346" s="107"/>
      <c r="DH346" s="107"/>
      <c r="DI346" s="107"/>
      <c r="DJ346" s="107"/>
      <c r="DK346" s="107"/>
      <c r="DL346" s="107"/>
      <c r="DM346" s="107"/>
      <c r="DN346" s="107"/>
      <c r="DO346" s="107"/>
      <c r="DP346" s="107"/>
      <c r="DQ346" s="107"/>
      <c r="DR346" s="107"/>
      <c r="DS346" s="107"/>
      <c r="DT346" s="107"/>
      <c r="DU346" s="107"/>
      <c r="DV346" s="107"/>
      <c r="DW346" s="107"/>
      <c r="DX346" s="107"/>
      <c r="DY346" s="107"/>
      <c r="DZ346" s="107"/>
      <c r="EA346" s="107"/>
      <c r="EB346" s="107"/>
      <c r="EC346" s="107"/>
      <c r="ED346" s="107"/>
      <c r="EE346" s="107"/>
      <c r="EF346" s="107"/>
      <c r="EG346" s="107"/>
    </row>
    <row r="347" spans="1:137" s="146" customFormat="1" ht="25.5">
      <c r="A347" s="70"/>
      <c r="B347" s="162" t="s">
        <v>76</v>
      </c>
      <c r="C347" s="96" t="s">
        <v>77</v>
      </c>
      <c r="D347" s="100">
        <v>191.8</v>
      </c>
      <c r="E347" s="100">
        <v>191.8</v>
      </c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107"/>
      <c r="BQ347" s="107"/>
      <c r="BR347" s="107"/>
      <c r="BS347" s="107"/>
      <c r="BT347" s="107"/>
      <c r="BU347" s="107"/>
      <c r="BV347" s="107"/>
      <c r="BW347" s="107"/>
      <c r="BX347" s="107"/>
      <c r="BY347" s="107"/>
      <c r="BZ347" s="107"/>
      <c r="CA347" s="107"/>
      <c r="CB347" s="107"/>
      <c r="CC347" s="107"/>
      <c r="CD347" s="107"/>
      <c r="CE347" s="107"/>
      <c r="CF347" s="107"/>
      <c r="CG347" s="107"/>
      <c r="CH347" s="107"/>
      <c r="CI347" s="107"/>
      <c r="CJ347" s="107"/>
      <c r="CK347" s="107"/>
      <c r="CL347" s="107"/>
      <c r="CM347" s="107"/>
      <c r="CN347" s="107"/>
      <c r="CO347" s="107"/>
      <c r="CP347" s="107"/>
      <c r="CQ347" s="107"/>
      <c r="CR347" s="107"/>
      <c r="CS347" s="107"/>
      <c r="CT347" s="107"/>
      <c r="CU347" s="107"/>
      <c r="CV347" s="107"/>
      <c r="CW347" s="107"/>
      <c r="CX347" s="107"/>
      <c r="CY347" s="107"/>
      <c r="CZ347" s="107"/>
      <c r="DA347" s="107"/>
      <c r="DB347" s="107"/>
      <c r="DC347" s="107"/>
      <c r="DD347" s="107"/>
      <c r="DE347" s="107"/>
      <c r="DF347" s="107"/>
      <c r="DG347" s="107"/>
      <c r="DH347" s="107"/>
      <c r="DI347" s="107"/>
      <c r="DJ347" s="107"/>
      <c r="DK347" s="107"/>
      <c r="DL347" s="107"/>
      <c r="DM347" s="107"/>
      <c r="DN347" s="107"/>
      <c r="DO347" s="107"/>
      <c r="DP347" s="107"/>
      <c r="DQ347" s="107"/>
      <c r="DR347" s="107"/>
      <c r="DS347" s="107"/>
      <c r="DT347" s="107"/>
      <c r="DU347" s="107"/>
      <c r="DV347" s="107"/>
      <c r="DW347" s="107"/>
      <c r="DX347" s="107"/>
      <c r="DY347" s="107"/>
      <c r="DZ347" s="107"/>
      <c r="EA347" s="107"/>
      <c r="EB347" s="107"/>
      <c r="EC347" s="107"/>
      <c r="ED347" s="107"/>
      <c r="EE347" s="107"/>
      <c r="EF347" s="107"/>
      <c r="EG347" s="107"/>
    </row>
    <row r="348" spans="1:137" s="146" customFormat="1" ht="63.75">
      <c r="A348" s="70" t="s">
        <v>477</v>
      </c>
      <c r="B348" s="162"/>
      <c r="C348" s="131" t="s">
        <v>516</v>
      </c>
      <c r="D348" s="100">
        <f>D349</f>
        <v>85.5</v>
      </c>
      <c r="E348" s="100">
        <f>E349</f>
        <v>85.5</v>
      </c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7"/>
      <c r="AV348" s="107"/>
      <c r="AW348" s="107"/>
      <c r="AX348" s="107"/>
      <c r="AY348" s="107"/>
      <c r="AZ348" s="107"/>
      <c r="BA348" s="107"/>
      <c r="BB348" s="107"/>
      <c r="BC348" s="107"/>
      <c r="BD348" s="107"/>
      <c r="BE348" s="107"/>
      <c r="BF348" s="107"/>
      <c r="BG348" s="107"/>
      <c r="BH348" s="107"/>
      <c r="BI348" s="107"/>
      <c r="BJ348" s="107"/>
      <c r="BK348" s="107"/>
      <c r="BL348" s="107"/>
      <c r="BM348" s="107"/>
      <c r="BN348" s="107"/>
      <c r="BO348" s="107"/>
      <c r="BP348" s="107"/>
      <c r="BQ348" s="107"/>
      <c r="BR348" s="107"/>
      <c r="BS348" s="107"/>
      <c r="BT348" s="107"/>
      <c r="BU348" s="107"/>
      <c r="BV348" s="107"/>
      <c r="BW348" s="107"/>
      <c r="BX348" s="107"/>
      <c r="BY348" s="107"/>
      <c r="BZ348" s="107"/>
      <c r="CA348" s="107"/>
      <c r="CB348" s="107"/>
      <c r="CC348" s="107"/>
      <c r="CD348" s="107"/>
      <c r="CE348" s="107"/>
      <c r="CF348" s="107"/>
      <c r="CG348" s="107"/>
      <c r="CH348" s="107"/>
      <c r="CI348" s="107"/>
      <c r="CJ348" s="107"/>
      <c r="CK348" s="107"/>
      <c r="CL348" s="107"/>
      <c r="CM348" s="107"/>
      <c r="CN348" s="107"/>
      <c r="CO348" s="107"/>
      <c r="CP348" s="107"/>
      <c r="CQ348" s="107"/>
      <c r="CR348" s="107"/>
      <c r="CS348" s="107"/>
      <c r="CT348" s="107"/>
      <c r="CU348" s="107"/>
      <c r="CV348" s="107"/>
      <c r="CW348" s="107"/>
      <c r="CX348" s="107"/>
      <c r="CY348" s="107"/>
      <c r="CZ348" s="107"/>
      <c r="DA348" s="107"/>
      <c r="DB348" s="107"/>
      <c r="DC348" s="107"/>
      <c r="DD348" s="107"/>
      <c r="DE348" s="107"/>
      <c r="DF348" s="107"/>
      <c r="DG348" s="107"/>
      <c r="DH348" s="107"/>
      <c r="DI348" s="107"/>
      <c r="DJ348" s="107"/>
      <c r="DK348" s="107"/>
      <c r="DL348" s="107"/>
      <c r="DM348" s="107"/>
      <c r="DN348" s="107"/>
      <c r="DO348" s="107"/>
      <c r="DP348" s="107"/>
      <c r="DQ348" s="107"/>
      <c r="DR348" s="107"/>
      <c r="DS348" s="107"/>
      <c r="DT348" s="107"/>
      <c r="DU348" s="107"/>
      <c r="DV348" s="107"/>
      <c r="DW348" s="107"/>
      <c r="DX348" s="107"/>
      <c r="DY348" s="107"/>
      <c r="DZ348" s="107"/>
      <c r="EA348" s="107"/>
      <c r="EB348" s="107"/>
      <c r="EC348" s="107"/>
      <c r="ED348" s="107"/>
      <c r="EE348" s="107"/>
      <c r="EF348" s="107"/>
      <c r="EG348" s="107"/>
    </row>
    <row r="349" spans="1:137" s="146" customFormat="1" ht="51">
      <c r="A349" s="70"/>
      <c r="B349" s="126" t="s">
        <v>74</v>
      </c>
      <c r="C349" s="164" t="s">
        <v>75</v>
      </c>
      <c r="D349" s="100">
        <v>85.5</v>
      </c>
      <c r="E349" s="100">
        <v>85.5</v>
      </c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  <c r="BE349" s="107"/>
      <c r="BF349" s="107"/>
      <c r="BG349" s="107"/>
      <c r="BH349" s="107"/>
      <c r="BI349" s="107"/>
      <c r="BJ349" s="107"/>
      <c r="BK349" s="107"/>
      <c r="BL349" s="107"/>
      <c r="BM349" s="107"/>
      <c r="BN349" s="107"/>
      <c r="BO349" s="107"/>
      <c r="BP349" s="107"/>
      <c r="BQ349" s="107"/>
      <c r="BR349" s="107"/>
      <c r="BS349" s="107"/>
      <c r="BT349" s="107"/>
      <c r="BU349" s="107"/>
      <c r="BV349" s="107"/>
      <c r="BW349" s="107"/>
      <c r="BX349" s="107"/>
      <c r="BY349" s="107"/>
      <c r="BZ349" s="107"/>
      <c r="CA349" s="107"/>
      <c r="CB349" s="107"/>
      <c r="CC349" s="107"/>
      <c r="CD349" s="107"/>
      <c r="CE349" s="107"/>
      <c r="CF349" s="107"/>
      <c r="CG349" s="107"/>
      <c r="CH349" s="107"/>
      <c r="CI349" s="107"/>
      <c r="CJ349" s="107"/>
      <c r="CK349" s="107"/>
      <c r="CL349" s="107"/>
      <c r="CM349" s="107"/>
      <c r="CN349" s="107"/>
      <c r="CO349" s="107"/>
      <c r="CP349" s="107"/>
      <c r="CQ349" s="107"/>
      <c r="CR349" s="107"/>
      <c r="CS349" s="107"/>
      <c r="CT349" s="107"/>
      <c r="CU349" s="107"/>
      <c r="CV349" s="107"/>
      <c r="CW349" s="107"/>
      <c r="CX349" s="107"/>
      <c r="CY349" s="107"/>
      <c r="CZ349" s="107"/>
      <c r="DA349" s="107"/>
      <c r="DB349" s="107"/>
      <c r="DC349" s="107"/>
      <c r="DD349" s="107"/>
      <c r="DE349" s="107"/>
      <c r="DF349" s="107"/>
      <c r="DG349" s="107"/>
      <c r="DH349" s="107"/>
      <c r="DI349" s="107"/>
      <c r="DJ349" s="107"/>
      <c r="DK349" s="107"/>
      <c r="DL349" s="107"/>
      <c r="DM349" s="107"/>
      <c r="DN349" s="107"/>
      <c r="DO349" s="107"/>
      <c r="DP349" s="107"/>
      <c r="DQ349" s="107"/>
      <c r="DR349" s="107"/>
      <c r="DS349" s="107"/>
      <c r="DT349" s="107"/>
      <c r="DU349" s="107"/>
      <c r="DV349" s="107"/>
      <c r="DW349" s="107"/>
      <c r="DX349" s="107"/>
      <c r="DY349" s="107"/>
      <c r="DZ349" s="107"/>
      <c r="EA349" s="107"/>
      <c r="EB349" s="107"/>
      <c r="EC349" s="107"/>
      <c r="ED349" s="107"/>
      <c r="EE349" s="107"/>
      <c r="EF349" s="107"/>
      <c r="EG349" s="107"/>
    </row>
    <row r="350" spans="1:137" s="146" customFormat="1" ht="25.5">
      <c r="A350" s="70" t="s">
        <v>495</v>
      </c>
      <c r="B350" s="126"/>
      <c r="C350" s="164" t="s">
        <v>496</v>
      </c>
      <c r="D350" s="100">
        <f>D351+D353</f>
        <v>3923.3</v>
      </c>
      <c r="E350" s="100">
        <f>E351+E353</f>
        <v>3923.3</v>
      </c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  <c r="BP350" s="107"/>
      <c r="BQ350" s="107"/>
      <c r="BR350" s="107"/>
      <c r="BS350" s="107"/>
      <c r="BT350" s="107"/>
      <c r="BU350" s="107"/>
      <c r="BV350" s="107"/>
      <c r="BW350" s="107"/>
      <c r="BX350" s="107"/>
      <c r="BY350" s="107"/>
      <c r="BZ350" s="107"/>
      <c r="CA350" s="107"/>
      <c r="CB350" s="107"/>
      <c r="CC350" s="107"/>
      <c r="CD350" s="107"/>
      <c r="CE350" s="107"/>
      <c r="CF350" s="107"/>
      <c r="CG350" s="107"/>
      <c r="CH350" s="107"/>
      <c r="CI350" s="107"/>
      <c r="CJ350" s="107"/>
      <c r="CK350" s="107"/>
      <c r="CL350" s="107"/>
      <c r="CM350" s="107"/>
      <c r="CN350" s="107"/>
      <c r="CO350" s="107"/>
      <c r="CP350" s="107"/>
      <c r="CQ350" s="107"/>
      <c r="CR350" s="107"/>
      <c r="CS350" s="107"/>
      <c r="CT350" s="107"/>
      <c r="CU350" s="107"/>
      <c r="CV350" s="107"/>
      <c r="CW350" s="107"/>
      <c r="CX350" s="107"/>
      <c r="CY350" s="107"/>
      <c r="CZ350" s="107"/>
      <c r="DA350" s="107"/>
      <c r="DB350" s="107"/>
      <c r="DC350" s="107"/>
      <c r="DD350" s="107"/>
      <c r="DE350" s="107"/>
      <c r="DF350" s="107"/>
      <c r="DG350" s="107"/>
      <c r="DH350" s="107"/>
      <c r="DI350" s="107"/>
      <c r="DJ350" s="107"/>
      <c r="DK350" s="107"/>
      <c r="DL350" s="107"/>
      <c r="DM350" s="107"/>
      <c r="DN350" s="107"/>
      <c r="DO350" s="107"/>
      <c r="DP350" s="107"/>
      <c r="DQ350" s="107"/>
      <c r="DR350" s="107"/>
      <c r="DS350" s="107"/>
      <c r="DT350" s="107"/>
      <c r="DU350" s="107"/>
      <c r="DV350" s="107"/>
      <c r="DW350" s="107"/>
      <c r="DX350" s="107"/>
      <c r="DY350" s="107"/>
      <c r="DZ350" s="107"/>
      <c r="EA350" s="107"/>
      <c r="EB350" s="107"/>
      <c r="EC350" s="107"/>
      <c r="ED350" s="107"/>
      <c r="EE350" s="107"/>
      <c r="EF350" s="107"/>
      <c r="EG350" s="107"/>
    </row>
    <row r="351" spans="1:137" s="146" customFormat="1" ht="12.75">
      <c r="A351" s="70" t="s">
        <v>631</v>
      </c>
      <c r="B351" s="126"/>
      <c r="C351" s="164" t="s">
        <v>504</v>
      </c>
      <c r="D351" s="100">
        <f>D352</f>
        <v>1046.5</v>
      </c>
      <c r="E351" s="100">
        <f>E352</f>
        <v>1046.5</v>
      </c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  <c r="BE351" s="107"/>
      <c r="BF351" s="107"/>
      <c r="BG351" s="107"/>
      <c r="BH351" s="107"/>
      <c r="BI351" s="107"/>
      <c r="BJ351" s="107"/>
      <c r="BK351" s="107"/>
      <c r="BL351" s="107"/>
      <c r="BM351" s="107"/>
      <c r="BN351" s="107"/>
      <c r="BO351" s="107"/>
      <c r="BP351" s="107"/>
      <c r="BQ351" s="107"/>
      <c r="BR351" s="107"/>
      <c r="BS351" s="107"/>
      <c r="BT351" s="107"/>
      <c r="BU351" s="107"/>
      <c r="BV351" s="107"/>
      <c r="BW351" s="107"/>
      <c r="BX351" s="107"/>
      <c r="BY351" s="107"/>
      <c r="BZ351" s="107"/>
      <c r="CA351" s="107"/>
      <c r="CB351" s="107"/>
      <c r="CC351" s="107"/>
      <c r="CD351" s="107"/>
      <c r="CE351" s="107"/>
      <c r="CF351" s="107"/>
      <c r="CG351" s="107"/>
      <c r="CH351" s="107"/>
      <c r="CI351" s="107"/>
      <c r="CJ351" s="107"/>
      <c r="CK351" s="107"/>
      <c r="CL351" s="107"/>
      <c r="CM351" s="107"/>
      <c r="CN351" s="107"/>
      <c r="CO351" s="107"/>
      <c r="CP351" s="107"/>
      <c r="CQ351" s="107"/>
      <c r="CR351" s="107"/>
      <c r="CS351" s="107"/>
      <c r="CT351" s="107"/>
      <c r="CU351" s="107"/>
      <c r="CV351" s="107"/>
      <c r="CW351" s="107"/>
      <c r="CX351" s="107"/>
      <c r="CY351" s="107"/>
      <c r="CZ351" s="107"/>
      <c r="DA351" s="107"/>
      <c r="DB351" s="107"/>
      <c r="DC351" s="107"/>
      <c r="DD351" s="107"/>
      <c r="DE351" s="107"/>
      <c r="DF351" s="107"/>
      <c r="DG351" s="107"/>
      <c r="DH351" s="107"/>
      <c r="DI351" s="107"/>
      <c r="DJ351" s="107"/>
      <c r="DK351" s="107"/>
      <c r="DL351" s="107"/>
      <c r="DM351" s="107"/>
      <c r="DN351" s="107"/>
      <c r="DO351" s="107"/>
      <c r="DP351" s="107"/>
      <c r="DQ351" s="107"/>
      <c r="DR351" s="107"/>
      <c r="DS351" s="107"/>
      <c r="DT351" s="107"/>
      <c r="DU351" s="107"/>
      <c r="DV351" s="107"/>
      <c r="DW351" s="107"/>
      <c r="DX351" s="107"/>
      <c r="DY351" s="107"/>
      <c r="DZ351" s="107"/>
      <c r="EA351" s="107"/>
      <c r="EB351" s="107"/>
      <c r="EC351" s="107"/>
      <c r="ED351" s="107"/>
      <c r="EE351" s="107"/>
      <c r="EF351" s="107"/>
      <c r="EG351" s="107"/>
    </row>
    <row r="352" spans="1:5" s="107" customFormat="1" ht="25.5">
      <c r="A352" s="70"/>
      <c r="B352" s="162" t="s">
        <v>76</v>
      </c>
      <c r="C352" s="96" t="s">
        <v>77</v>
      </c>
      <c r="D352" s="100">
        <v>1046.5</v>
      </c>
      <c r="E352" s="100">
        <v>1046.5</v>
      </c>
    </row>
    <row r="353" spans="1:137" s="117" customFormat="1" ht="12.75">
      <c r="A353" s="70" t="s">
        <v>632</v>
      </c>
      <c r="B353" s="126"/>
      <c r="C353" s="164" t="s">
        <v>497</v>
      </c>
      <c r="D353" s="100">
        <f>D354</f>
        <v>2876.8</v>
      </c>
      <c r="E353" s="100">
        <f>E354</f>
        <v>2876.8</v>
      </c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  <c r="AN353" s="114"/>
      <c r="AO353" s="114"/>
      <c r="AP353" s="114"/>
      <c r="AQ353" s="114"/>
      <c r="AR353" s="114"/>
      <c r="AS353" s="114"/>
      <c r="AT353" s="114"/>
      <c r="AU353" s="114"/>
      <c r="AV353" s="114"/>
      <c r="AW353" s="114"/>
      <c r="AX353" s="114"/>
      <c r="AY353" s="114"/>
      <c r="AZ353" s="114"/>
      <c r="BA353" s="114"/>
      <c r="BB353" s="114"/>
      <c r="BC353" s="114"/>
      <c r="BD353" s="114"/>
      <c r="BE353" s="114"/>
      <c r="BF353" s="114"/>
      <c r="BG353" s="114"/>
      <c r="BH353" s="114"/>
      <c r="BI353" s="114"/>
      <c r="BJ353" s="114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4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  <c r="DG353" s="114"/>
      <c r="DH353" s="114"/>
      <c r="DI353" s="114"/>
      <c r="DJ353" s="114"/>
      <c r="DK353" s="114"/>
      <c r="DL353" s="114"/>
      <c r="DM353" s="114"/>
      <c r="DN353" s="114"/>
      <c r="DO353" s="114"/>
      <c r="DP353" s="114"/>
      <c r="DQ353" s="114"/>
      <c r="DR353" s="114"/>
      <c r="DS353" s="114"/>
      <c r="DT353" s="114"/>
      <c r="DU353" s="114"/>
      <c r="DV353" s="114"/>
      <c r="DW353" s="114"/>
      <c r="DX353" s="114"/>
      <c r="DY353" s="114"/>
      <c r="DZ353" s="114"/>
      <c r="EA353" s="114"/>
      <c r="EB353" s="114"/>
      <c r="EC353" s="114"/>
      <c r="ED353" s="114"/>
      <c r="EE353" s="114"/>
      <c r="EF353" s="114"/>
      <c r="EG353" s="114"/>
    </row>
    <row r="354" spans="1:137" s="146" customFormat="1" ht="25.5">
      <c r="A354" s="70"/>
      <c r="B354" s="162" t="s">
        <v>76</v>
      </c>
      <c r="C354" s="96" t="s">
        <v>77</v>
      </c>
      <c r="D354" s="100">
        <v>2876.8</v>
      </c>
      <c r="E354" s="100">
        <v>2876.8</v>
      </c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7"/>
      <c r="BR354" s="107"/>
      <c r="BS354" s="107"/>
      <c r="BT354" s="107"/>
      <c r="BU354" s="107"/>
      <c r="BV354" s="107"/>
      <c r="BW354" s="107"/>
      <c r="BX354" s="107"/>
      <c r="BY354" s="107"/>
      <c r="BZ354" s="107"/>
      <c r="CA354" s="107"/>
      <c r="CB354" s="107"/>
      <c r="CC354" s="107"/>
      <c r="CD354" s="107"/>
      <c r="CE354" s="107"/>
      <c r="CF354" s="107"/>
      <c r="CG354" s="107"/>
      <c r="CH354" s="107"/>
      <c r="CI354" s="107"/>
      <c r="CJ354" s="107"/>
      <c r="CK354" s="107"/>
      <c r="CL354" s="107"/>
      <c r="CM354" s="107"/>
      <c r="CN354" s="107"/>
      <c r="CO354" s="107"/>
      <c r="CP354" s="107"/>
      <c r="CQ354" s="107"/>
      <c r="CR354" s="107"/>
      <c r="CS354" s="107"/>
      <c r="CT354" s="107"/>
      <c r="CU354" s="107"/>
      <c r="CV354" s="107"/>
      <c r="CW354" s="107"/>
      <c r="CX354" s="107"/>
      <c r="CY354" s="107"/>
      <c r="CZ354" s="107"/>
      <c r="DA354" s="107"/>
      <c r="DB354" s="107"/>
      <c r="DC354" s="107"/>
      <c r="DD354" s="107"/>
      <c r="DE354" s="107"/>
      <c r="DF354" s="107"/>
      <c r="DG354" s="107"/>
      <c r="DH354" s="107"/>
      <c r="DI354" s="107"/>
      <c r="DJ354" s="107"/>
      <c r="DK354" s="107"/>
      <c r="DL354" s="107"/>
      <c r="DM354" s="107"/>
      <c r="DN354" s="107"/>
      <c r="DO354" s="107"/>
      <c r="DP354" s="107"/>
      <c r="DQ354" s="107"/>
      <c r="DR354" s="107"/>
      <c r="DS354" s="107"/>
      <c r="DT354" s="107"/>
      <c r="DU354" s="107"/>
      <c r="DV354" s="107"/>
      <c r="DW354" s="107"/>
      <c r="DX354" s="107"/>
      <c r="DY354" s="107"/>
      <c r="DZ354" s="107"/>
      <c r="EA354" s="107"/>
      <c r="EB354" s="107"/>
      <c r="EC354" s="107"/>
      <c r="ED354" s="107"/>
      <c r="EE354" s="107"/>
      <c r="EF354" s="107"/>
      <c r="EG354" s="107"/>
    </row>
    <row r="355" spans="1:137" s="146" customFormat="1" ht="12.75">
      <c r="A355" s="94" t="s">
        <v>464</v>
      </c>
      <c r="B355" s="70"/>
      <c r="C355" s="165" t="s">
        <v>465</v>
      </c>
      <c r="D355" s="100">
        <f>D356+D363</f>
        <v>22676.699999999997</v>
      </c>
      <c r="E355" s="100">
        <f>E356+E363</f>
        <v>22676.699999999997</v>
      </c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  <c r="BP355" s="107"/>
      <c r="BQ355" s="107"/>
      <c r="BR355" s="107"/>
      <c r="BS355" s="107"/>
      <c r="BT355" s="107"/>
      <c r="BU355" s="107"/>
      <c r="BV355" s="107"/>
      <c r="BW355" s="107"/>
      <c r="BX355" s="107"/>
      <c r="BY355" s="107"/>
      <c r="BZ355" s="107"/>
      <c r="CA355" s="107"/>
      <c r="CB355" s="107"/>
      <c r="CC355" s="107"/>
      <c r="CD355" s="107"/>
      <c r="CE355" s="107"/>
      <c r="CF355" s="107"/>
      <c r="CG355" s="107"/>
      <c r="CH355" s="107"/>
      <c r="CI355" s="107"/>
      <c r="CJ355" s="107"/>
      <c r="CK355" s="107"/>
      <c r="CL355" s="107"/>
      <c r="CM355" s="107"/>
      <c r="CN355" s="107"/>
      <c r="CO355" s="107"/>
      <c r="CP355" s="107"/>
      <c r="CQ355" s="107"/>
      <c r="CR355" s="107"/>
      <c r="CS355" s="107"/>
      <c r="CT355" s="107"/>
      <c r="CU355" s="107"/>
      <c r="CV355" s="107"/>
      <c r="CW355" s="107"/>
      <c r="CX355" s="107"/>
      <c r="CY355" s="107"/>
      <c r="CZ355" s="107"/>
      <c r="DA355" s="107"/>
      <c r="DB355" s="107"/>
      <c r="DC355" s="107"/>
      <c r="DD355" s="107"/>
      <c r="DE355" s="107"/>
      <c r="DF355" s="107"/>
      <c r="DG355" s="107"/>
      <c r="DH355" s="107"/>
      <c r="DI355" s="107"/>
      <c r="DJ355" s="107"/>
      <c r="DK355" s="107"/>
      <c r="DL355" s="107"/>
      <c r="DM355" s="107"/>
      <c r="DN355" s="107"/>
      <c r="DO355" s="107"/>
      <c r="DP355" s="107"/>
      <c r="DQ355" s="107"/>
      <c r="DR355" s="107"/>
      <c r="DS355" s="107"/>
      <c r="DT355" s="107"/>
      <c r="DU355" s="107"/>
      <c r="DV355" s="107"/>
      <c r="DW355" s="107"/>
      <c r="DX355" s="107"/>
      <c r="DY355" s="107"/>
      <c r="DZ355" s="107"/>
      <c r="EA355" s="107"/>
      <c r="EB355" s="107"/>
      <c r="EC355" s="107"/>
      <c r="ED355" s="107"/>
      <c r="EE355" s="107"/>
      <c r="EF355" s="107"/>
      <c r="EG355" s="107"/>
    </row>
    <row r="356" spans="1:137" s="146" customFormat="1" ht="25.5">
      <c r="A356" s="118" t="s">
        <v>466</v>
      </c>
      <c r="B356" s="126"/>
      <c r="C356" s="164" t="s">
        <v>72</v>
      </c>
      <c r="D356" s="143">
        <f>D357+D361</f>
        <v>13417.699999999999</v>
      </c>
      <c r="E356" s="143">
        <f>E357+E361</f>
        <v>13417.699999999999</v>
      </c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7"/>
      <c r="BR356" s="107"/>
      <c r="BS356" s="107"/>
      <c r="BT356" s="107"/>
      <c r="BU356" s="107"/>
      <c r="BV356" s="107"/>
      <c r="BW356" s="107"/>
      <c r="BX356" s="107"/>
      <c r="BY356" s="107"/>
      <c r="BZ356" s="107"/>
      <c r="CA356" s="107"/>
      <c r="CB356" s="107"/>
      <c r="CC356" s="107"/>
      <c r="CD356" s="107"/>
      <c r="CE356" s="107"/>
      <c r="CF356" s="107"/>
      <c r="CG356" s="107"/>
      <c r="CH356" s="107"/>
      <c r="CI356" s="107"/>
      <c r="CJ356" s="107"/>
      <c r="CK356" s="107"/>
      <c r="CL356" s="107"/>
      <c r="CM356" s="107"/>
      <c r="CN356" s="107"/>
      <c r="CO356" s="107"/>
      <c r="CP356" s="107"/>
      <c r="CQ356" s="107"/>
      <c r="CR356" s="107"/>
      <c r="CS356" s="107"/>
      <c r="CT356" s="107"/>
      <c r="CU356" s="107"/>
      <c r="CV356" s="107"/>
      <c r="CW356" s="107"/>
      <c r="CX356" s="107"/>
      <c r="CY356" s="107"/>
      <c r="CZ356" s="107"/>
      <c r="DA356" s="107"/>
      <c r="DB356" s="107"/>
      <c r="DC356" s="107"/>
      <c r="DD356" s="107"/>
      <c r="DE356" s="107"/>
      <c r="DF356" s="107"/>
      <c r="DG356" s="107"/>
      <c r="DH356" s="107"/>
      <c r="DI356" s="107"/>
      <c r="DJ356" s="107"/>
      <c r="DK356" s="107"/>
      <c r="DL356" s="107"/>
      <c r="DM356" s="107"/>
      <c r="DN356" s="107"/>
      <c r="DO356" s="107"/>
      <c r="DP356" s="107"/>
      <c r="DQ356" s="107"/>
      <c r="DR356" s="107"/>
      <c r="DS356" s="107"/>
      <c r="DT356" s="107"/>
      <c r="DU356" s="107"/>
      <c r="DV356" s="107"/>
      <c r="DW356" s="107"/>
      <c r="DX356" s="107"/>
      <c r="DY356" s="107"/>
      <c r="DZ356" s="107"/>
      <c r="EA356" s="107"/>
      <c r="EB356" s="107"/>
      <c r="EC356" s="107"/>
      <c r="ED356" s="107"/>
      <c r="EE356" s="107"/>
      <c r="EF356" s="107"/>
      <c r="EG356" s="107"/>
    </row>
    <row r="357" spans="1:137" s="146" customFormat="1" ht="12.75">
      <c r="A357" s="118" t="s">
        <v>633</v>
      </c>
      <c r="B357" s="126"/>
      <c r="C357" s="164" t="s">
        <v>73</v>
      </c>
      <c r="D357" s="100">
        <f>D358+D359+D360</f>
        <v>13328.699999999999</v>
      </c>
      <c r="E357" s="100">
        <f>E358+E359+E360</f>
        <v>13328.699999999999</v>
      </c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7"/>
      <c r="BA357" s="107"/>
      <c r="BB357" s="107"/>
      <c r="BC357" s="107"/>
      <c r="BD357" s="107"/>
      <c r="BE357" s="107"/>
      <c r="BF357" s="107"/>
      <c r="BG357" s="107"/>
      <c r="BH357" s="107"/>
      <c r="BI357" s="107"/>
      <c r="BJ357" s="107"/>
      <c r="BK357" s="107"/>
      <c r="BL357" s="107"/>
      <c r="BM357" s="107"/>
      <c r="BN357" s="107"/>
      <c r="BO357" s="107"/>
      <c r="BP357" s="107"/>
      <c r="BQ357" s="107"/>
      <c r="BR357" s="107"/>
      <c r="BS357" s="107"/>
      <c r="BT357" s="107"/>
      <c r="BU357" s="107"/>
      <c r="BV357" s="107"/>
      <c r="BW357" s="107"/>
      <c r="BX357" s="107"/>
      <c r="BY357" s="107"/>
      <c r="BZ357" s="107"/>
      <c r="CA357" s="107"/>
      <c r="CB357" s="107"/>
      <c r="CC357" s="107"/>
      <c r="CD357" s="107"/>
      <c r="CE357" s="107"/>
      <c r="CF357" s="107"/>
      <c r="CG357" s="107"/>
      <c r="CH357" s="107"/>
      <c r="CI357" s="107"/>
      <c r="CJ357" s="107"/>
      <c r="CK357" s="107"/>
      <c r="CL357" s="107"/>
      <c r="CM357" s="107"/>
      <c r="CN357" s="107"/>
      <c r="CO357" s="107"/>
      <c r="CP357" s="107"/>
      <c r="CQ357" s="107"/>
      <c r="CR357" s="107"/>
      <c r="CS357" s="107"/>
      <c r="CT357" s="107"/>
      <c r="CU357" s="107"/>
      <c r="CV357" s="107"/>
      <c r="CW357" s="107"/>
      <c r="CX357" s="107"/>
      <c r="CY357" s="107"/>
      <c r="CZ357" s="107"/>
      <c r="DA357" s="107"/>
      <c r="DB357" s="107"/>
      <c r="DC357" s="107"/>
      <c r="DD357" s="107"/>
      <c r="DE357" s="107"/>
      <c r="DF357" s="107"/>
      <c r="DG357" s="107"/>
      <c r="DH357" s="107"/>
      <c r="DI357" s="107"/>
      <c r="DJ357" s="107"/>
      <c r="DK357" s="107"/>
      <c r="DL357" s="107"/>
      <c r="DM357" s="107"/>
      <c r="DN357" s="107"/>
      <c r="DO357" s="107"/>
      <c r="DP357" s="107"/>
      <c r="DQ357" s="107"/>
      <c r="DR357" s="107"/>
      <c r="DS357" s="107"/>
      <c r="DT357" s="107"/>
      <c r="DU357" s="107"/>
      <c r="DV357" s="107"/>
      <c r="DW357" s="107"/>
      <c r="DX357" s="107"/>
      <c r="DY357" s="107"/>
      <c r="DZ357" s="107"/>
      <c r="EA357" s="107"/>
      <c r="EB357" s="107"/>
      <c r="EC357" s="107"/>
      <c r="ED357" s="107"/>
      <c r="EE357" s="107"/>
      <c r="EF357" s="107"/>
      <c r="EG357" s="107"/>
    </row>
    <row r="358" spans="1:137" s="146" customFormat="1" ht="51">
      <c r="A358" s="118"/>
      <c r="B358" s="126" t="s">
        <v>74</v>
      </c>
      <c r="C358" s="164" t="s">
        <v>75</v>
      </c>
      <c r="D358" s="100">
        <v>12637.4</v>
      </c>
      <c r="E358" s="100">
        <v>12637.4</v>
      </c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07"/>
      <c r="BN358" s="107"/>
      <c r="BO358" s="107"/>
      <c r="BP358" s="107"/>
      <c r="BQ358" s="107"/>
      <c r="BR358" s="107"/>
      <c r="BS358" s="107"/>
      <c r="BT358" s="107"/>
      <c r="BU358" s="107"/>
      <c r="BV358" s="107"/>
      <c r="BW358" s="107"/>
      <c r="BX358" s="107"/>
      <c r="BY358" s="107"/>
      <c r="BZ358" s="107"/>
      <c r="CA358" s="107"/>
      <c r="CB358" s="107"/>
      <c r="CC358" s="107"/>
      <c r="CD358" s="107"/>
      <c r="CE358" s="107"/>
      <c r="CF358" s="107"/>
      <c r="CG358" s="107"/>
      <c r="CH358" s="107"/>
      <c r="CI358" s="107"/>
      <c r="CJ358" s="107"/>
      <c r="CK358" s="107"/>
      <c r="CL358" s="107"/>
      <c r="CM358" s="107"/>
      <c r="CN358" s="107"/>
      <c r="CO358" s="107"/>
      <c r="CP358" s="107"/>
      <c r="CQ358" s="107"/>
      <c r="CR358" s="107"/>
      <c r="CS358" s="107"/>
      <c r="CT358" s="107"/>
      <c r="CU358" s="107"/>
      <c r="CV358" s="107"/>
      <c r="CW358" s="107"/>
      <c r="CX358" s="107"/>
      <c r="CY358" s="107"/>
      <c r="CZ358" s="107"/>
      <c r="DA358" s="107"/>
      <c r="DB358" s="107"/>
      <c r="DC358" s="107"/>
      <c r="DD358" s="107"/>
      <c r="DE358" s="107"/>
      <c r="DF358" s="107"/>
      <c r="DG358" s="107"/>
      <c r="DH358" s="107"/>
      <c r="DI358" s="107"/>
      <c r="DJ358" s="107"/>
      <c r="DK358" s="107"/>
      <c r="DL358" s="107"/>
      <c r="DM358" s="107"/>
      <c r="DN358" s="107"/>
      <c r="DO358" s="107"/>
      <c r="DP358" s="107"/>
      <c r="DQ358" s="107"/>
      <c r="DR358" s="107"/>
      <c r="DS358" s="107"/>
      <c r="DT358" s="107"/>
      <c r="DU358" s="107"/>
      <c r="DV358" s="107"/>
      <c r="DW358" s="107"/>
      <c r="DX358" s="107"/>
      <c r="DY358" s="107"/>
      <c r="DZ358" s="107"/>
      <c r="EA358" s="107"/>
      <c r="EB358" s="107"/>
      <c r="EC358" s="107"/>
      <c r="ED358" s="107"/>
      <c r="EE358" s="107"/>
      <c r="EF358" s="107"/>
      <c r="EG358" s="107"/>
    </row>
    <row r="359" spans="1:137" s="146" customFormat="1" ht="25.5">
      <c r="A359" s="118"/>
      <c r="B359" s="126" t="s">
        <v>76</v>
      </c>
      <c r="C359" s="164" t="s">
        <v>77</v>
      </c>
      <c r="D359" s="100">
        <v>689.8</v>
      </c>
      <c r="E359" s="100">
        <v>689.8</v>
      </c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  <c r="BP359" s="107"/>
      <c r="BQ359" s="107"/>
      <c r="BR359" s="107"/>
      <c r="BS359" s="107"/>
      <c r="BT359" s="107"/>
      <c r="BU359" s="107"/>
      <c r="BV359" s="107"/>
      <c r="BW359" s="107"/>
      <c r="BX359" s="107"/>
      <c r="BY359" s="107"/>
      <c r="BZ359" s="107"/>
      <c r="CA359" s="107"/>
      <c r="CB359" s="107"/>
      <c r="CC359" s="107"/>
      <c r="CD359" s="107"/>
      <c r="CE359" s="107"/>
      <c r="CF359" s="107"/>
      <c r="CG359" s="107"/>
      <c r="CH359" s="107"/>
      <c r="CI359" s="107"/>
      <c r="CJ359" s="107"/>
      <c r="CK359" s="107"/>
      <c r="CL359" s="107"/>
      <c r="CM359" s="107"/>
      <c r="CN359" s="107"/>
      <c r="CO359" s="107"/>
      <c r="CP359" s="107"/>
      <c r="CQ359" s="107"/>
      <c r="CR359" s="107"/>
      <c r="CS359" s="107"/>
      <c r="CT359" s="107"/>
      <c r="CU359" s="107"/>
      <c r="CV359" s="107"/>
      <c r="CW359" s="107"/>
      <c r="CX359" s="107"/>
      <c r="CY359" s="107"/>
      <c r="CZ359" s="107"/>
      <c r="DA359" s="107"/>
      <c r="DB359" s="107"/>
      <c r="DC359" s="107"/>
      <c r="DD359" s="107"/>
      <c r="DE359" s="107"/>
      <c r="DF359" s="107"/>
      <c r="DG359" s="107"/>
      <c r="DH359" s="107"/>
      <c r="DI359" s="107"/>
      <c r="DJ359" s="107"/>
      <c r="DK359" s="107"/>
      <c r="DL359" s="107"/>
      <c r="DM359" s="107"/>
      <c r="DN359" s="107"/>
      <c r="DO359" s="107"/>
      <c r="DP359" s="107"/>
      <c r="DQ359" s="107"/>
      <c r="DR359" s="107"/>
      <c r="DS359" s="107"/>
      <c r="DT359" s="107"/>
      <c r="DU359" s="107"/>
      <c r="DV359" s="107"/>
      <c r="DW359" s="107"/>
      <c r="DX359" s="107"/>
      <c r="DY359" s="107"/>
      <c r="DZ359" s="107"/>
      <c r="EA359" s="107"/>
      <c r="EB359" s="107"/>
      <c r="EC359" s="107"/>
      <c r="ED359" s="107"/>
      <c r="EE359" s="107"/>
      <c r="EF359" s="107"/>
      <c r="EG359" s="107"/>
    </row>
    <row r="360" spans="1:137" s="138" customFormat="1" ht="12.75">
      <c r="A360" s="118"/>
      <c r="B360" s="126" t="s">
        <v>78</v>
      </c>
      <c r="C360" s="164" t="s">
        <v>79</v>
      </c>
      <c r="D360" s="100">
        <v>1.5</v>
      </c>
      <c r="E360" s="100">
        <v>1.5</v>
      </c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7"/>
      <c r="CA360" s="137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  <c r="CM360" s="137"/>
      <c r="CN360" s="137"/>
      <c r="CO360" s="137"/>
      <c r="CP360" s="137"/>
      <c r="CQ360" s="137"/>
      <c r="CR360" s="137"/>
      <c r="CS360" s="137"/>
      <c r="CT360" s="137"/>
      <c r="CU360" s="137"/>
      <c r="CV360" s="137"/>
      <c r="CW360" s="137"/>
      <c r="CX360" s="137"/>
      <c r="CY360" s="137"/>
      <c r="CZ360" s="137"/>
      <c r="DA360" s="137"/>
      <c r="DB360" s="137"/>
      <c r="DC360" s="137"/>
      <c r="DD360" s="137"/>
      <c r="DE360" s="137"/>
      <c r="DF360" s="137"/>
      <c r="DG360" s="137"/>
      <c r="DH360" s="137"/>
      <c r="DI360" s="137"/>
      <c r="DJ360" s="137"/>
      <c r="DK360" s="137"/>
      <c r="DL360" s="137"/>
      <c r="DM360" s="137"/>
      <c r="DN360" s="137"/>
      <c r="DO360" s="137"/>
      <c r="DP360" s="137"/>
      <c r="DQ360" s="137"/>
      <c r="DR360" s="137"/>
      <c r="DS360" s="137"/>
      <c r="DT360" s="137"/>
      <c r="DU360" s="137"/>
      <c r="DV360" s="137"/>
      <c r="DW360" s="137"/>
      <c r="DX360" s="137"/>
      <c r="DY360" s="137"/>
      <c r="DZ360" s="137"/>
      <c r="EA360" s="137"/>
      <c r="EB360" s="137"/>
      <c r="EC360" s="137"/>
      <c r="ED360" s="137"/>
      <c r="EE360" s="137"/>
      <c r="EF360" s="137"/>
      <c r="EG360" s="137"/>
    </row>
    <row r="361" spans="1:137" s="146" customFormat="1" ht="25.5">
      <c r="A361" s="118" t="s">
        <v>467</v>
      </c>
      <c r="B361" s="118"/>
      <c r="C361" s="164" t="s">
        <v>468</v>
      </c>
      <c r="D361" s="100">
        <f>D362</f>
        <v>89</v>
      </c>
      <c r="E361" s="100">
        <f>E362</f>
        <v>89</v>
      </c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07"/>
      <c r="BX361" s="107"/>
      <c r="BY361" s="107"/>
      <c r="BZ361" s="107"/>
      <c r="CA361" s="107"/>
      <c r="CB361" s="107"/>
      <c r="CC361" s="107"/>
      <c r="CD361" s="107"/>
      <c r="CE361" s="107"/>
      <c r="CF361" s="107"/>
      <c r="CG361" s="107"/>
      <c r="CH361" s="107"/>
      <c r="CI361" s="107"/>
      <c r="CJ361" s="107"/>
      <c r="CK361" s="107"/>
      <c r="CL361" s="107"/>
      <c r="CM361" s="107"/>
      <c r="CN361" s="107"/>
      <c r="CO361" s="107"/>
      <c r="CP361" s="107"/>
      <c r="CQ361" s="107"/>
      <c r="CR361" s="107"/>
      <c r="CS361" s="107"/>
      <c r="CT361" s="107"/>
      <c r="CU361" s="107"/>
      <c r="CV361" s="107"/>
      <c r="CW361" s="107"/>
      <c r="CX361" s="107"/>
      <c r="CY361" s="107"/>
      <c r="CZ361" s="107"/>
      <c r="DA361" s="107"/>
      <c r="DB361" s="107"/>
      <c r="DC361" s="107"/>
      <c r="DD361" s="107"/>
      <c r="DE361" s="107"/>
      <c r="DF361" s="107"/>
      <c r="DG361" s="107"/>
      <c r="DH361" s="107"/>
      <c r="DI361" s="107"/>
      <c r="DJ361" s="107"/>
      <c r="DK361" s="107"/>
      <c r="DL361" s="107"/>
      <c r="DM361" s="107"/>
      <c r="DN361" s="107"/>
      <c r="DO361" s="107"/>
      <c r="DP361" s="107"/>
      <c r="DQ361" s="107"/>
      <c r="DR361" s="107"/>
      <c r="DS361" s="107"/>
      <c r="DT361" s="107"/>
      <c r="DU361" s="107"/>
      <c r="DV361" s="107"/>
      <c r="DW361" s="107"/>
      <c r="DX361" s="107"/>
      <c r="DY361" s="107"/>
      <c r="DZ361" s="107"/>
      <c r="EA361" s="107"/>
      <c r="EB361" s="107"/>
      <c r="EC361" s="107"/>
      <c r="ED361" s="107"/>
      <c r="EE361" s="107"/>
      <c r="EF361" s="107"/>
      <c r="EG361" s="107"/>
    </row>
    <row r="362" spans="1:137" s="146" customFormat="1" ht="25.5">
      <c r="A362" s="118"/>
      <c r="B362" s="118" t="s">
        <v>76</v>
      </c>
      <c r="C362" s="167" t="s">
        <v>77</v>
      </c>
      <c r="D362" s="100">
        <v>89</v>
      </c>
      <c r="E362" s="100">
        <v>89</v>
      </c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  <c r="BZ362" s="107"/>
      <c r="CA362" s="107"/>
      <c r="CB362" s="107"/>
      <c r="CC362" s="107"/>
      <c r="CD362" s="107"/>
      <c r="CE362" s="107"/>
      <c r="CF362" s="107"/>
      <c r="CG362" s="107"/>
      <c r="CH362" s="107"/>
      <c r="CI362" s="107"/>
      <c r="CJ362" s="107"/>
      <c r="CK362" s="107"/>
      <c r="CL362" s="107"/>
      <c r="CM362" s="107"/>
      <c r="CN362" s="107"/>
      <c r="CO362" s="107"/>
      <c r="CP362" s="107"/>
      <c r="CQ362" s="107"/>
      <c r="CR362" s="107"/>
      <c r="CS362" s="107"/>
      <c r="CT362" s="107"/>
      <c r="CU362" s="107"/>
      <c r="CV362" s="107"/>
      <c r="CW362" s="107"/>
      <c r="CX362" s="107"/>
      <c r="CY362" s="107"/>
      <c r="CZ362" s="107"/>
      <c r="DA362" s="107"/>
      <c r="DB362" s="107"/>
      <c r="DC362" s="107"/>
      <c r="DD362" s="107"/>
      <c r="DE362" s="107"/>
      <c r="DF362" s="107"/>
      <c r="DG362" s="107"/>
      <c r="DH362" s="107"/>
      <c r="DI362" s="107"/>
      <c r="DJ362" s="107"/>
      <c r="DK362" s="107"/>
      <c r="DL362" s="107"/>
      <c r="DM362" s="107"/>
      <c r="DN362" s="107"/>
      <c r="DO362" s="107"/>
      <c r="DP362" s="107"/>
      <c r="DQ362" s="107"/>
      <c r="DR362" s="107"/>
      <c r="DS362" s="107"/>
      <c r="DT362" s="107"/>
      <c r="DU362" s="107"/>
      <c r="DV362" s="107"/>
      <c r="DW362" s="107"/>
      <c r="DX362" s="107"/>
      <c r="DY362" s="107"/>
      <c r="DZ362" s="107"/>
      <c r="EA362" s="107"/>
      <c r="EB362" s="107"/>
      <c r="EC362" s="107"/>
      <c r="ED362" s="107"/>
      <c r="EE362" s="107"/>
      <c r="EF362" s="107"/>
      <c r="EG362" s="107"/>
    </row>
    <row r="363" spans="1:5" s="114" customFormat="1" ht="25.5">
      <c r="A363" s="118" t="s">
        <v>501</v>
      </c>
      <c r="B363" s="126"/>
      <c r="C363" s="97" t="s">
        <v>253</v>
      </c>
      <c r="D363" s="100">
        <f>D364</f>
        <v>9259</v>
      </c>
      <c r="E363" s="100">
        <f>E364</f>
        <v>9259</v>
      </c>
    </row>
    <row r="364" spans="1:5" s="107" customFormat="1" ht="12.75">
      <c r="A364" s="118" t="s">
        <v>634</v>
      </c>
      <c r="B364" s="118"/>
      <c r="C364" s="97" t="s">
        <v>213</v>
      </c>
      <c r="D364" s="100">
        <f>D365+D366+D367</f>
        <v>9259</v>
      </c>
      <c r="E364" s="100">
        <f>E365+E366+E367</f>
        <v>9259</v>
      </c>
    </row>
    <row r="365" spans="1:5" s="107" customFormat="1" ht="51">
      <c r="A365" s="118"/>
      <c r="B365" s="118" t="s">
        <v>74</v>
      </c>
      <c r="C365" s="167" t="s">
        <v>75</v>
      </c>
      <c r="D365" s="100">
        <f>8016.2+401.8+14</f>
        <v>8432</v>
      </c>
      <c r="E365" s="100">
        <f>8016.2+401.8+14</f>
        <v>8432</v>
      </c>
    </row>
    <row r="366" spans="1:5" s="107" customFormat="1" ht="25.5">
      <c r="A366" s="118"/>
      <c r="B366" s="118" t="s">
        <v>76</v>
      </c>
      <c r="C366" s="167" t="s">
        <v>77</v>
      </c>
      <c r="D366" s="100">
        <v>758.8</v>
      </c>
      <c r="E366" s="100">
        <v>758.8</v>
      </c>
    </row>
    <row r="367" spans="1:5" s="107" customFormat="1" ht="12.75">
      <c r="A367" s="118"/>
      <c r="B367" s="118" t="s">
        <v>78</v>
      </c>
      <c r="C367" s="167" t="s">
        <v>79</v>
      </c>
      <c r="D367" s="100">
        <v>68.2</v>
      </c>
      <c r="E367" s="100">
        <v>68.2</v>
      </c>
    </row>
    <row r="368" spans="1:5" s="114" customFormat="1" ht="25.5">
      <c r="A368" s="94" t="s">
        <v>195</v>
      </c>
      <c r="B368" s="118"/>
      <c r="C368" s="121" t="s">
        <v>196</v>
      </c>
      <c r="D368" s="143">
        <f>D369+D378+D382</f>
        <v>104611.3</v>
      </c>
      <c r="E368" s="143">
        <f>E369+E378+E382</f>
        <v>97150.8</v>
      </c>
    </row>
    <row r="369" spans="1:5" s="107" customFormat="1" ht="25.5">
      <c r="A369" s="118" t="s">
        <v>204</v>
      </c>
      <c r="B369" s="118"/>
      <c r="C369" s="131" t="s">
        <v>205</v>
      </c>
      <c r="D369" s="143">
        <f>D370+D373</f>
        <v>62286.6</v>
      </c>
      <c r="E369" s="143">
        <f>E370+E373</f>
        <v>62286.6</v>
      </c>
    </row>
    <row r="370" spans="1:5" s="115" customFormat="1" ht="25.5">
      <c r="A370" s="118" t="s">
        <v>206</v>
      </c>
      <c r="B370" s="130"/>
      <c r="C370" s="125" t="s">
        <v>207</v>
      </c>
      <c r="D370" s="143">
        <f>D371</f>
        <v>15000</v>
      </c>
      <c r="E370" s="143">
        <f>E371</f>
        <v>15000</v>
      </c>
    </row>
    <row r="371" spans="1:5" s="107" customFormat="1" ht="12.75">
      <c r="A371" s="118" t="s">
        <v>635</v>
      </c>
      <c r="B371" s="128"/>
      <c r="C371" s="131" t="s">
        <v>208</v>
      </c>
      <c r="D371" s="143">
        <f>D372</f>
        <v>15000</v>
      </c>
      <c r="E371" s="143">
        <f>E372</f>
        <v>15000</v>
      </c>
    </row>
    <row r="372" spans="1:5" s="107" customFormat="1" ht="12.75">
      <c r="A372" s="168"/>
      <c r="B372" s="128" t="s">
        <v>78</v>
      </c>
      <c r="C372" s="124" t="s">
        <v>79</v>
      </c>
      <c r="D372" s="143">
        <f>10000+5000</f>
        <v>15000</v>
      </c>
      <c r="E372" s="143">
        <f>10000+5000</f>
        <v>15000</v>
      </c>
    </row>
    <row r="373" spans="1:5" s="115" customFormat="1" ht="25.5">
      <c r="A373" s="118" t="s">
        <v>211</v>
      </c>
      <c r="B373" s="130"/>
      <c r="C373" s="125" t="s">
        <v>212</v>
      </c>
      <c r="D373" s="143">
        <f>D374</f>
        <v>47286.6</v>
      </c>
      <c r="E373" s="143">
        <f>E374</f>
        <v>47286.6</v>
      </c>
    </row>
    <row r="374" spans="1:5" s="107" customFormat="1" ht="12.75">
      <c r="A374" s="94" t="s">
        <v>636</v>
      </c>
      <c r="B374" s="169"/>
      <c r="C374" s="170" t="s">
        <v>213</v>
      </c>
      <c r="D374" s="143">
        <f>D375+D376+D377</f>
        <v>47286.6</v>
      </c>
      <c r="E374" s="143">
        <f>E375+E376+E377</f>
        <v>47286.6</v>
      </c>
    </row>
    <row r="375" spans="1:5" s="107" customFormat="1" ht="51">
      <c r="A375" s="94"/>
      <c r="B375" s="169" t="s">
        <v>74</v>
      </c>
      <c r="C375" s="124" t="s">
        <v>75</v>
      </c>
      <c r="D375" s="143">
        <v>44706.7</v>
      </c>
      <c r="E375" s="143">
        <v>44706.7</v>
      </c>
    </row>
    <row r="376" spans="1:5" s="107" customFormat="1" ht="25.5">
      <c r="A376" s="94"/>
      <c r="B376" s="169" t="s">
        <v>76</v>
      </c>
      <c r="C376" s="170" t="s">
        <v>77</v>
      </c>
      <c r="D376" s="143">
        <v>2577.8</v>
      </c>
      <c r="E376" s="143">
        <v>2577.8</v>
      </c>
    </row>
    <row r="377" spans="1:5" s="107" customFormat="1" ht="12.75">
      <c r="A377" s="94"/>
      <c r="B377" s="169" t="s">
        <v>78</v>
      </c>
      <c r="C377" s="170" t="s">
        <v>79</v>
      </c>
      <c r="D377" s="143">
        <v>2.1</v>
      </c>
      <c r="E377" s="143">
        <v>2.1</v>
      </c>
    </row>
    <row r="378" spans="1:5" s="144" customFormat="1" ht="25.5">
      <c r="A378" s="118" t="s">
        <v>220</v>
      </c>
      <c r="B378" s="118"/>
      <c r="C378" s="131" t="s">
        <v>221</v>
      </c>
      <c r="D378" s="143">
        <f aca="true" t="shared" si="8" ref="D378:E380">D379</f>
        <v>16170.7</v>
      </c>
      <c r="E378" s="143">
        <f t="shared" si="8"/>
        <v>8710.2</v>
      </c>
    </row>
    <row r="379" spans="1:5" s="115" customFormat="1" ht="25.5">
      <c r="A379" s="118" t="s">
        <v>222</v>
      </c>
      <c r="B379" s="130"/>
      <c r="C379" s="125" t="s">
        <v>223</v>
      </c>
      <c r="D379" s="143">
        <f t="shared" si="8"/>
        <v>16170.7</v>
      </c>
      <c r="E379" s="143">
        <f t="shared" si="8"/>
        <v>8710.2</v>
      </c>
    </row>
    <row r="380" spans="1:5" s="114" customFormat="1" ht="12.75">
      <c r="A380" s="94" t="s">
        <v>637</v>
      </c>
      <c r="B380" s="94"/>
      <c r="C380" s="122" t="s">
        <v>224</v>
      </c>
      <c r="D380" s="143">
        <f t="shared" si="8"/>
        <v>16170.7</v>
      </c>
      <c r="E380" s="143">
        <f t="shared" si="8"/>
        <v>8710.2</v>
      </c>
    </row>
    <row r="381" spans="1:5" s="114" customFormat="1" ht="12.75">
      <c r="A381" s="94"/>
      <c r="B381" s="94" t="s">
        <v>225</v>
      </c>
      <c r="C381" s="141" t="s">
        <v>226</v>
      </c>
      <c r="D381" s="100">
        <v>16170.7</v>
      </c>
      <c r="E381" s="100">
        <v>8710.2</v>
      </c>
    </row>
    <row r="382" spans="1:5" s="144" customFormat="1" ht="12.75">
      <c r="A382" s="118" t="s">
        <v>197</v>
      </c>
      <c r="B382" s="118"/>
      <c r="C382" s="131" t="s">
        <v>198</v>
      </c>
      <c r="D382" s="143">
        <f>D383</f>
        <v>26154</v>
      </c>
      <c r="E382" s="143">
        <f>E383</f>
        <v>26154</v>
      </c>
    </row>
    <row r="383" spans="1:5" s="115" customFormat="1" ht="25.5">
      <c r="A383" s="118" t="s">
        <v>199</v>
      </c>
      <c r="B383" s="130"/>
      <c r="C383" s="125" t="s">
        <v>72</v>
      </c>
      <c r="D383" s="143">
        <f>D384+D388</f>
        <v>26154</v>
      </c>
      <c r="E383" s="143">
        <f>E384+E388</f>
        <v>26154</v>
      </c>
    </row>
    <row r="384" spans="1:5" s="144" customFormat="1" ht="12.75">
      <c r="A384" s="118" t="s">
        <v>638</v>
      </c>
      <c r="B384" s="126"/>
      <c r="C384" s="171" t="s">
        <v>73</v>
      </c>
      <c r="D384" s="100">
        <f>D385+D386+D387</f>
        <v>26135</v>
      </c>
      <c r="E384" s="100">
        <f>E385+E386+E387</f>
        <v>26135</v>
      </c>
    </row>
    <row r="385" spans="1:5" s="144" customFormat="1" ht="51">
      <c r="A385" s="118"/>
      <c r="B385" s="128" t="s">
        <v>74</v>
      </c>
      <c r="C385" s="124" t="s">
        <v>75</v>
      </c>
      <c r="D385" s="100">
        <v>23811</v>
      </c>
      <c r="E385" s="100">
        <v>23811</v>
      </c>
    </row>
    <row r="386" spans="1:5" s="107" customFormat="1" ht="25.5">
      <c r="A386" s="118"/>
      <c r="B386" s="128" t="s">
        <v>76</v>
      </c>
      <c r="C386" s="124" t="s">
        <v>77</v>
      </c>
      <c r="D386" s="100">
        <v>2288.2</v>
      </c>
      <c r="E386" s="100">
        <v>2288.2</v>
      </c>
    </row>
    <row r="387" spans="1:5" s="107" customFormat="1" ht="12.75">
      <c r="A387" s="118"/>
      <c r="B387" s="128" t="s">
        <v>78</v>
      </c>
      <c r="C387" s="124" t="s">
        <v>79</v>
      </c>
      <c r="D387" s="100">
        <v>35.8</v>
      </c>
      <c r="E387" s="100">
        <v>35.8</v>
      </c>
    </row>
    <row r="388" spans="1:5" s="107" customFormat="1" ht="51">
      <c r="A388" s="118" t="s">
        <v>200</v>
      </c>
      <c r="B388" s="126"/>
      <c r="C388" s="171" t="s">
        <v>201</v>
      </c>
      <c r="D388" s="100">
        <f>D389+D390</f>
        <v>19</v>
      </c>
      <c r="E388" s="100">
        <f>E389+E390</f>
        <v>19</v>
      </c>
    </row>
    <row r="389" spans="1:5" s="107" customFormat="1" ht="51">
      <c r="A389" s="118"/>
      <c r="B389" s="128" t="s">
        <v>74</v>
      </c>
      <c r="C389" s="124" t="s">
        <v>75</v>
      </c>
      <c r="D389" s="100">
        <v>18.2</v>
      </c>
      <c r="E389" s="100">
        <v>18.2</v>
      </c>
    </row>
    <row r="390" spans="1:5" s="107" customFormat="1" ht="25.5">
      <c r="A390" s="118"/>
      <c r="B390" s="128" t="s">
        <v>76</v>
      </c>
      <c r="C390" s="124" t="s">
        <v>77</v>
      </c>
      <c r="D390" s="100">
        <v>0.8</v>
      </c>
      <c r="E390" s="100">
        <v>0.8</v>
      </c>
    </row>
    <row r="391" spans="1:5" s="107" customFormat="1" ht="25.5">
      <c r="A391" s="94" t="s">
        <v>340</v>
      </c>
      <c r="B391" s="118"/>
      <c r="C391" s="121" t="s">
        <v>341</v>
      </c>
      <c r="D391" s="100">
        <f>D392+D417+D429</f>
        <v>177804.2</v>
      </c>
      <c r="E391" s="100">
        <f>E392+E417+E429</f>
        <v>177804.2</v>
      </c>
    </row>
    <row r="392" spans="1:5" s="144" customFormat="1" ht="12.75">
      <c r="A392" s="118" t="s">
        <v>345</v>
      </c>
      <c r="B392" s="118"/>
      <c r="C392" s="131" t="s">
        <v>346</v>
      </c>
      <c r="D392" s="143">
        <f>D393+D396+D405+D412</f>
        <v>21970.8</v>
      </c>
      <c r="E392" s="143">
        <f>E393+E396+E405+E412</f>
        <v>21970.8</v>
      </c>
    </row>
    <row r="393" spans="1:5" s="115" customFormat="1" ht="12.75">
      <c r="A393" s="118" t="s">
        <v>347</v>
      </c>
      <c r="B393" s="118"/>
      <c r="C393" s="131" t="s">
        <v>258</v>
      </c>
      <c r="D393" s="143">
        <f>D394</f>
        <v>4100</v>
      </c>
      <c r="E393" s="143">
        <f>E394</f>
        <v>4100</v>
      </c>
    </row>
    <row r="394" spans="1:5" s="107" customFormat="1" ht="25.5">
      <c r="A394" s="118" t="s">
        <v>639</v>
      </c>
      <c r="B394" s="128"/>
      <c r="C394" s="121" t="s">
        <v>348</v>
      </c>
      <c r="D394" s="100">
        <f>D395</f>
        <v>4100</v>
      </c>
      <c r="E394" s="100">
        <f>E395</f>
        <v>4100</v>
      </c>
    </row>
    <row r="395" spans="1:5" s="107" customFormat="1" ht="25.5">
      <c r="A395" s="118"/>
      <c r="B395" s="128" t="s">
        <v>76</v>
      </c>
      <c r="C395" s="124" t="s">
        <v>77</v>
      </c>
      <c r="D395" s="100">
        <f>4808.2-708.2</f>
        <v>4100</v>
      </c>
      <c r="E395" s="100">
        <f>4808.2-708.2</f>
        <v>4100</v>
      </c>
    </row>
    <row r="396" spans="1:5" s="115" customFormat="1" ht="25.5">
      <c r="A396" s="118" t="s">
        <v>349</v>
      </c>
      <c r="B396" s="118"/>
      <c r="C396" s="131" t="s">
        <v>350</v>
      </c>
      <c r="D396" s="143">
        <f>D397+D399+D401+D403</f>
        <v>2624.2</v>
      </c>
      <c r="E396" s="143">
        <f>E397+E399+E401+E403</f>
        <v>2624.2</v>
      </c>
    </row>
    <row r="397" spans="1:5" s="107" customFormat="1" ht="38.25">
      <c r="A397" s="118" t="s">
        <v>640</v>
      </c>
      <c r="B397" s="70"/>
      <c r="C397" s="71" t="s">
        <v>351</v>
      </c>
      <c r="D397" s="100">
        <f>D398</f>
        <v>2134.2</v>
      </c>
      <c r="E397" s="100">
        <f>E398</f>
        <v>2134.2</v>
      </c>
    </row>
    <row r="398" spans="1:5" s="107" customFormat="1" ht="25.5">
      <c r="A398" s="118"/>
      <c r="B398" s="94" t="s">
        <v>19</v>
      </c>
      <c r="C398" s="97" t="s">
        <v>20</v>
      </c>
      <c r="D398" s="100">
        <v>2134.2</v>
      </c>
      <c r="E398" s="100">
        <v>2134.2</v>
      </c>
    </row>
    <row r="399" spans="1:5" s="107" customFormat="1" ht="25.5">
      <c r="A399" s="118" t="s">
        <v>641</v>
      </c>
      <c r="B399" s="118"/>
      <c r="C399" s="121" t="s">
        <v>352</v>
      </c>
      <c r="D399" s="100">
        <f>D400</f>
        <v>160</v>
      </c>
      <c r="E399" s="100">
        <f>E400</f>
        <v>160</v>
      </c>
    </row>
    <row r="400" spans="1:5" s="107" customFormat="1" ht="25.5">
      <c r="A400" s="118"/>
      <c r="B400" s="128" t="s">
        <v>76</v>
      </c>
      <c r="C400" s="124" t="s">
        <v>77</v>
      </c>
      <c r="D400" s="100">
        <v>160</v>
      </c>
      <c r="E400" s="100">
        <v>160</v>
      </c>
    </row>
    <row r="401" spans="1:5" s="107" customFormat="1" ht="12.75">
      <c r="A401" s="118" t="s">
        <v>642</v>
      </c>
      <c r="B401" s="128"/>
      <c r="C401" s="122" t="s">
        <v>353</v>
      </c>
      <c r="D401" s="100">
        <f>D402</f>
        <v>200</v>
      </c>
      <c r="E401" s="100">
        <f>E402</f>
        <v>200</v>
      </c>
    </row>
    <row r="402" spans="1:5" s="107" customFormat="1" ht="25.5">
      <c r="A402" s="118"/>
      <c r="B402" s="128" t="s">
        <v>76</v>
      </c>
      <c r="C402" s="124" t="s">
        <v>77</v>
      </c>
      <c r="D402" s="100">
        <v>200</v>
      </c>
      <c r="E402" s="100">
        <v>200</v>
      </c>
    </row>
    <row r="403" spans="1:5" s="107" customFormat="1" ht="12.75">
      <c r="A403" s="118" t="s">
        <v>643</v>
      </c>
      <c r="B403" s="118"/>
      <c r="C403" s="121" t="s">
        <v>354</v>
      </c>
      <c r="D403" s="100">
        <f>D404</f>
        <v>130</v>
      </c>
      <c r="E403" s="100">
        <f>E404</f>
        <v>130</v>
      </c>
    </row>
    <row r="404" spans="1:5" s="107" customFormat="1" ht="25.5">
      <c r="A404" s="118"/>
      <c r="B404" s="128" t="s">
        <v>76</v>
      </c>
      <c r="C404" s="124" t="s">
        <v>77</v>
      </c>
      <c r="D404" s="100">
        <v>130</v>
      </c>
      <c r="E404" s="100">
        <v>130</v>
      </c>
    </row>
    <row r="405" spans="1:5" s="115" customFormat="1" ht="25.5">
      <c r="A405" s="118" t="s">
        <v>439</v>
      </c>
      <c r="B405" s="118"/>
      <c r="C405" s="131" t="s">
        <v>285</v>
      </c>
      <c r="D405" s="143">
        <f>D406+D408+D410</f>
        <v>8182.9</v>
      </c>
      <c r="E405" s="143">
        <f>E406+E408+E410</f>
        <v>8182.9</v>
      </c>
    </row>
    <row r="406" spans="1:5" s="114" customFormat="1" ht="25.5">
      <c r="A406" s="118" t="s">
        <v>644</v>
      </c>
      <c r="B406" s="118"/>
      <c r="C406" s="131" t="s">
        <v>440</v>
      </c>
      <c r="D406" s="100">
        <f>D407</f>
        <v>6683.3</v>
      </c>
      <c r="E406" s="100">
        <f>E407</f>
        <v>6683.3</v>
      </c>
    </row>
    <row r="407" spans="1:5" s="114" customFormat="1" ht="12.75">
      <c r="A407" s="118"/>
      <c r="B407" s="94" t="s">
        <v>88</v>
      </c>
      <c r="C407" s="125" t="s">
        <v>89</v>
      </c>
      <c r="D407" s="143">
        <v>6683.3</v>
      </c>
      <c r="E407" s="143">
        <v>6683.3</v>
      </c>
    </row>
    <row r="408" spans="1:5" s="114" customFormat="1" ht="12.75">
      <c r="A408" s="118" t="s">
        <v>645</v>
      </c>
      <c r="B408" s="118"/>
      <c r="C408" s="124" t="s">
        <v>442</v>
      </c>
      <c r="D408" s="100">
        <f>D409</f>
        <v>1197.6</v>
      </c>
      <c r="E408" s="100">
        <f>E409</f>
        <v>1197.6</v>
      </c>
    </row>
    <row r="409" spans="1:5" s="114" customFormat="1" ht="12.75">
      <c r="A409" s="118"/>
      <c r="B409" s="94" t="s">
        <v>88</v>
      </c>
      <c r="C409" s="125" t="s">
        <v>89</v>
      </c>
      <c r="D409" s="143">
        <v>1197.6</v>
      </c>
      <c r="E409" s="143">
        <v>1197.6</v>
      </c>
    </row>
    <row r="410" spans="1:5" s="114" customFormat="1" ht="12.75">
      <c r="A410" s="94" t="s">
        <v>646</v>
      </c>
      <c r="B410" s="169"/>
      <c r="C410" s="170" t="s">
        <v>443</v>
      </c>
      <c r="D410" s="143">
        <f>D411</f>
        <v>302</v>
      </c>
      <c r="E410" s="143">
        <f>E411</f>
        <v>302</v>
      </c>
    </row>
    <row r="411" spans="1:5" s="114" customFormat="1" ht="12.75">
      <c r="A411" s="94"/>
      <c r="B411" s="94" t="s">
        <v>88</v>
      </c>
      <c r="C411" s="125" t="s">
        <v>89</v>
      </c>
      <c r="D411" s="143">
        <v>302</v>
      </c>
      <c r="E411" s="143">
        <v>302</v>
      </c>
    </row>
    <row r="412" spans="1:5" s="115" customFormat="1" ht="25.5">
      <c r="A412" s="118" t="s">
        <v>355</v>
      </c>
      <c r="B412" s="118"/>
      <c r="C412" s="131" t="s">
        <v>253</v>
      </c>
      <c r="D412" s="143">
        <f>D413</f>
        <v>7063.7</v>
      </c>
      <c r="E412" s="143">
        <f>E413</f>
        <v>7063.7</v>
      </c>
    </row>
    <row r="413" spans="1:5" s="107" customFormat="1" ht="12.75">
      <c r="A413" s="118" t="s">
        <v>647</v>
      </c>
      <c r="B413" s="118"/>
      <c r="C413" s="97" t="s">
        <v>213</v>
      </c>
      <c r="D413" s="100">
        <f>SUM(D414:D416)</f>
        <v>7063.7</v>
      </c>
      <c r="E413" s="100">
        <f>SUM(E414:E416)</f>
        <v>7063.7</v>
      </c>
    </row>
    <row r="414" spans="1:5" s="107" customFormat="1" ht="51">
      <c r="A414" s="118"/>
      <c r="B414" s="128" t="s">
        <v>74</v>
      </c>
      <c r="C414" s="124" t="s">
        <v>75</v>
      </c>
      <c r="D414" s="100">
        <f>3819+4+18.7</f>
        <v>3841.7</v>
      </c>
      <c r="E414" s="100">
        <f>3819+4+18.7</f>
        <v>3841.7</v>
      </c>
    </row>
    <row r="415" spans="1:5" s="107" customFormat="1" ht="25.5">
      <c r="A415" s="118"/>
      <c r="B415" s="128" t="s">
        <v>76</v>
      </c>
      <c r="C415" s="124" t="s">
        <v>77</v>
      </c>
      <c r="D415" s="100">
        <f>3164.7-4-18.7</f>
        <v>3142</v>
      </c>
      <c r="E415" s="100">
        <f>3164.7-4-18.7</f>
        <v>3142</v>
      </c>
    </row>
    <row r="416" spans="1:5" s="107" customFormat="1" ht="12.75">
      <c r="A416" s="118"/>
      <c r="B416" s="128" t="s">
        <v>78</v>
      </c>
      <c r="C416" s="159" t="s">
        <v>79</v>
      </c>
      <c r="D416" s="100">
        <v>80</v>
      </c>
      <c r="E416" s="100">
        <v>80</v>
      </c>
    </row>
    <row r="417" spans="1:5" s="115" customFormat="1" ht="33" customHeight="1">
      <c r="A417" s="118" t="s">
        <v>356</v>
      </c>
      <c r="B417" s="118"/>
      <c r="C417" s="131" t="s">
        <v>357</v>
      </c>
      <c r="D417" s="100">
        <f>D418+D424</f>
        <v>18522.9</v>
      </c>
      <c r="E417" s="100">
        <f>E418+E424</f>
        <v>18522.9</v>
      </c>
    </row>
    <row r="418" spans="1:5" s="115" customFormat="1" ht="25.5">
      <c r="A418" s="118" t="s">
        <v>432</v>
      </c>
      <c r="B418" s="118"/>
      <c r="C418" s="131" t="s">
        <v>433</v>
      </c>
      <c r="D418" s="143">
        <f>D419</f>
        <v>2801.9</v>
      </c>
      <c r="E418" s="143">
        <f>E419</f>
        <v>2801.9</v>
      </c>
    </row>
    <row r="419" spans="1:5" s="107" customFormat="1" ht="12.75" customHeight="1">
      <c r="A419" s="118" t="s">
        <v>648</v>
      </c>
      <c r="B419" s="118"/>
      <c r="C419" s="97" t="s">
        <v>434</v>
      </c>
      <c r="D419" s="143">
        <f>D420+D422</f>
        <v>2801.9</v>
      </c>
      <c r="E419" s="143">
        <f>E420+E422</f>
        <v>2801.9</v>
      </c>
    </row>
    <row r="420" spans="1:5" s="107" customFormat="1" ht="25.5">
      <c r="A420" s="118" t="s">
        <v>649</v>
      </c>
      <c r="B420" s="118"/>
      <c r="C420" s="97" t="s">
        <v>41</v>
      </c>
      <c r="D420" s="143">
        <f>D421</f>
        <v>2504.1</v>
      </c>
      <c r="E420" s="143">
        <f>E421</f>
        <v>2504.1</v>
      </c>
    </row>
    <row r="421" spans="1:5" s="107" customFormat="1" ht="25.5">
      <c r="A421" s="118"/>
      <c r="B421" s="94" t="s">
        <v>19</v>
      </c>
      <c r="C421" s="122" t="s">
        <v>20</v>
      </c>
      <c r="D421" s="143">
        <v>2504.1</v>
      </c>
      <c r="E421" s="143">
        <v>2504.1</v>
      </c>
    </row>
    <row r="422" spans="1:5" s="107" customFormat="1" ht="38.25">
      <c r="A422" s="118" t="s">
        <v>435</v>
      </c>
      <c r="B422" s="126"/>
      <c r="C422" s="167" t="s">
        <v>436</v>
      </c>
      <c r="D422" s="100">
        <f>D423</f>
        <v>297.8</v>
      </c>
      <c r="E422" s="100">
        <f>E423</f>
        <v>297.8</v>
      </c>
    </row>
    <row r="423" spans="1:5" s="107" customFormat="1" ht="25.5">
      <c r="A423" s="118"/>
      <c r="B423" s="94" t="s">
        <v>19</v>
      </c>
      <c r="C423" s="122" t="s">
        <v>20</v>
      </c>
      <c r="D423" s="100">
        <v>297.8</v>
      </c>
      <c r="E423" s="100">
        <v>297.8</v>
      </c>
    </row>
    <row r="424" spans="1:5" s="115" customFormat="1" ht="25.5">
      <c r="A424" s="118" t="s">
        <v>508</v>
      </c>
      <c r="B424" s="118"/>
      <c r="C424" s="131" t="s">
        <v>253</v>
      </c>
      <c r="D424" s="143">
        <f>D425</f>
        <v>15721</v>
      </c>
      <c r="E424" s="143">
        <f>E425</f>
        <v>15721</v>
      </c>
    </row>
    <row r="425" spans="1:5" s="115" customFormat="1" ht="12.75">
      <c r="A425" s="118" t="s">
        <v>650</v>
      </c>
      <c r="B425" s="126"/>
      <c r="C425" s="97" t="s">
        <v>213</v>
      </c>
      <c r="D425" s="100">
        <f>D426+D427+D428</f>
        <v>15721</v>
      </c>
      <c r="E425" s="100">
        <f>E426+E427+E428</f>
        <v>15721</v>
      </c>
    </row>
    <row r="426" spans="1:5" s="107" customFormat="1" ht="51">
      <c r="A426" s="118"/>
      <c r="B426" s="128" t="s">
        <v>74</v>
      </c>
      <c r="C426" s="124" t="s">
        <v>75</v>
      </c>
      <c r="D426" s="100">
        <v>14186.9</v>
      </c>
      <c r="E426" s="100">
        <v>14186.9</v>
      </c>
    </row>
    <row r="427" spans="1:5" s="107" customFormat="1" ht="25.5">
      <c r="A427" s="118"/>
      <c r="B427" s="128" t="s">
        <v>76</v>
      </c>
      <c r="C427" s="124" t="s">
        <v>77</v>
      </c>
      <c r="D427" s="100">
        <v>1275.1</v>
      </c>
      <c r="E427" s="100">
        <v>1275.1</v>
      </c>
    </row>
    <row r="428" spans="1:5" s="107" customFormat="1" ht="12.75">
      <c r="A428" s="118"/>
      <c r="B428" s="128" t="s">
        <v>78</v>
      </c>
      <c r="C428" s="124" t="s">
        <v>79</v>
      </c>
      <c r="D428" s="100">
        <v>259</v>
      </c>
      <c r="E428" s="100">
        <v>259</v>
      </c>
    </row>
    <row r="429" spans="1:5" s="144" customFormat="1" ht="25.5">
      <c r="A429" s="118" t="s">
        <v>342</v>
      </c>
      <c r="B429" s="118"/>
      <c r="C429" s="131" t="s">
        <v>343</v>
      </c>
      <c r="D429" s="143">
        <f>D430</f>
        <v>137310.50000000003</v>
      </c>
      <c r="E429" s="143">
        <f>E430</f>
        <v>137310.50000000003</v>
      </c>
    </row>
    <row r="430" spans="1:5" s="115" customFormat="1" ht="25.5">
      <c r="A430" s="118" t="s">
        <v>344</v>
      </c>
      <c r="B430" s="118"/>
      <c r="C430" s="131" t="s">
        <v>72</v>
      </c>
      <c r="D430" s="143">
        <f>D431+D435+D438</f>
        <v>137310.50000000003</v>
      </c>
      <c r="E430" s="143">
        <f>E431+E435+E438</f>
        <v>137310.50000000003</v>
      </c>
    </row>
    <row r="431" spans="1:5" s="115" customFormat="1" ht="12.75">
      <c r="A431" s="118" t="s">
        <v>651</v>
      </c>
      <c r="B431" s="126"/>
      <c r="C431" s="97" t="s">
        <v>73</v>
      </c>
      <c r="D431" s="100">
        <f>SUM(D432:D434)</f>
        <v>133166.2</v>
      </c>
      <c r="E431" s="100">
        <f>SUM(E432:E434)</f>
        <v>133166.2</v>
      </c>
    </row>
    <row r="432" spans="1:5" s="107" customFormat="1" ht="51">
      <c r="A432" s="118"/>
      <c r="B432" s="128" t="s">
        <v>74</v>
      </c>
      <c r="C432" s="124" t="s">
        <v>75</v>
      </c>
      <c r="D432" s="100">
        <f>118303.1+679.8</f>
        <v>118982.90000000001</v>
      </c>
      <c r="E432" s="100">
        <f>118303.1+679.8</f>
        <v>118982.90000000001</v>
      </c>
    </row>
    <row r="433" spans="1:5" s="107" customFormat="1" ht="25.5">
      <c r="A433" s="118"/>
      <c r="B433" s="128" t="s">
        <v>76</v>
      </c>
      <c r="C433" s="124" t="s">
        <v>77</v>
      </c>
      <c r="D433" s="100">
        <v>13860.9</v>
      </c>
      <c r="E433" s="100">
        <v>13860.9</v>
      </c>
    </row>
    <row r="434" spans="1:5" s="107" customFormat="1" ht="12.75">
      <c r="A434" s="118"/>
      <c r="B434" s="128" t="s">
        <v>78</v>
      </c>
      <c r="C434" s="124" t="s">
        <v>79</v>
      </c>
      <c r="D434" s="100">
        <v>322.4</v>
      </c>
      <c r="E434" s="100">
        <v>322.4</v>
      </c>
    </row>
    <row r="435" spans="1:5" s="114" customFormat="1" ht="25.5">
      <c r="A435" s="118" t="s">
        <v>446</v>
      </c>
      <c r="B435" s="126"/>
      <c r="C435" s="167" t="s">
        <v>447</v>
      </c>
      <c r="D435" s="100">
        <f>SUM(D436:D437)</f>
        <v>4112.1</v>
      </c>
      <c r="E435" s="100">
        <f>SUM(E436:E437)</f>
        <v>4112.1</v>
      </c>
    </row>
    <row r="436" spans="1:5" s="114" customFormat="1" ht="51">
      <c r="A436" s="118"/>
      <c r="B436" s="128" t="s">
        <v>74</v>
      </c>
      <c r="C436" s="124" t="s">
        <v>75</v>
      </c>
      <c r="D436" s="100">
        <v>3931.1</v>
      </c>
      <c r="E436" s="100">
        <v>3931.1</v>
      </c>
    </row>
    <row r="437" spans="1:5" s="114" customFormat="1" ht="25.5">
      <c r="A437" s="118"/>
      <c r="B437" s="128" t="s">
        <v>76</v>
      </c>
      <c r="C437" s="124" t="s">
        <v>77</v>
      </c>
      <c r="D437" s="100">
        <v>181</v>
      </c>
      <c r="E437" s="100">
        <v>181</v>
      </c>
    </row>
    <row r="438" spans="1:5" s="107" customFormat="1" ht="63.75">
      <c r="A438" s="118" t="s">
        <v>374</v>
      </c>
      <c r="B438" s="128"/>
      <c r="C438" s="167" t="s">
        <v>375</v>
      </c>
      <c r="D438" s="100">
        <f>D439</f>
        <v>32.2</v>
      </c>
      <c r="E438" s="100">
        <f>E439</f>
        <v>32.2</v>
      </c>
    </row>
    <row r="439" spans="1:5" s="107" customFormat="1" ht="51">
      <c r="A439" s="118"/>
      <c r="B439" s="128" t="s">
        <v>74</v>
      </c>
      <c r="C439" s="124" t="s">
        <v>75</v>
      </c>
      <c r="D439" s="100">
        <v>32.2</v>
      </c>
      <c r="E439" s="100">
        <v>32.2</v>
      </c>
    </row>
    <row r="440" spans="1:137" s="146" customFormat="1" ht="25.5">
      <c r="A440" s="94" t="s">
        <v>267</v>
      </c>
      <c r="B440" s="118"/>
      <c r="C440" s="121" t="s">
        <v>268</v>
      </c>
      <c r="D440" s="100">
        <f>D441+D450</f>
        <v>29291</v>
      </c>
      <c r="E440" s="100">
        <f>E441+E450</f>
        <v>29291</v>
      </c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7"/>
      <c r="AV440" s="107"/>
      <c r="AW440" s="107"/>
      <c r="AX440" s="107"/>
      <c r="AY440" s="107"/>
      <c r="AZ440" s="107"/>
      <c r="BA440" s="107"/>
      <c r="BB440" s="107"/>
      <c r="BC440" s="107"/>
      <c r="BD440" s="107"/>
      <c r="BE440" s="107"/>
      <c r="BF440" s="107"/>
      <c r="BG440" s="107"/>
      <c r="BH440" s="107"/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  <c r="BZ440" s="107"/>
      <c r="CA440" s="107"/>
      <c r="CB440" s="107"/>
      <c r="CC440" s="107"/>
      <c r="CD440" s="107"/>
      <c r="CE440" s="107"/>
      <c r="CF440" s="107"/>
      <c r="CG440" s="107"/>
      <c r="CH440" s="107"/>
      <c r="CI440" s="107"/>
      <c r="CJ440" s="107"/>
      <c r="CK440" s="107"/>
      <c r="CL440" s="107"/>
      <c r="CM440" s="107"/>
      <c r="CN440" s="107"/>
      <c r="CO440" s="107"/>
      <c r="CP440" s="107"/>
      <c r="CQ440" s="107"/>
      <c r="CR440" s="107"/>
      <c r="CS440" s="107"/>
      <c r="CT440" s="107"/>
      <c r="CU440" s="107"/>
      <c r="CV440" s="107"/>
      <c r="CW440" s="107"/>
      <c r="CX440" s="107"/>
      <c r="CY440" s="107"/>
      <c r="CZ440" s="107"/>
      <c r="DA440" s="107"/>
      <c r="DB440" s="107"/>
      <c r="DC440" s="107"/>
      <c r="DD440" s="107"/>
      <c r="DE440" s="107"/>
      <c r="DF440" s="107"/>
      <c r="DG440" s="107"/>
      <c r="DH440" s="107"/>
      <c r="DI440" s="107"/>
      <c r="DJ440" s="107"/>
      <c r="DK440" s="107"/>
      <c r="DL440" s="107"/>
      <c r="DM440" s="107"/>
      <c r="DN440" s="107"/>
      <c r="DO440" s="107"/>
      <c r="DP440" s="107"/>
      <c r="DQ440" s="107"/>
      <c r="DR440" s="107"/>
      <c r="DS440" s="107"/>
      <c r="DT440" s="107"/>
      <c r="DU440" s="107"/>
      <c r="DV440" s="107"/>
      <c r="DW440" s="107"/>
      <c r="DX440" s="107"/>
      <c r="DY440" s="107"/>
      <c r="DZ440" s="107"/>
      <c r="EA440" s="107"/>
      <c r="EB440" s="107"/>
      <c r="EC440" s="107"/>
      <c r="ED440" s="107"/>
      <c r="EE440" s="107"/>
      <c r="EF440" s="107"/>
      <c r="EG440" s="107"/>
    </row>
    <row r="441" spans="1:137" s="146" customFormat="1" ht="63.75">
      <c r="A441" s="118" t="s">
        <v>517</v>
      </c>
      <c r="B441" s="118"/>
      <c r="C441" s="141" t="s">
        <v>270</v>
      </c>
      <c r="D441" s="143">
        <f>D442+D447</f>
        <v>25531.8</v>
      </c>
      <c r="E441" s="143">
        <f>E442+E447</f>
        <v>25531.8</v>
      </c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  <c r="BZ441" s="107"/>
      <c r="CA441" s="107"/>
      <c r="CB441" s="107"/>
      <c r="CC441" s="107"/>
      <c r="CD441" s="107"/>
      <c r="CE441" s="107"/>
      <c r="CF441" s="107"/>
      <c r="CG441" s="107"/>
      <c r="CH441" s="107"/>
      <c r="CI441" s="107"/>
      <c r="CJ441" s="107"/>
      <c r="CK441" s="107"/>
      <c r="CL441" s="107"/>
      <c r="CM441" s="107"/>
      <c r="CN441" s="107"/>
      <c r="CO441" s="107"/>
      <c r="CP441" s="107"/>
      <c r="CQ441" s="107"/>
      <c r="CR441" s="107"/>
      <c r="CS441" s="107"/>
      <c r="CT441" s="107"/>
      <c r="CU441" s="107"/>
      <c r="CV441" s="107"/>
      <c r="CW441" s="107"/>
      <c r="CX441" s="107"/>
      <c r="CY441" s="107"/>
      <c r="CZ441" s="107"/>
      <c r="DA441" s="107"/>
      <c r="DB441" s="107"/>
      <c r="DC441" s="107"/>
      <c r="DD441" s="107"/>
      <c r="DE441" s="107"/>
      <c r="DF441" s="107"/>
      <c r="DG441" s="107"/>
      <c r="DH441" s="107"/>
      <c r="DI441" s="107"/>
      <c r="DJ441" s="107"/>
      <c r="DK441" s="107"/>
      <c r="DL441" s="107"/>
      <c r="DM441" s="107"/>
      <c r="DN441" s="107"/>
      <c r="DO441" s="107"/>
      <c r="DP441" s="107"/>
      <c r="DQ441" s="107"/>
      <c r="DR441" s="107"/>
      <c r="DS441" s="107"/>
      <c r="DT441" s="107"/>
      <c r="DU441" s="107"/>
      <c r="DV441" s="107"/>
      <c r="DW441" s="107"/>
      <c r="DX441" s="107"/>
      <c r="DY441" s="107"/>
      <c r="DZ441" s="107"/>
      <c r="EA441" s="107"/>
      <c r="EB441" s="107"/>
      <c r="EC441" s="107"/>
      <c r="ED441" s="107"/>
      <c r="EE441" s="107"/>
      <c r="EF441" s="107"/>
      <c r="EG441" s="107"/>
    </row>
    <row r="442" spans="1:137" s="157" customFormat="1" ht="25.5">
      <c r="A442" s="118" t="s">
        <v>271</v>
      </c>
      <c r="B442" s="94"/>
      <c r="C442" s="141" t="s">
        <v>253</v>
      </c>
      <c r="D442" s="143">
        <f>D443</f>
        <v>24731.8</v>
      </c>
      <c r="E442" s="143">
        <f>E443</f>
        <v>24731.8</v>
      </c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  <c r="AT442" s="156"/>
      <c r="AU442" s="156"/>
      <c r="AV442" s="156"/>
      <c r="AW442" s="156"/>
      <c r="AX442" s="156"/>
      <c r="AY442" s="156"/>
      <c r="AZ442" s="156"/>
      <c r="BA442" s="156"/>
      <c r="BB442" s="156"/>
      <c r="BC442" s="156"/>
      <c r="BD442" s="156"/>
      <c r="BE442" s="156"/>
      <c r="BF442" s="156"/>
      <c r="BG442" s="156"/>
      <c r="BH442" s="156"/>
      <c r="BI442" s="156"/>
      <c r="BJ442" s="156"/>
      <c r="BK442" s="156"/>
      <c r="BL442" s="156"/>
      <c r="BM442" s="156"/>
      <c r="BN442" s="156"/>
      <c r="BO442" s="156"/>
      <c r="BP442" s="156"/>
      <c r="BQ442" s="156"/>
      <c r="BR442" s="156"/>
      <c r="BS442" s="156"/>
      <c r="BT442" s="156"/>
      <c r="BU442" s="156"/>
      <c r="BV442" s="156"/>
      <c r="BW442" s="156"/>
      <c r="BX442" s="156"/>
      <c r="BY442" s="156"/>
      <c r="BZ442" s="156"/>
      <c r="CA442" s="156"/>
      <c r="CB442" s="156"/>
      <c r="CC442" s="156"/>
      <c r="CD442" s="156"/>
      <c r="CE442" s="156"/>
      <c r="CF442" s="156"/>
      <c r="CG442" s="156"/>
      <c r="CH442" s="156"/>
      <c r="CI442" s="156"/>
      <c r="CJ442" s="156"/>
      <c r="CK442" s="156"/>
      <c r="CL442" s="156"/>
      <c r="CM442" s="156"/>
      <c r="CN442" s="156"/>
      <c r="CO442" s="156"/>
      <c r="CP442" s="156"/>
      <c r="CQ442" s="156"/>
      <c r="CR442" s="156"/>
      <c r="CS442" s="156"/>
      <c r="CT442" s="156"/>
      <c r="CU442" s="156"/>
      <c r="CV442" s="156"/>
      <c r="CW442" s="156"/>
      <c r="CX442" s="156"/>
      <c r="CY442" s="156"/>
      <c r="CZ442" s="156"/>
      <c r="DA442" s="156"/>
      <c r="DB442" s="156"/>
      <c r="DC442" s="156"/>
      <c r="DD442" s="156"/>
      <c r="DE442" s="156"/>
      <c r="DF442" s="156"/>
      <c r="DG442" s="156"/>
      <c r="DH442" s="156"/>
      <c r="DI442" s="156"/>
      <c r="DJ442" s="156"/>
      <c r="DK442" s="156"/>
      <c r="DL442" s="156"/>
      <c r="DM442" s="156"/>
      <c r="DN442" s="156"/>
      <c r="DO442" s="156"/>
      <c r="DP442" s="156"/>
      <c r="DQ442" s="156"/>
      <c r="DR442" s="156"/>
      <c r="DS442" s="156"/>
      <c r="DT442" s="156"/>
      <c r="DU442" s="156"/>
      <c r="DV442" s="156"/>
      <c r="DW442" s="156"/>
      <c r="DX442" s="156"/>
      <c r="DY442" s="156"/>
      <c r="DZ442" s="156"/>
      <c r="EA442" s="156"/>
      <c r="EB442" s="156"/>
      <c r="EC442" s="156"/>
      <c r="ED442" s="156"/>
      <c r="EE442" s="156"/>
      <c r="EF442" s="156"/>
      <c r="EG442" s="156"/>
    </row>
    <row r="443" spans="1:137" s="146" customFormat="1" ht="12.75">
      <c r="A443" s="94" t="s">
        <v>652</v>
      </c>
      <c r="B443" s="94"/>
      <c r="C443" s="141" t="s">
        <v>213</v>
      </c>
      <c r="D443" s="143">
        <f>SUM(D444:D446)</f>
        <v>24731.8</v>
      </c>
      <c r="E443" s="143">
        <f>SUM(E444:E446)</f>
        <v>24731.8</v>
      </c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  <c r="BP443" s="107"/>
      <c r="BQ443" s="107"/>
      <c r="BR443" s="107"/>
      <c r="BS443" s="107"/>
      <c r="BT443" s="107"/>
      <c r="BU443" s="107"/>
      <c r="BV443" s="107"/>
      <c r="BW443" s="107"/>
      <c r="BX443" s="107"/>
      <c r="BY443" s="107"/>
      <c r="BZ443" s="107"/>
      <c r="CA443" s="107"/>
      <c r="CB443" s="107"/>
      <c r="CC443" s="107"/>
      <c r="CD443" s="107"/>
      <c r="CE443" s="107"/>
      <c r="CF443" s="107"/>
      <c r="CG443" s="107"/>
      <c r="CH443" s="107"/>
      <c r="CI443" s="107"/>
      <c r="CJ443" s="107"/>
      <c r="CK443" s="107"/>
      <c r="CL443" s="107"/>
      <c r="CM443" s="107"/>
      <c r="CN443" s="107"/>
      <c r="CO443" s="107"/>
      <c r="CP443" s="107"/>
      <c r="CQ443" s="107"/>
      <c r="CR443" s="107"/>
      <c r="CS443" s="107"/>
      <c r="CT443" s="107"/>
      <c r="CU443" s="107"/>
      <c r="CV443" s="107"/>
      <c r="CW443" s="107"/>
      <c r="CX443" s="107"/>
      <c r="CY443" s="107"/>
      <c r="CZ443" s="107"/>
      <c r="DA443" s="107"/>
      <c r="DB443" s="107"/>
      <c r="DC443" s="107"/>
      <c r="DD443" s="107"/>
      <c r="DE443" s="107"/>
      <c r="DF443" s="107"/>
      <c r="DG443" s="107"/>
      <c r="DH443" s="107"/>
      <c r="DI443" s="107"/>
      <c r="DJ443" s="107"/>
      <c r="DK443" s="107"/>
      <c r="DL443" s="107"/>
      <c r="DM443" s="107"/>
      <c r="DN443" s="107"/>
      <c r="DO443" s="107"/>
      <c r="DP443" s="107"/>
      <c r="DQ443" s="107"/>
      <c r="DR443" s="107"/>
      <c r="DS443" s="107"/>
      <c r="DT443" s="107"/>
      <c r="DU443" s="107"/>
      <c r="DV443" s="107"/>
      <c r="DW443" s="107"/>
      <c r="DX443" s="107"/>
      <c r="DY443" s="107"/>
      <c r="DZ443" s="107"/>
      <c r="EA443" s="107"/>
      <c r="EB443" s="107"/>
      <c r="EC443" s="107"/>
      <c r="ED443" s="107"/>
      <c r="EE443" s="107"/>
      <c r="EF443" s="107"/>
      <c r="EG443" s="107"/>
    </row>
    <row r="444" spans="1:137" s="146" customFormat="1" ht="51">
      <c r="A444" s="94"/>
      <c r="B444" s="118" t="s">
        <v>74</v>
      </c>
      <c r="C444" s="124" t="s">
        <v>75</v>
      </c>
      <c r="D444" s="143">
        <v>21128.5</v>
      </c>
      <c r="E444" s="143">
        <v>21128.5</v>
      </c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/>
      <c r="BE444" s="107"/>
      <c r="BF444" s="107"/>
      <c r="BG444" s="107"/>
      <c r="BH444" s="107"/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7"/>
      <c r="CS444" s="107"/>
      <c r="CT444" s="107"/>
      <c r="CU444" s="107"/>
      <c r="CV444" s="107"/>
      <c r="CW444" s="107"/>
      <c r="CX444" s="107"/>
      <c r="CY444" s="107"/>
      <c r="CZ444" s="107"/>
      <c r="DA444" s="107"/>
      <c r="DB444" s="107"/>
      <c r="DC444" s="107"/>
      <c r="DD444" s="107"/>
      <c r="DE444" s="107"/>
      <c r="DF444" s="107"/>
      <c r="DG444" s="107"/>
      <c r="DH444" s="107"/>
      <c r="DI444" s="107"/>
      <c r="DJ444" s="107"/>
      <c r="DK444" s="107"/>
      <c r="DL444" s="107"/>
      <c r="DM444" s="107"/>
      <c r="DN444" s="107"/>
      <c r="DO444" s="107"/>
      <c r="DP444" s="107"/>
      <c r="DQ444" s="107"/>
      <c r="DR444" s="107"/>
      <c r="DS444" s="107"/>
      <c r="DT444" s="107"/>
      <c r="DU444" s="107"/>
      <c r="DV444" s="107"/>
      <c r="DW444" s="107"/>
      <c r="DX444" s="107"/>
      <c r="DY444" s="107"/>
      <c r="DZ444" s="107"/>
      <c r="EA444" s="107"/>
      <c r="EB444" s="107"/>
      <c r="EC444" s="107"/>
      <c r="ED444" s="107"/>
      <c r="EE444" s="107"/>
      <c r="EF444" s="107"/>
      <c r="EG444" s="107"/>
    </row>
    <row r="445" spans="1:137" s="146" customFormat="1" ht="25.5">
      <c r="A445" s="94"/>
      <c r="B445" s="118" t="s">
        <v>76</v>
      </c>
      <c r="C445" s="129" t="s">
        <v>77</v>
      </c>
      <c r="D445" s="143">
        <v>3412.1</v>
      </c>
      <c r="E445" s="143">
        <v>3412.1</v>
      </c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7"/>
      <c r="AZ445" s="107"/>
      <c r="BA445" s="107"/>
      <c r="BB445" s="107"/>
      <c r="BC445" s="107"/>
      <c r="BD445" s="107"/>
      <c r="BE445" s="107"/>
      <c r="BF445" s="107"/>
      <c r="BG445" s="107"/>
      <c r="BH445" s="107"/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7"/>
      <c r="CA445" s="107"/>
      <c r="CB445" s="107"/>
      <c r="CC445" s="107"/>
      <c r="CD445" s="107"/>
      <c r="CE445" s="107"/>
      <c r="CF445" s="107"/>
      <c r="CG445" s="107"/>
      <c r="CH445" s="107"/>
      <c r="CI445" s="107"/>
      <c r="CJ445" s="107"/>
      <c r="CK445" s="107"/>
      <c r="CL445" s="107"/>
      <c r="CM445" s="107"/>
      <c r="CN445" s="107"/>
      <c r="CO445" s="107"/>
      <c r="CP445" s="107"/>
      <c r="CQ445" s="107"/>
      <c r="CR445" s="107"/>
      <c r="CS445" s="107"/>
      <c r="CT445" s="107"/>
      <c r="CU445" s="107"/>
      <c r="CV445" s="107"/>
      <c r="CW445" s="107"/>
      <c r="CX445" s="107"/>
      <c r="CY445" s="107"/>
      <c r="CZ445" s="107"/>
      <c r="DA445" s="107"/>
      <c r="DB445" s="107"/>
      <c r="DC445" s="107"/>
      <c r="DD445" s="107"/>
      <c r="DE445" s="107"/>
      <c r="DF445" s="107"/>
      <c r="DG445" s="107"/>
      <c r="DH445" s="107"/>
      <c r="DI445" s="107"/>
      <c r="DJ445" s="107"/>
      <c r="DK445" s="107"/>
      <c r="DL445" s="107"/>
      <c r="DM445" s="107"/>
      <c r="DN445" s="107"/>
      <c r="DO445" s="107"/>
      <c r="DP445" s="107"/>
      <c r="DQ445" s="107"/>
      <c r="DR445" s="107"/>
      <c r="DS445" s="107"/>
      <c r="DT445" s="107"/>
      <c r="DU445" s="107"/>
      <c r="DV445" s="107"/>
      <c r="DW445" s="107"/>
      <c r="DX445" s="107"/>
      <c r="DY445" s="107"/>
      <c r="DZ445" s="107"/>
      <c r="EA445" s="107"/>
      <c r="EB445" s="107"/>
      <c r="EC445" s="107"/>
      <c r="ED445" s="107"/>
      <c r="EE445" s="107"/>
      <c r="EF445" s="107"/>
      <c r="EG445" s="107"/>
    </row>
    <row r="446" spans="1:137" s="146" customFormat="1" ht="12.75">
      <c r="A446" s="94"/>
      <c r="B446" s="118" t="s">
        <v>78</v>
      </c>
      <c r="C446" s="129" t="s">
        <v>79</v>
      </c>
      <c r="D446" s="143">
        <v>191.2</v>
      </c>
      <c r="E446" s="143">
        <v>191.2</v>
      </c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7"/>
      <c r="BA446" s="107"/>
      <c r="BB446" s="107"/>
      <c r="BC446" s="107"/>
      <c r="BD446" s="107"/>
      <c r="BE446" s="107"/>
      <c r="BF446" s="107"/>
      <c r="BG446" s="107"/>
      <c r="BH446" s="107"/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7"/>
      <c r="CA446" s="107"/>
      <c r="CB446" s="107"/>
      <c r="CC446" s="107"/>
      <c r="CD446" s="107"/>
      <c r="CE446" s="107"/>
      <c r="CF446" s="107"/>
      <c r="CG446" s="107"/>
      <c r="CH446" s="107"/>
      <c r="CI446" s="107"/>
      <c r="CJ446" s="107"/>
      <c r="CK446" s="107"/>
      <c r="CL446" s="107"/>
      <c r="CM446" s="107"/>
      <c r="CN446" s="107"/>
      <c r="CO446" s="107"/>
      <c r="CP446" s="107"/>
      <c r="CQ446" s="107"/>
      <c r="CR446" s="107"/>
      <c r="CS446" s="107"/>
      <c r="CT446" s="107"/>
      <c r="CU446" s="107"/>
      <c r="CV446" s="107"/>
      <c r="CW446" s="107"/>
      <c r="CX446" s="107"/>
      <c r="CY446" s="107"/>
      <c r="CZ446" s="107"/>
      <c r="DA446" s="107"/>
      <c r="DB446" s="107"/>
      <c r="DC446" s="107"/>
      <c r="DD446" s="107"/>
      <c r="DE446" s="107"/>
      <c r="DF446" s="107"/>
      <c r="DG446" s="107"/>
      <c r="DH446" s="107"/>
      <c r="DI446" s="107"/>
      <c r="DJ446" s="107"/>
      <c r="DK446" s="107"/>
      <c r="DL446" s="107"/>
      <c r="DM446" s="107"/>
      <c r="DN446" s="107"/>
      <c r="DO446" s="107"/>
      <c r="DP446" s="107"/>
      <c r="DQ446" s="107"/>
      <c r="DR446" s="107"/>
      <c r="DS446" s="107"/>
      <c r="DT446" s="107"/>
      <c r="DU446" s="107"/>
      <c r="DV446" s="107"/>
      <c r="DW446" s="107"/>
      <c r="DX446" s="107"/>
      <c r="DY446" s="107"/>
      <c r="DZ446" s="107"/>
      <c r="EA446" s="107"/>
      <c r="EB446" s="107"/>
      <c r="EC446" s="107"/>
      <c r="ED446" s="107"/>
      <c r="EE446" s="107"/>
      <c r="EF446" s="107"/>
      <c r="EG446" s="107"/>
    </row>
    <row r="447" spans="1:5" s="156" customFormat="1" ht="25.5">
      <c r="A447" s="94" t="s">
        <v>272</v>
      </c>
      <c r="B447" s="94"/>
      <c r="C447" s="141" t="s">
        <v>273</v>
      </c>
      <c r="D447" s="143">
        <f>D448</f>
        <v>800</v>
      </c>
      <c r="E447" s="143">
        <f>E448</f>
        <v>800</v>
      </c>
    </row>
    <row r="448" spans="1:5" s="156" customFormat="1" ht="25.5">
      <c r="A448" s="94" t="s">
        <v>653</v>
      </c>
      <c r="B448" s="94"/>
      <c r="C448" s="141" t="s">
        <v>274</v>
      </c>
      <c r="D448" s="143">
        <f>D449</f>
        <v>800</v>
      </c>
      <c r="E448" s="143">
        <f>E449</f>
        <v>800</v>
      </c>
    </row>
    <row r="449" spans="1:5" s="107" customFormat="1" ht="25.5">
      <c r="A449" s="94"/>
      <c r="B449" s="118" t="s">
        <v>76</v>
      </c>
      <c r="C449" s="129" t="s">
        <v>77</v>
      </c>
      <c r="D449" s="143">
        <v>800</v>
      </c>
      <c r="E449" s="143">
        <v>800</v>
      </c>
    </row>
    <row r="450" spans="1:137" s="145" customFormat="1" ht="25.5">
      <c r="A450" s="118" t="s">
        <v>360</v>
      </c>
      <c r="B450" s="118"/>
      <c r="C450" s="131" t="s">
        <v>361</v>
      </c>
      <c r="D450" s="100">
        <f>D451+D454</f>
        <v>3759.2</v>
      </c>
      <c r="E450" s="100">
        <f>E451+E454</f>
        <v>3759.2</v>
      </c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/>
      <c r="AZ450" s="144"/>
      <c r="BA450" s="144"/>
      <c r="BB450" s="144"/>
      <c r="BC450" s="144"/>
      <c r="BD450" s="144"/>
      <c r="BE450" s="144"/>
      <c r="BF450" s="144"/>
      <c r="BG450" s="144"/>
      <c r="BH450" s="144"/>
      <c r="BI450" s="144"/>
      <c r="BJ450" s="144"/>
      <c r="BK450" s="144"/>
      <c r="BL450" s="144"/>
      <c r="BM450" s="144"/>
      <c r="BN450" s="144"/>
      <c r="BO450" s="144"/>
      <c r="BP450" s="144"/>
      <c r="BQ450" s="144"/>
      <c r="BR450" s="144"/>
      <c r="BS450" s="144"/>
      <c r="BT450" s="144"/>
      <c r="BU450" s="144"/>
      <c r="BV450" s="144"/>
      <c r="BW450" s="144"/>
      <c r="BX450" s="144"/>
      <c r="BY450" s="144"/>
      <c r="BZ450" s="144"/>
      <c r="CA450" s="144"/>
      <c r="CB450" s="144"/>
      <c r="CC450" s="144"/>
      <c r="CD450" s="144"/>
      <c r="CE450" s="144"/>
      <c r="CF450" s="144"/>
      <c r="CG450" s="144"/>
      <c r="CH450" s="144"/>
      <c r="CI450" s="144"/>
      <c r="CJ450" s="144"/>
      <c r="CK450" s="144"/>
      <c r="CL450" s="144"/>
      <c r="CM450" s="144"/>
      <c r="CN450" s="144"/>
      <c r="CO450" s="144"/>
      <c r="CP450" s="144"/>
      <c r="CQ450" s="144"/>
      <c r="CR450" s="144"/>
      <c r="CS450" s="144"/>
      <c r="CT450" s="144"/>
      <c r="CU450" s="144"/>
      <c r="CV450" s="144"/>
      <c r="CW450" s="144"/>
      <c r="CX450" s="144"/>
      <c r="CY450" s="144"/>
      <c r="CZ450" s="144"/>
      <c r="DA450" s="144"/>
      <c r="DB450" s="144"/>
      <c r="DC450" s="144"/>
      <c r="DD450" s="144"/>
      <c r="DE450" s="144"/>
      <c r="DF450" s="144"/>
      <c r="DG450" s="144"/>
      <c r="DH450" s="144"/>
      <c r="DI450" s="144"/>
      <c r="DJ450" s="144"/>
      <c r="DK450" s="144"/>
      <c r="DL450" s="144"/>
      <c r="DM450" s="144"/>
      <c r="DN450" s="144"/>
      <c r="DO450" s="144"/>
      <c r="DP450" s="144"/>
      <c r="DQ450" s="144"/>
      <c r="DR450" s="144"/>
      <c r="DS450" s="144"/>
      <c r="DT450" s="144"/>
      <c r="DU450" s="144"/>
      <c r="DV450" s="144"/>
      <c r="DW450" s="144"/>
      <c r="DX450" s="144"/>
      <c r="DY450" s="144"/>
      <c r="DZ450" s="144"/>
      <c r="EA450" s="144"/>
      <c r="EB450" s="144"/>
      <c r="EC450" s="144"/>
      <c r="ED450" s="144"/>
      <c r="EE450" s="144"/>
      <c r="EF450" s="144"/>
      <c r="EG450" s="144"/>
    </row>
    <row r="451" spans="1:137" s="116" customFormat="1" ht="25.5">
      <c r="A451" s="118" t="s">
        <v>362</v>
      </c>
      <c r="B451" s="118"/>
      <c r="C451" s="131" t="s">
        <v>363</v>
      </c>
      <c r="D451" s="100">
        <f>D452</f>
        <v>2182.2</v>
      </c>
      <c r="E451" s="100">
        <f>E452</f>
        <v>2182.2</v>
      </c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115"/>
      <c r="BF451" s="115"/>
      <c r="BG451" s="115"/>
      <c r="BH451" s="115"/>
      <c r="BI451" s="115"/>
      <c r="BJ451" s="115"/>
      <c r="BK451" s="115"/>
      <c r="BL451" s="115"/>
      <c r="BM451" s="115"/>
      <c r="BN451" s="115"/>
      <c r="BO451" s="115"/>
      <c r="BP451" s="115"/>
      <c r="BQ451" s="115"/>
      <c r="BR451" s="115"/>
      <c r="BS451" s="115"/>
      <c r="BT451" s="115"/>
      <c r="BU451" s="115"/>
      <c r="BV451" s="115"/>
      <c r="BW451" s="115"/>
      <c r="BX451" s="115"/>
      <c r="BY451" s="115"/>
      <c r="BZ451" s="115"/>
      <c r="CA451" s="115"/>
      <c r="CB451" s="115"/>
      <c r="CC451" s="115"/>
      <c r="CD451" s="115"/>
      <c r="CE451" s="115"/>
      <c r="CF451" s="115"/>
      <c r="CG451" s="115"/>
      <c r="CH451" s="115"/>
      <c r="CI451" s="115"/>
      <c r="CJ451" s="115"/>
      <c r="CK451" s="115"/>
      <c r="CL451" s="115"/>
      <c r="CM451" s="115"/>
      <c r="CN451" s="115"/>
      <c r="CO451" s="115"/>
      <c r="CP451" s="115"/>
      <c r="CQ451" s="115"/>
      <c r="CR451" s="115"/>
      <c r="CS451" s="115"/>
      <c r="CT451" s="115"/>
      <c r="CU451" s="115"/>
      <c r="CV451" s="115"/>
      <c r="CW451" s="115"/>
      <c r="CX451" s="115"/>
      <c r="CY451" s="115"/>
      <c r="CZ451" s="115"/>
      <c r="DA451" s="115"/>
      <c r="DB451" s="115"/>
      <c r="DC451" s="115"/>
      <c r="DD451" s="115"/>
      <c r="DE451" s="115"/>
      <c r="DF451" s="115"/>
      <c r="DG451" s="115"/>
      <c r="DH451" s="115"/>
      <c r="DI451" s="115"/>
      <c r="DJ451" s="115"/>
      <c r="DK451" s="115"/>
      <c r="DL451" s="115"/>
      <c r="DM451" s="115"/>
      <c r="DN451" s="115"/>
      <c r="DO451" s="115"/>
      <c r="DP451" s="115"/>
      <c r="DQ451" s="115"/>
      <c r="DR451" s="115"/>
      <c r="DS451" s="115"/>
      <c r="DT451" s="115"/>
      <c r="DU451" s="115"/>
      <c r="DV451" s="115"/>
      <c r="DW451" s="115"/>
      <c r="DX451" s="115"/>
      <c r="DY451" s="115"/>
      <c r="DZ451" s="115"/>
      <c r="EA451" s="115"/>
      <c r="EB451" s="115"/>
      <c r="EC451" s="115"/>
      <c r="ED451" s="115"/>
      <c r="EE451" s="115"/>
      <c r="EF451" s="115"/>
      <c r="EG451" s="115"/>
    </row>
    <row r="452" spans="1:137" s="146" customFormat="1" ht="12.75">
      <c r="A452" s="118" t="s">
        <v>654</v>
      </c>
      <c r="B452" s="119"/>
      <c r="C452" s="131" t="s">
        <v>364</v>
      </c>
      <c r="D452" s="100">
        <f>D453</f>
        <v>2182.2</v>
      </c>
      <c r="E452" s="100">
        <f>E453</f>
        <v>2182.2</v>
      </c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  <c r="BP452" s="107"/>
      <c r="BQ452" s="107"/>
      <c r="BR452" s="107"/>
      <c r="BS452" s="107"/>
      <c r="BT452" s="107"/>
      <c r="BU452" s="107"/>
      <c r="BV452" s="107"/>
      <c r="BW452" s="107"/>
      <c r="BX452" s="107"/>
      <c r="BY452" s="107"/>
      <c r="BZ452" s="107"/>
      <c r="CA452" s="107"/>
      <c r="CB452" s="107"/>
      <c r="CC452" s="107"/>
      <c r="CD452" s="107"/>
      <c r="CE452" s="107"/>
      <c r="CF452" s="107"/>
      <c r="CG452" s="107"/>
      <c r="CH452" s="107"/>
      <c r="CI452" s="107"/>
      <c r="CJ452" s="107"/>
      <c r="CK452" s="107"/>
      <c r="CL452" s="107"/>
      <c r="CM452" s="107"/>
      <c r="CN452" s="107"/>
      <c r="CO452" s="107"/>
      <c r="CP452" s="107"/>
      <c r="CQ452" s="107"/>
      <c r="CR452" s="107"/>
      <c r="CS452" s="107"/>
      <c r="CT452" s="107"/>
      <c r="CU452" s="107"/>
      <c r="CV452" s="107"/>
      <c r="CW452" s="107"/>
      <c r="CX452" s="107"/>
      <c r="CY452" s="107"/>
      <c r="CZ452" s="107"/>
      <c r="DA452" s="107"/>
      <c r="DB452" s="107"/>
      <c r="DC452" s="107"/>
      <c r="DD452" s="107"/>
      <c r="DE452" s="107"/>
      <c r="DF452" s="107"/>
      <c r="DG452" s="107"/>
      <c r="DH452" s="107"/>
      <c r="DI452" s="107"/>
      <c r="DJ452" s="107"/>
      <c r="DK452" s="107"/>
      <c r="DL452" s="107"/>
      <c r="DM452" s="107"/>
      <c r="DN452" s="107"/>
      <c r="DO452" s="107"/>
      <c r="DP452" s="107"/>
      <c r="DQ452" s="107"/>
      <c r="DR452" s="107"/>
      <c r="DS452" s="107"/>
      <c r="DT452" s="107"/>
      <c r="DU452" s="107"/>
      <c r="DV452" s="107"/>
      <c r="DW452" s="107"/>
      <c r="DX452" s="107"/>
      <c r="DY452" s="107"/>
      <c r="DZ452" s="107"/>
      <c r="EA452" s="107"/>
      <c r="EB452" s="107"/>
      <c r="EC452" s="107"/>
      <c r="ED452" s="107"/>
      <c r="EE452" s="107"/>
      <c r="EF452" s="107"/>
      <c r="EG452" s="107"/>
    </row>
    <row r="453" spans="1:137" s="146" customFormat="1" ht="25.5">
      <c r="A453" s="118"/>
      <c r="B453" s="128" t="s">
        <v>76</v>
      </c>
      <c r="C453" s="124" t="s">
        <v>77</v>
      </c>
      <c r="D453" s="100">
        <v>2182.2</v>
      </c>
      <c r="E453" s="100">
        <v>2182.2</v>
      </c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7"/>
      <c r="AV453" s="107"/>
      <c r="AW453" s="107"/>
      <c r="AX453" s="107"/>
      <c r="AY453" s="107"/>
      <c r="AZ453" s="107"/>
      <c r="BA453" s="107"/>
      <c r="BB453" s="107"/>
      <c r="BC453" s="107"/>
      <c r="BD453" s="107"/>
      <c r="BE453" s="107"/>
      <c r="BF453" s="107"/>
      <c r="BG453" s="107"/>
      <c r="BH453" s="107"/>
      <c r="BI453" s="107"/>
      <c r="BJ453" s="107"/>
      <c r="BK453" s="107"/>
      <c r="BL453" s="107"/>
      <c r="BM453" s="107"/>
      <c r="BN453" s="107"/>
      <c r="BO453" s="107"/>
      <c r="BP453" s="107"/>
      <c r="BQ453" s="107"/>
      <c r="BR453" s="107"/>
      <c r="BS453" s="107"/>
      <c r="BT453" s="107"/>
      <c r="BU453" s="107"/>
      <c r="BV453" s="107"/>
      <c r="BW453" s="107"/>
      <c r="BX453" s="107"/>
      <c r="BY453" s="107"/>
      <c r="BZ453" s="107"/>
      <c r="CA453" s="107"/>
      <c r="CB453" s="107"/>
      <c r="CC453" s="107"/>
      <c r="CD453" s="107"/>
      <c r="CE453" s="107"/>
      <c r="CF453" s="107"/>
      <c r="CG453" s="107"/>
      <c r="CH453" s="107"/>
      <c r="CI453" s="107"/>
      <c r="CJ453" s="107"/>
      <c r="CK453" s="107"/>
      <c r="CL453" s="107"/>
      <c r="CM453" s="107"/>
      <c r="CN453" s="107"/>
      <c r="CO453" s="107"/>
      <c r="CP453" s="107"/>
      <c r="CQ453" s="107"/>
      <c r="CR453" s="107"/>
      <c r="CS453" s="107"/>
      <c r="CT453" s="107"/>
      <c r="CU453" s="107"/>
      <c r="CV453" s="107"/>
      <c r="CW453" s="107"/>
      <c r="CX453" s="107"/>
      <c r="CY453" s="107"/>
      <c r="CZ453" s="107"/>
      <c r="DA453" s="107"/>
      <c r="DB453" s="107"/>
      <c r="DC453" s="107"/>
      <c r="DD453" s="107"/>
      <c r="DE453" s="107"/>
      <c r="DF453" s="107"/>
      <c r="DG453" s="107"/>
      <c r="DH453" s="107"/>
      <c r="DI453" s="107"/>
      <c r="DJ453" s="107"/>
      <c r="DK453" s="107"/>
      <c r="DL453" s="107"/>
      <c r="DM453" s="107"/>
      <c r="DN453" s="107"/>
      <c r="DO453" s="107"/>
      <c r="DP453" s="107"/>
      <c r="DQ453" s="107"/>
      <c r="DR453" s="107"/>
      <c r="DS453" s="107"/>
      <c r="DT453" s="107"/>
      <c r="DU453" s="107"/>
      <c r="DV453" s="107"/>
      <c r="DW453" s="107"/>
      <c r="DX453" s="107"/>
      <c r="DY453" s="107"/>
      <c r="DZ453" s="107"/>
      <c r="EA453" s="107"/>
      <c r="EB453" s="107"/>
      <c r="EC453" s="107"/>
      <c r="ED453" s="107"/>
      <c r="EE453" s="107"/>
      <c r="EF453" s="107"/>
      <c r="EG453" s="107"/>
    </row>
    <row r="454" spans="1:137" s="116" customFormat="1" ht="38.25">
      <c r="A454" s="118" t="s">
        <v>419</v>
      </c>
      <c r="B454" s="118"/>
      <c r="C454" s="131" t="s">
        <v>420</v>
      </c>
      <c r="D454" s="143">
        <f>D455</f>
        <v>1577</v>
      </c>
      <c r="E454" s="143">
        <f>E455</f>
        <v>1577</v>
      </c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  <c r="BI454" s="115"/>
      <c r="BJ454" s="115"/>
      <c r="BK454" s="115"/>
      <c r="BL454" s="115"/>
      <c r="BM454" s="115"/>
      <c r="BN454" s="115"/>
      <c r="BO454" s="115"/>
      <c r="BP454" s="115"/>
      <c r="BQ454" s="115"/>
      <c r="BR454" s="115"/>
      <c r="BS454" s="115"/>
      <c r="BT454" s="115"/>
      <c r="BU454" s="115"/>
      <c r="BV454" s="115"/>
      <c r="BW454" s="115"/>
      <c r="BX454" s="115"/>
      <c r="BY454" s="115"/>
      <c r="BZ454" s="115"/>
      <c r="CA454" s="115"/>
      <c r="CB454" s="115"/>
      <c r="CC454" s="115"/>
      <c r="CD454" s="115"/>
      <c r="CE454" s="115"/>
      <c r="CF454" s="115"/>
      <c r="CG454" s="115"/>
      <c r="CH454" s="115"/>
      <c r="CI454" s="115"/>
      <c r="CJ454" s="115"/>
      <c r="CK454" s="115"/>
      <c r="CL454" s="115"/>
      <c r="CM454" s="115"/>
      <c r="CN454" s="115"/>
      <c r="CO454" s="115"/>
      <c r="CP454" s="115"/>
      <c r="CQ454" s="115"/>
      <c r="CR454" s="115"/>
      <c r="CS454" s="115"/>
      <c r="CT454" s="115"/>
      <c r="CU454" s="115"/>
      <c r="CV454" s="115"/>
      <c r="CW454" s="115"/>
      <c r="CX454" s="115"/>
      <c r="CY454" s="115"/>
      <c r="CZ454" s="115"/>
      <c r="DA454" s="115"/>
      <c r="DB454" s="115"/>
      <c r="DC454" s="115"/>
      <c r="DD454" s="115"/>
      <c r="DE454" s="115"/>
      <c r="DF454" s="115"/>
      <c r="DG454" s="115"/>
      <c r="DH454" s="115"/>
      <c r="DI454" s="115"/>
      <c r="DJ454" s="115"/>
      <c r="DK454" s="115"/>
      <c r="DL454" s="115"/>
      <c r="DM454" s="115"/>
      <c r="DN454" s="115"/>
      <c r="DO454" s="115"/>
      <c r="DP454" s="115"/>
      <c r="DQ454" s="115"/>
      <c r="DR454" s="115"/>
      <c r="DS454" s="115"/>
      <c r="DT454" s="115"/>
      <c r="DU454" s="115"/>
      <c r="DV454" s="115"/>
      <c r="DW454" s="115"/>
      <c r="DX454" s="115"/>
      <c r="DY454" s="115"/>
      <c r="DZ454" s="115"/>
      <c r="EA454" s="115"/>
      <c r="EB454" s="115"/>
      <c r="EC454" s="115"/>
      <c r="ED454" s="115"/>
      <c r="EE454" s="115"/>
      <c r="EF454" s="115"/>
      <c r="EG454" s="115"/>
    </row>
    <row r="455" spans="1:137" s="146" customFormat="1" ht="25.5">
      <c r="A455" s="94" t="s">
        <v>655</v>
      </c>
      <c r="B455" s="128"/>
      <c r="C455" s="124" t="s">
        <v>421</v>
      </c>
      <c r="D455" s="100">
        <f>SUM(D456:D457)</f>
        <v>1577</v>
      </c>
      <c r="E455" s="100">
        <f>SUM(E456:E457)</f>
        <v>1577</v>
      </c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7"/>
      <c r="AV455" s="107"/>
      <c r="AW455" s="107"/>
      <c r="AX455" s="107"/>
      <c r="AY455" s="107"/>
      <c r="AZ455" s="107"/>
      <c r="BA455" s="107"/>
      <c r="BB455" s="107"/>
      <c r="BC455" s="107"/>
      <c r="BD455" s="107"/>
      <c r="BE455" s="107"/>
      <c r="BF455" s="107"/>
      <c r="BG455" s="107"/>
      <c r="BH455" s="107"/>
      <c r="BI455" s="107"/>
      <c r="BJ455" s="107"/>
      <c r="BK455" s="107"/>
      <c r="BL455" s="107"/>
      <c r="BM455" s="107"/>
      <c r="BN455" s="107"/>
      <c r="BO455" s="107"/>
      <c r="BP455" s="107"/>
      <c r="BQ455" s="107"/>
      <c r="BR455" s="107"/>
      <c r="BS455" s="107"/>
      <c r="BT455" s="107"/>
      <c r="BU455" s="107"/>
      <c r="BV455" s="107"/>
      <c r="BW455" s="107"/>
      <c r="BX455" s="107"/>
      <c r="BY455" s="107"/>
      <c r="BZ455" s="107"/>
      <c r="CA455" s="107"/>
      <c r="CB455" s="107"/>
      <c r="CC455" s="107"/>
      <c r="CD455" s="107"/>
      <c r="CE455" s="107"/>
      <c r="CF455" s="107"/>
      <c r="CG455" s="107"/>
      <c r="CH455" s="107"/>
      <c r="CI455" s="107"/>
      <c r="CJ455" s="107"/>
      <c r="CK455" s="107"/>
      <c r="CL455" s="107"/>
      <c r="CM455" s="107"/>
      <c r="CN455" s="107"/>
      <c r="CO455" s="107"/>
      <c r="CP455" s="107"/>
      <c r="CQ455" s="107"/>
      <c r="CR455" s="107"/>
      <c r="CS455" s="107"/>
      <c r="CT455" s="107"/>
      <c r="CU455" s="107"/>
      <c r="CV455" s="107"/>
      <c r="CW455" s="107"/>
      <c r="CX455" s="107"/>
      <c r="CY455" s="107"/>
      <c r="CZ455" s="107"/>
      <c r="DA455" s="107"/>
      <c r="DB455" s="107"/>
      <c r="DC455" s="107"/>
      <c r="DD455" s="107"/>
      <c r="DE455" s="107"/>
      <c r="DF455" s="107"/>
      <c r="DG455" s="107"/>
      <c r="DH455" s="107"/>
      <c r="DI455" s="107"/>
      <c r="DJ455" s="107"/>
      <c r="DK455" s="107"/>
      <c r="DL455" s="107"/>
      <c r="DM455" s="107"/>
      <c r="DN455" s="107"/>
      <c r="DO455" s="107"/>
      <c r="DP455" s="107"/>
      <c r="DQ455" s="107"/>
      <c r="DR455" s="107"/>
      <c r="DS455" s="107"/>
      <c r="DT455" s="107"/>
      <c r="DU455" s="107"/>
      <c r="DV455" s="107"/>
      <c r="DW455" s="107"/>
      <c r="DX455" s="107"/>
      <c r="DY455" s="107"/>
      <c r="DZ455" s="107"/>
      <c r="EA455" s="107"/>
      <c r="EB455" s="107"/>
      <c r="EC455" s="107"/>
      <c r="ED455" s="107"/>
      <c r="EE455" s="107"/>
      <c r="EF455" s="107"/>
      <c r="EG455" s="107"/>
    </row>
    <row r="456" spans="1:137" s="146" customFormat="1" ht="25.5">
      <c r="A456" s="118"/>
      <c r="B456" s="128" t="s">
        <v>76</v>
      </c>
      <c r="C456" s="124" t="s">
        <v>77</v>
      </c>
      <c r="D456" s="100">
        <v>1387</v>
      </c>
      <c r="E456" s="100">
        <v>1387</v>
      </c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  <c r="BZ456" s="107"/>
      <c r="CA456" s="107"/>
      <c r="CB456" s="107"/>
      <c r="CC456" s="107"/>
      <c r="CD456" s="107"/>
      <c r="CE456" s="107"/>
      <c r="CF456" s="107"/>
      <c r="CG456" s="107"/>
      <c r="CH456" s="107"/>
      <c r="CI456" s="107"/>
      <c r="CJ456" s="107"/>
      <c r="CK456" s="107"/>
      <c r="CL456" s="107"/>
      <c r="CM456" s="107"/>
      <c r="CN456" s="107"/>
      <c r="CO456" s="107"/>
      <c r="CP456" s="107"/>
      <c r="CQ456" s="107"/>
      <c r="CR456" s="107"/>
      <c r="CS456" s="107"/>
      <c r="CT456" s="107"/>
      <c r="CU456" s="107"/>
      <c r="CV456" s="107"/>
      <c r="CW456" s="107"/>
      <c r="CX456" s="107"/>
      <c r="CY456" s="107"/>
      <c r="CZ456" s="107"/>
      <c r="DA456" s="107"/>
      <c r="DB456" s="107"/>
      <c r="DC456" s="107"/>
      <c r="DD456" s="107"/>
      <c r="DE456" s="107"/>
      <c r="DF456" s="107"/>
      <c r="DG456" s="107"/>
      <c r="DH456" s="107"/>
      <c r="DI456" s="107"/>
      <c r="DJ456" s="107"/>
      <c r="DK456" s="107"/>
      <c r="DL456" s="107"/>
      <c r="DM456" s="107"/>
      <c r="DN456" s="107"/>
      <c r="DO456" s="107"/>
      <c r="DP456" s="107"/>
      <c r="DQ456" s="107"/>
      <c r="DR456" s="107"/>
      <c r="DS456" s="107"/>
      <c r="DT456" s="107"/>
      <c r="DU456" s="107"/>
      <c r="DV456" s="107"/>
      <c r="DW456" s="107"/>
      <c r="DX456" s="107"/>
      <c r="DY456" s="107"/>
      <c r="DZ456" s="107"/>
      <c r="EA456" s="107"/>
      <c r="EB456" s="107"/>
      <c r="EC456" s="107"/>
      <c r="ED456" s="107"/>
      <c r="EE456" s="107"/>
      <c r="EF456" s="107"/>
      <c r="EG456" s="107"/>
    </row>
    <row r="457" spans="1:137" s="146" customFormat="1" ht="25.5">
      <c r="A457" s="118"/>
      <c r="B457" s="128" t="s">
        <v>19</v>
      </c>
      <c r="C457" s="124" t="s">
        <v>20</v>
      </c>
      <c r="D457" s="100">
        <v>190</v>
      </c>
      <c r="E457" s="100">
        <v>190</v>
      </c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7"/>
      <c r="AV457" s="107"/>
      <c r="AW457" s="107"/>
      <c r="AX457" s="107"/>
      <c r="AY457" s="107"/>
      <c r="AZ457" s="107"/>
      <c r="BA457" s="107"/>
      <c r="BB457" s="107"/>
      <c r="BC457" s="107"/>
      <c r="BD457" s="107"/>
      <c r="BE457" s="107"/>
      <c r="BF457" s="107"/>
      <c r="BG457" s="107"/>
      <c r="BH457" s="107"/>
      <c r="BI457" s="107"/>
      <c r="BJ457" s="107"/>
      <c r="BK457" s="107"/>
      <c r="BL457" s="107"/>
      <c r="BM457" s="107"/>
      <c r="BN457" s="107"/>
      <c r="BO457" s="107"/>
      <c r="BP457" s="107"/>
      <c r="BQ457" s="107"/>
      <c r="BR457" s="107"/>
      <c r="BS457" s="107"/>
      <c r="BT457" s="107"/>
      <c r="BU457" s="107"/>
      <c r="BV457" s="107"/>
      <c r="BW457" s="107"/>
      <c r="BX457" s="107"/>
      <c r="BY457" s="107"/>
      <c r="BZ457" s="107"/>
      <c r="CA457" s="107"/>
      <c r="CB457" s="107"/>
      <c r="CC457" s="107"/>
      <c r="CD457" s="107"/>
      <c r="CE457" s="107"/>
      <c r="CF457" s="107"/>
      <c r="CG457" s="107"/>
      <c r="CH457" s="107"/>
      <c r="CI457" s="107"/>
      <c r="CJ457" s="107"/>
      <c r="CK457" s="107"/>
      <c r="CL457" s="107"/>
      <c r="CM457" s="107"/>
      <c r="CN457" s="107"/>
      <c r="CO457" s="107"/>
      <c r="CP457" s="107"/>
      <c r="CQ457" s="107"/>
      <c r="CR457" s="107"/>
      <c r="CS457" s="107"/>
      <c r="CT457" s="107"/>
      <c r="CU457" s="107"/>
      <c r="CV457" s="107"/>
      <c r="CW457" s="107"/>
      <c r="CX457" s="107"/>
      <c r="CY457" s="107"/>
      <c r="CZ457" s="107"/>
      <c r="DA457" s="107"/>
      <c r="DB457" s="107"/>
      <c r="DC457" s="107"/>
      <c r="DD457" s="107"/>
      <c r="DE457" s="107"/>
      <c r="DF457" s="107"/>
      <c r="DG457" s="107"/>
      <c r="DH457" s="107"/>
      <c r="DI457" s="107"/>
      <c r="DJ457" s="107"/>
      <c r="DK457" s="107"/>
      <c r="DL457" s="107"/>
      <c r="DM457" s="107"/>
      <c r="DN457" s="107"/>
      <c r="DO457" s="107"/>
      <c r="DP457" s="107"/>
      <c r="DQ457" s="107"/>
      <c r="DR457" s="107"/>
      <c r="DS457" s="107"/>
      <c r="DT457" s="107"/>
      <c r="DU457" s="107"/>
      <c r="DV457" s="107"/>
      <c r="DW457" s="107"/>
      <c r="DX457" s="107"/>
      <c r="DY457" s="107"/>
      <c r="DZ457" s="107"/>
      <c r="EA457" s="107"/>
      <c r="EB457" s="107"/>
      <c r="EC457" s="107"/>
      <c r="ED457" s="107"/>
      <c r="EE457" s="107"/>
      <c r="EF457" s="107"/>
      <c r="EG457" s="107"/>
    </row>
    <row r="458" spans="1:5" s="114" customFormat="1" ht="25.5">
      <c r="A458" s="118" t="s">
        <v>229</v>
      </c>
      <c r="B458" s="130"/>
      <c r="C458" s="125" t="s">
        <v>230</v>
      </c>
      <c r="D458" s="143">
        <f>D459+D466+D474+D490+D496</f>
        <v>549518.8</v>
      </c>
      <c r="E458" s="143">
        <f>E459+E466+E474+E490+E496</f>
        <v>545401.3</v>
      </c>
    </row>
    <row r="459" spans="1:5" s="107" customFormat="1" ht="25.5">
      <c r="A459" s="118" t="s">
        <v>231</v>
      </c>
      <c r="B459" s="130"/>
      <c r="C459" s="125" t="s">
        <v>232</v>
      </c>
      <c r="D459" s="143">
        <f>D460</f>
        <v>16981</v>
      </c>
      <c r="E459" s="143">
        <f>E460</f>
        <v>16991.5</v>
      </c>
    </row>
    <row r="460" spans="1:5" s="115" customFormat="1" ht="25.5">
      <c r="A460" s="118" t="s">
        <v>233</v>
      </c>
      <c r="B460" s="130"/>
      <c r="C460" s="125" t="s">
        <v>234</v>
      </c>
      <c r="D460" s="143">
        <f>D461+D464</f>
        <v>16981</v>
      </c>
      <c r="E460" s="143">
        <f>E461+E464</f>
        <v>16991.5</v>
      </c>
    </row>
    <row r="461" spans="1:5" s="107" customFormat="1" ht="12.75">
      <c r="A461" s="118" t="s">
        <v>656</v>
      </c>
      <c r="B461" s="130"/>
      <c r="C461" s="140" t="s">
        <v>235</v>
      </c>
      <c r="D461" s="143">
        <f>D462+D463</f>
        <v>2973.9</v>
      </c>
      <c r="E461" s="143">
        <f>E462+E463</f>
        <v>2973.9</v>
      </c>
    </row>
    <row r="462" spans="1:5" s="107" customFormat="1" ht="25.5">
      <c r="A462" s="118"/>
      <c r="B462" s="128" t="s">
        <v>76</v>
      </c>
      <c r="C462" s="124" t="s">
        <v>77</v>
      </c>
      <c r="D462" s="100">
        <v>2852.6</v>
      </c>
      <c r="E462" s="100">
        <v>2837.8</v>
      </c>
    </row>
    <row r="463" spans="1:5" s="107" customFormat="1" ht="12.75">
      <c r="A463" s="118"/>
      <c r="B463" s="128" t="s">
        <v>78</v>
      </c>
      <c r="C463" s="124" t="s">
        <v>79</v>
      </c>
      <c r="D463" s="100">
        <v>121.3</v>
      </c>
      <c r="E463" s="100">
        <v>136.1</v>
      </c>
    </row>
    <row r="464" spans="1:5" s="107" customFormat="1" ht="38.25">
      <c r="A464" s="118" t="s">
        <v>657</v>
      </c>
      <c r="B464" s="130"/>
      <c r="C464" s="140" t="s">
        <v>236</v>
      </c>
      <c r="D464" s="143">
        <f>D465</f>
        <v>14007.1</v>
      </c>
      <c r="E464" s="143">
        <f>E465</f>
        <v>14017.6</v>
      </c>
    </row>
    <row r="465" spans="1:5" s="107" customFormat="1" ht="25.5">
      <c r="A465" s="118"/>
      <c r="B465" s="128" t="s">
        <v>76</v>
      </c>
      <c r="C465" s="124" t="s">
        <v>77</v>
      </c>
      <c r="D465" s="100">
        <v>14007.1</v>
      </c>
      <c r="E465" s="100">
        <v>14017.6</v>
      </c>
    </row>
    <row r="466" spans="1:5" s="107" customFormat="1" ht="25.5">
      <c r="A466" s="118" t="s">
        <v>237</v>
      </c>
      <c r="B466" s="130"/>
      <c r="C466" s="125" t="s">
        <v>238</v>
      </c>
      <c r="D466" s="143">
        <f>D467</f>
        <v>1599.5</v>
      </c>
      <c r="E466" s="143">
        <f>E467</f>
        <v>1599.5</v>
      </c>
    </row>
    <row r="467" spans="1:5" s="156" customFormat="1" ht="25.5">
      <c r="A467" s="118" t="s">
        <v>239</v>
      </c>
      <c r="B467" s="130"/>
      <c r="C467" s="125" t="s">
        <v>240</v>
      </c>
      <c r="D467" s="143">
        <f>D468+D472+D470</f>
        <v>1599.5</v>
      </c>
      <c r="E467" s="143">
        <f>E468+E472+E470</f>
        <v>1599.5</v>
      </c>
    </row>
    <row r="468" spans="1:5" s="107" customFormat="1" ht="12.75">
      <c r="A468" s="118" t="s">
        <v>658</v>
      </c>
      <c r="B468" s="130"/>
      <c r="C468" s="140" t="s">
        <v>235</v>
      </c>
      <c r="D468" s="143">
        <f>D469</f>
        <v>369.5</v>
      </c>
      <c r="E468" s="143">
        <f>E469</f>
        <v>369.5</v>
      </c>
    </row>
    <row r="469" spans="1:5" s="107" customFormat="1" ht="25.5">
      <c r="A469" s="118"/>
      <c r="B469" s="128" t="s">
        <v>76</v>
      </c>
      <c r="C469" s="124" t="s">
        <v>77</v>
      </c>
      <c r="D469" s="100">
        <v>369.5</v>
      </c>
      <c r="E469" s="100">
        <v>369.5</v>
      </c>
    </row>
    <row r="470" spans="1:5" s="107" customFormat="1" ht="12.75">
      <c r="A470" s="118" t="s">
        <v>659</v>
      </c>
      <c r="B470" s="130"/>
      <c r="C470" s="140" t="s">
        <v>241</v>
      </c>
      <c r="D470" s="143">
        <f>D471</f>
        <v>550</v>
      </c>
      <c r="E470" s="143">
        <f>E471</f>
        <v>550</v>
      </c>
    </row>
    <row r="471" spans="1:5" s="107" customFormat="1" ht="25.5">
      <c r="A471" s="118"/>
      <c r="B471" s="128" t="s">
        <v>76</v>
      </c>
      <c r="C471" s="124" t="s">
        <v>77</v>
      </c>
      <c r="D471" s="100">
        <v>550</v>
      </c>
      <c r="E471" s="100">
        <v>550</v>
      </c>
    </row>
    <row r="472" spans="1:5" s="107" customFormat="1" ht="63.75">
      <c r="A472" s="118" t="s">
        <v>660</v>
      </c>
      <c r="B472" s="130"/>
      <c r="C472" s="140" t="s">
        <v>279</v>
      </c>
      <c r="D472" s="143">
        <f>D473</f>
        <v>680</v>
      </c>
      <c r="E472" s="143">
        <f>E473</f>
        <v>680</v>
      </c>
    </row>
    <row r="473" spans="1:5" s="107" customFormat="1" ht="25.5">
      <c r="A473" s="118"/>
      <c r="B473" s="128" t="s">
        <v>76</v>
      </c>
      <c r="C473" s="124" t="s">
        <v>77</v>
      </c>
      <c r="D473" s="100">
        <v>680</v>
      </c>
      <c r="E473" s="100">
        <v>680</v>
      </c>
    </row>
    <row r="474" spans="1:5" s="107" customFormat="1" ht="25.5">
      <c r="A474" s="118" t="s">
        <v>242</v>
      </c>
      <c r="B474" s="130"/>
      <c r="C474" s="125" t="s">
        <v>243</v>
      </c>
      <c r="D474" s="143">
        <f>D475</f>
        <v>424772.3</v>
      </c>
      <c r="E474" s="143">
        <f>E475</f>
        <v>423630.3</v>
      </c>
    </row>
    <row r="475" spans="1:5" s="156" customFormat="1" ht="25.5">
      <c r="A475" s="118" t="s">
        <v>244</v>
      </c>
      <c r="B475" s="130"/>
      <c r="C475" s="125" t="s">
        <v>245</v>
      </c>
      <c r="D475" s="143">
        <f>D476+D478+D481+D484+D488+D486</f>
        <v>424772.3</v>
      </c>
      <c r="E475" s="143">
        <f>E476+E478+E481+E484+E488+E486</f>
        <v>423630.3</v>
      </c>
    </row>
    <row r="476" spans="1:5" s="107" customFormat="1" ht="25.5">
      <c r="A476" s="118" t="s">
        <v>661</v>
      </c>
      <c r="B476" s="130"/>
      <c r="C476" s="140" t="s">
        <v>246</v>
      </c>
      <c r="D476" s="143">
        <f>D477</f>
        <v>78</v>
      </c>
      <c r="E476" s="143">
        <f>E477</f>
        <v>78</v>
      </c>
    </row>
    <row r="477" spans="1:5" s="107" customFormat="1" ht="25.5">
      <c r="A477" s="118"/>
      <c r="B477" s="128" t="s">
        <v>76</v>
      </c>
      <c r="C477" s="124" t="s">
        <v>77</v>
      </c>
      <c r="D477" s="100">
        <v>78</v>
      </c>
      <c r="E477" s="100">
        <v>78</v>
      </c>
    </row>
    <row r="478" spans="1:5" s="107" customFormat="1" ht="25.5">
      <c r="A478" s="118" t="s">
        <v>662</v>
      </c>
      <c r="B478" s="130"/>
      <c r="C478" s="140" t="s">
        <v>247</v>
      </c>
      <c r="D478" s="143">
        <f>D479+D480</f>
        <v>13552.699999999999</v>
      </c>
      <c r="E478" s="143">
        <f>E479+E480</f>
        <v>13542.199999999999</v>
      </c>
    </row>
    <row r="479" spans="1:5" s="107" customFormat="1" ht="25.5">
      <c r="A479" s="118"/>
      <c r="B479" s="128" t="s">
        <v>76</v>
      </c>
      <c r="C479" s="124" t="s">
        <v>77</v>
      </c>
      <c r="D479" s="100">
        <v>13550.9</v>
      </c>
      <c r="E479" s="100">
        <v>13540.4</v>
      </c>
    </row>
    <row r="480" spans="1:5" s="107" customFormat="1" ht="12.75">
      <c r="A480" s="118"/>
      <c r="B480" s="128" t="s">
        <v>78</v>
      </c>
      <c r="C480" s="124" t="s">
        <v>79</v>
      </c>
      <c r="D480" s="100">
        <v>1.8</v>
      </c>
      <c r="E480" s="100">
        <v>1.8</v>
      </c>
    </row>
    <row r="481" spans="1:5" s="114" customFormat="1" ht="38.25">
      <c r="A481" s="118" t="s">
        <v>287</v>
      </c>
      <c r="B481" s="70"/>
      <c r="C481" s="71" t="s">
        <v>288</v>
      </c>
      <c r="D481" s="100">
        <f>SUM(D482:D483)</f>
        <v>1131.5</v>
      </c>
      <c r="E481" s="100">
        <f>SUM(E482:E483)</f>
        <v>0</v>
      </c>
    </row>
    <row r="482" spans="1:5" s="114" customFormat="1" ht="25.5">
      <c r="A482" s="126"/>
      <c r="B482" s="70" t="s">
        <v>76</v>
      </c>
      <c r="C482" s="124" t="s">
        <v>77</v>
      </c>
      <c r="D482" s="100">
        <v>11.2</v>
      </c>
      <c r="E482" s="100">
        <v>0</v>
      </c>
    </row>
    <row r="483" spans="1:5" s="114" customFormat="1" ht="12.75">
      <c r="A483" s="126"/>
      <c r="B483" s="94" t="s">
        <v>88</v>
      </c>
      <c r="C483" s="125" t="s">
        <v>89</v>
      </c>
      <c r="D483" s="100">
        <v>1120.3</v>
      </c>
      <c r="E483" s="100">
        <v>0</v>
      </c>
    </row>
    <row r="484" spans="1:5" s="144" customFormat="1" ht="51">
      <c r="A484" s="118" t="s">
        <v>248</v>
      </c>
      <c r="B484" s="130"/>
      <c r="C484" s="140" t="s">
        <v>249</v>
      </c>
      <c r="D484" s="143">
        <f>D485</f>
        <v>10.1</v>
      </c>
      <c r="E484" s="143">
        <f>E485</f>
        <v>10.1</v>
      </c>
    </row>
    <row r="485" spans="1:5" s="107" customFormat="1" ht="51">
      <c r="A485" s="118"/>
      <c r="B485" s="128" t="s">
        <v>74</v>
      </c>
      <c r="C485" s="124" t="s">
        <v>75</v>
      </c>
      <c r="D485" s="100">
        <v>10.1</v>
      </c>
      <c r="E485" s="100">
        <v>10.1</v>
      </c>
    </row>
    <row r="486" spans="1:5" s="114" customFormat="1" ht="51">
      <c r="A486" s="118" t="s">
        <v>289</v>
      </c>
      <c r="B486" s="130"/>
      <c r="C486" s="140" t="s">
        <v>290</v>
      </c>
      <c r="D486" s="143">
        <f>D487</f>
        <v>400000</v>
      </c>
      <c r="E486" s="143">
        <f>E487</f>
        <v>400000</v>
      </c>
    </row>
    <row r="487" spans="1:5" s="114" customFormat="1" ht="12.75">
      <c r="A487" s="118"/>
      <c r="B487" s="128" t="s">
        <v>88</v>
      </c>
      <c r="C487" s="125" t="s">
        <v>89</v>
      </c>
      <c r="D487" s="100">
        <v>400000</v>
      </c>
      <c r="E487" s="100">
        <v>400000</v>
      </c>
    </row>
    <row r="488" spans="1:5" s="114" customFormat="1" ht="12.75">
      <c r="A488" s="118" t="s">
        <v>663</v>
      </c>
      <c r="B488" s="130"/>
      <c r="C488" s="140" t="s">
        <v>291</v>
      </c>
      <c r="D488" s="143">
        <f>D489</f>
        <v>10000</v>
      </c>
      <c r="E488" s="143">
        <f>E489</f>
        <v>10000</v>
      </c>
    </row>
    <row r="489" spans="1:5" s="114" customFormat="1" ht="12.75">
      <c r="A489" s="118"/>
      <c r="B489" s="128" t="s">
        <v>88</v>
      </c>
      <c r="C489" s="125" t="s">
        <v>89</v>
      </c>
      <c r="D489" s="100">
        <v>10000</v>
      </c>
      <c r="E489" s="100">
        <v>10000</v>
      </c>
    </row>
    <row r="490" spans="1:5" s="107" customFormat="1" ht="38.25">
      <c r="A490" s="118" t="s">
        <v>250</v>
      </c>
      <c r="B490" s="130"/>
      <c r="C490" s="125" t="s">
        <v>251</v>
      </c>
      <c r="D490" s="143">
        <f>D491</f>
        <v>80632</v>
      </c>
      <c r="E490" s="143">
        <f>E491</f>
        <v>77646</v>
      </c>
    </row>
    <row r="491" spans="1:5" s="156" customFormat="1" ht="25.5">
      <c r="A491" s="118" t="s">
        <v>252</v>
      </c>
      <c r="B491" s="130"/>
      <c r="C491" s="125" t="s">
        <v>253</v>
      </c>
      <c r="D491" s="143">
        <f>D492</f>
        <v>80632</v>
      </c>
      <c r="E491" s="143">
        <f>E492</f>
        <v>77646</v>
      </c>
    </row>
    <row r="492" spans="1:5" s="107" customFormat="1" ht="12.75">
      <c r="A492" s="118" t="s">
        <v>664</v>
      </c>
      <c r="B492" s="130"/>
      <c r="C492" s="140" t="s">
        <v>213</v>
      </c>
      <c r="D492" s="143">
        <f>D493+D494+D495</f>
        <v>80632</v>
      </c>
      <c r="E492" s="143">
        <f>E493+E494+E495</f>
        <v>77646</v>
      </c>
    </row>
    <row r="493" spans="1:5" s="107" customFormat="1" ht="51">
      <c r="A493" s="118"/>
      <c r="B493" s="128" t="s">
        <v>74</v>
      </c>
      <c r="C493" s="124" t="s">
        <v>75</v>
      </c>
      <c r="D493" s="100">
        <v>53411.9</v>
      </c>
      <c r="E493" s="100">
        <v>53411.9</v>
      </c>
    </row>
    <row r="494" spans="1:5" s="107" customFormat="1" ht="25.5">
      <c r="A494" s="118"/>
      <c r="B494" s="128" t="s">
        <v>76</v>
      </c>
      <c r="C494" s="124" t="s">
        <v>77</v>
      </c>
      <c r="D494" s="100">
        <v>24784.4</v>
      </c>
      <c r="E494" s="100">
        <v>21798.4</v>
      </c>
    </row>
    <row r="495" spans="1:5" s="107" customFormat="1" ht="12.75">
      <c r="A495" s="118"/>
      <c r="B495" s="128" t="s">
        <v>78</v>
      </c>
      <c r="C495" s="124" t="s">
        <v>79</v>
      </c>
      <c r="D495" s="100">
        <v>2435.7</v>
      </c>
      <c r="E495" s="100">
        <v>2435.7</v>
      </c>
    </row>
    <row r="496" spans="1:5" s="107" customFormat="1" ht="38.25">
      <c r="A496" s="118" t="s">
        <v>254</v>
      </c>
      <c r="B496" s="130"/>
      <c r="C496" s="125" t="s">
        <v>255</v>
      </c>
      <c r="D496" s="143">
        <f>D497+D502+D505</f>
        <v>25534</v>
      </c>
      <c r="E496" s="143">
        <f>E497+E502+E505</f>
        <v>25534</v>
      </c>
    </row>
    <row r="497" spans="1:5" s="156" customFormat="1" ht="25.5">
      <c r="A497" s="118" t="s">
        <v>256</v>
      </c>
      <c r="B497" s="130"/>
      <c r="C497" s="125" t="s">
        <v>72</v>
      </c>
      <c r="D497" s="143">
        <f>D498</f>
        <v>24494.8</v>
      </c>
      <c r="E497" s="143">
        <f>E498</f>
        <v>24494.8</v>
      </c>
    </row>
    <row r="498" spans="1:5" s="114" customFormat="1" ht="12.75">
      <c r="A498" s="118" t="s">
        <v>665</v>
      </c>
      <c r="B498" s="130"/>
      <c r="C498" s="140" t="s">
        <v>73</v>
      </c>
      <c r="D498" s="143">
        <f>D499+D500+D501</f>
        <v>24494.8</v>
      </c>
      <c r="E498" s="143">
        <f>E499+E500+E501</f>
        <v>24494.8</v>
      </c>
    </row>
    <row r="499" spans="1:5" s="107" customFormat="1" ht="51">
      <c r="A499" s="118"/>
      <c r="B499" s="128" t="s">
        <v>74</v>
      </c>
      <c r="C499" s="124" t="s">
        <v>75</v>
      </c>
      <c r="D499" s="100">
        <v>22035.5</v>
      </c>
      <c r="E499" s="100">
        <v>22035.5</v>
      </c>
    </row>
    <row r="500" spans="1:5" s="107" customFormat="1" ht="25.5">
      <c r="A500" s="118"/>
      <c r="B500" s="128" t="s">
        <v>76</v>
      </c>
      <c r="C500" s="124" t="s">
        <v>77</v>
      </c>
      <c r="D500" s="100">
        <v>2458.6</v>
      </c>
      <c r="E500" s="100">
        <v>2458.6</v>
      </c>
    </row>
    <row r="501" spans="1:5" s="107" customFormat="1" ht="12.75">
      <c r="A501" s="118"/>
      <c r="B501" s="128" t="s">
        <v>78</v>
      </c>
      <c r="C501" s="124" t="s">
        <v>79</v>
      </c>
      <c r="D501" s="100">
        <v>0.7</v>
      </c>
      <c r="E501" s="100">
        <v>0.7</v>
      </c>
    </row>
    <row r="502" spans="1:5" s="156" customFormat="1" ht="12.75">
      <c r="A502" s="118" t="s">
        <v>257</v>
      </c>
      <c r="B502" s="130"/>
      <c r="C502" s="125" t="s">
        <v>258</v>
      </c>
      <c r="D502" s="143">
        <f>D503</f>
        <v>436</v>
      </c>
      <c r="E502" s="143">
        <f>E503</f>
        <v>436</v>
      </c>
    </row>
    <row r="503" spans="1:5" s="107" customFormat="1" ht="25.5">
      <c r="A503" s="118" t="s">
        <v>666</v>
      </c>
      <c r="B503" s="130"/>
      <c r="C503" s="140" t="s">
        <v>259</v>
      </c>
      <c r="D503" s="143">
        <f>D504</f>
        <v>436</v>
      </c>
      <c r="E503" s="143">
        <f>E504</f>
        <v>436</v>
      </c>
    </row>
    <row r="504" spans="1:5" s="107" customFormat="1" ht="25.5">
      <c r="A504" s="118"/>
      <c r="B504" s="128" t="s">
        <v>76</v>
      </c>
      <c r="C504" s="124" t="s">
        <v>77</v>
      </c>
      <c r="D504" s="100">
        <v>436</v>
      </c>
      <c r="E504" s="100">
        <v>436</v>
      </c>
    </row>
    <row r="505" spans="1:5" s="156" customFormat="1" ht="25.5">
      <c r="A505" s="118" t="s">
        <v>260</v>
      </c>
      <c r="B505" s="130"/>
      <c r="C505" s="125" t="s">
        <v>261</v>
      </c>
      <c r="D505" s="143">
        <f>D506</f>
        <v>603.2</v>
      </c>
      <c r="E505" s="143">
        <f>E506</f>
        <v>603.2</v>
      </c>
    </row>
    <row r="506" spans="1:5" s="107" customFormat="1" ht="51">
      <c r="A506" s="118" t="s">
        <v>667</v>
      </c>
      <c r="B506" s="130"/>
      <c r="C506" s="140" t="s">
        <v>262</v>
      </c>
      <c r="D506" s="143">
        <f>D507</f>
        <v>603.2</v>
      </c>
      <c r="E506" s="143">
        <f>E507</f>
        <v>603.2</v>
      </c>
    </row>
    <row r="507" spans="1:5" s="144" customFormat="1" ht="12.75">
      <c r="A507" s="118"/>
      <c r="B507" s="128" t="s">
        <v>78</v>
      </c>
      <c r="C507" s="124" t="s">
        <v>79</v>
      </c>
      <c r="D507" s="100">
        <v>603.2</v>
      </c>
      <c r="E507" s="100">
        <v>603.2</v>
      </c>
    </row>
    <row r="508" spans="1:5" s="107" customFormat="1" ht="12.75">
      <c r="A508" s="118" t="s">
        <v>214</v>
      </c>
      <c r="B508" s="118"/>
      <c r="C508" s="121" t="s">
        <v>215</v>
      </c>
      <c r="D508" s="100">
        <f>D509+D511+D515+D517+D519+D521</f>
        <v>28082.500000000004</v>
      </c>
      <c r="E508" s="100">
        <f>E509+E511+E515+E517+E519+E521</f>
        <v>28082.500000000004</v>
      </c>
    </row>
    <row r="509" spans="1:5" s="107" customFormat="1" ht="12.75">
      <c r="A509" s="118" t="s">
        <v>668</v>
      </c>
      <c r="B509" s="130"/>
      <c r="C509" s="124" t="s">
        <v>337</v>
      </c>
      <c r="D509" s="100">
        <f>D510</f>
        <v>2080</v>
      </c>
      <c r="E509" s="100">
        <f>E510</f>
        <v>2080</v>
      </c>
    </row>
    <row r="510" spans="1:5" s="144" customFormat="1" ht="51">
      <c r="A510" s="118"/>
      <c r="B510" s="128" t="s">
        <v>74</v>
      </c>
      <c r="C510" s="124" t="s">
        <v>75</v>
      </c>
      <c r="D510" s="100">
        <v>2080</v>
      </c>
      <c r="E510" s="100">
        <v>2080</v>
      </c>
    </row>
    <row r="511" spans="1:5" s="107" customFormat="1" ht="12.75">
      <c r="A511" s="118" t="s">
        <v>669</v>
      </c>
      <c r="B511" s="126"/>
      <c r="C511" s="171" t="s">
        <v>73</v>
      </c>
      <c r="D511" s="143">
        <f>SUM(D512:D514)</f>
        <v>17163.300000000003</v>
      </c>
      <c r="E511" s="143">
        <f>SUM(E512:E514)</f>
        <v>17163.300000000003</v>
      </c>
    </row>
    <row r="512" spans="1:5" s="107" customFormat="1" ht="51">
      <c r="A512" s="118"/>
      <c r="B512" s="128" t="s">
        <v>74</v>
      </c>
      <c r="C512" s="124" t="s">
        <v>75</v>
      </c>
      <c r="D512" s="100">
        <f>9843.6+5143.1</f>
        <v>14986.7</v>
      </c>
      <c r="E512" s="100">
        <f>9843.6+5143.1</f>
        <v>14986.7</v>
      </c>
    </row>
    <row r="513" spans="1:5" s="144" customFormat="1" ht="25.5">
      <c r="A513" s="118"/>
      <c r="B513" s="128" t="s">
        <v>76</v>
      </c>
      <c r="C513" s="124" t="s">
        <v>77</v>
      </c>
      <c r="D513" s="100">
        <f>1406.7+741.5</f>
        <v>2148.2</v>
      </c>
      <c r="E513" s="100">
        <f>1406.7+741.5</f>
        <v>2148.2</v>
      </c>
    </row>
    <row r="514" spans="1:5" s="144" customFormat="1" ht="12.75">
      <c r="A514" s="118"/>
      <c r="B514" s="128" t="s">
        <v>78</v>
      </c>
      <c r="C514" s="124" t="s">
        <v>79</v>
      </c>
      <c r="D514" s="100">
        <f>7.3+21.1</f>
        <v>28.400000000000002</v>
      </c>
      <c r="E514" s="100">
        <f>7.3+21.1</f>
        <v>28.400000000000002</v>
      </c>
    </row>
    <row r="515" spans="1:5" s="144" customFormat="1" ht="25.5">
      <c r="A515" s="118" t="s">
        <v>670</v>
      </c>
      <c r="B515" s="126"/>
      <c r="C515" s="171" t="s">
        <v>455</v>
      </c>
      <c r="D515" s="143">
        <f>D516</f>
        <v>429.6</v>
      </c>
      <c r="E515" s="143">
        <f>E516</f>
        <v>429.6</v>
      </c>
    </row>
    <row r="516" spans="1:5" s="107" customFormat="1" ht="51">
      <c r="A516" s="118"/>
      <c r="B516" s="128" t="s">
        <v>74</v>
      </c>
      <c r="C516" s="124" t="s">
        <v>75</v>
      </c>
      <c r="D516" s="100">
        <v>429.6</v>
      </c>
      <c r="E516" s="100">
        <v>429.6</v>
      </c>
    </row>
    <row r="517" spans="1:5" s="107" customFormat="1" ht="25.5">
      <c r="A517" s="118" t="s">
        <v>671</v>
      </c>
      <c r="B517" s="169"/>
      <c r="C517" s="170" t="s">
        <v>456</v>
      </c>
      <c r="D517" s="143">
        <f>D518</f>
        <v>6744.200000000001</v>
      </c>
      <c r="E517" s="143">
        <f>E518</f>
        <v>6744.200000000001</v>
      </c>
    </row>
    <row r="518" spans="1:5" s="107" customFormat="1" ht="51">
      <c r="A518" s="94"/>
      <c r="B518" s="128" t="s">
        <v>74</v>
      </c>
      <c r="C518" s="124" t="s">
        <v>75</v>
      </c>
      <c r="D518" s="143">
        <f>4552.8+2191.4</f>
        <v>6744.200000000001</v>
      </c>
      <c r="E518" s="143">
        <f>4552.8+2191.4</f>
        <v>6744.200000000001</v>
      </c>
    </row>
    <row r="519" spans="1:5" s="107" customFormat="1" ht="25.5">
      <c r="A519" s="118" t="s">
        <v>672</v>
      </c>
      <c r="B519" s="118"/>
      <c r="C519" s="129" t="s">
        <v>459</v>
      </c>
      <c r="D519" s="100">
        <f>D520</f>
        <v>1490.4</v>
      </c>
      <c r="E519" s="100">
        <f>E520</f>
        <v>1490.4</v>
      </c>
    </row>
    <row r="520" spans="1:5" s="107" customFormat="1" ht="51">
      <c r="A520" s="118"/>
      <c r="B520" s="128" t="s">
        <v>74</v>
      </c>
      <c r="C520" s="124" t="s">
        <v>75</v>
      </c>
      <c r="D520" s="100">
        <v>1490.4</v>
      </c>
      <c r="E520" s="100">
        <v>1490.4</v>
      </c>
    </row>
    <row r="521" spans="1:5" s="107" customFormat="1" ht="25.5">
      <c r="A521" s="118" t="s">
        <v>673</v>
      </c>
      <c r="B521" s="118"/>
      <c r="C521" s="121" t="s">
        <v>348</v>
      </c>
      <c r="D521" s="100">
        <f>D522</f>
        <v>175</v>
      </c>
      <c r="E521" s="100">
        <f>E522</f>
        <v>175</v>
      </c>
    </row>
    <row r="522" spans="1:5" s="107" customFormat="1" ht="25.5">
      <c r="A522" s="118"/>
      <c r="B522" s="128" t="s">
        <v>76</v>
      </c>
      <c r="C522" s="124" t="s">
        <v>77</v>
      </c>
      <c r="D522" s="100">
        <v>175</v>
      </c>
      <c r="E522" s="100">
        <v>175</v>
      </c>
    </row>
    <row r="523" spans="1:5" s="114" customFormat="1" ht="15.75">
      <c r="A523" s="118"/>
      <c r="B523" s="185"/>
      <c r="C523" s="186" t="s">
        <v>518</v>
      </c>
      <c r="D523" s="187">
        <f>D12+D142+D149+D187+D251+D274+D291+D309+D368+D391+D440+D458+D508</f>
        <v>3903951.7</v>
      </c>
      <c r="E523" s="187">
        <f>E12+E142+E149+E187+E251+E274+E291+E309+E368+E391+E440+E458+E508</f>
        <v>3799232.5999999996</v>
      </c>
    </row>
    <row r="524" spans="1:5" s="114" customFormat="1" ht="12.75">
      <c r="A524" s="172"/>
      <c r="B524" s="109"/>
      <c r="C524" s="173"/>
      <c r="D524" s="174"/>
      <c r="E524" s="174"/>
    </row>
    <row r="525" spans="1:5" s="114" customFormat="1" ht="12.75">
      <c r="A525" s="103"/>
      <c r="B525" s="103"/>
      <c r="C525" s="107"/>
      <c r="D525" s="174"/>
      <c r="E525" s="174"/>
    </row>
    <row r="526" spans="1:5" s="114" customFormat="1" ht="12.75">
      <c r="A526" s="103"/>
      <c r="B526" s="103"/>
      <c r="C526" s="107"/>
      <c r="D526" s="175"/>
      <c r="E526" s="175"/>
    </row>
    <row r="527" spans="1:5" s="114" customFormat="1" ht="12.75">
      <c r="A527" s="103"/>
      <c r="B527" s="103"/>
      <c r="C527" s="107"/>
      <c r="D527" s="107"/>
      <c r="E527" s="107"/>
    </row>
    <row r="528" spans="6:137" ht="12.75"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7"/>
      <c r="BA528" s="107"/>
      <c r="BB528" s="107"/>
      <c r="BC528" s="107"/>
      <c r="BD528" s="107"/>
      <c r="BE528" s="107"/>
      <c r="BF528" s="107"/>
      <c r="BG528" s="107"/>
      <c r="BH528" s="107"/>
      <c r="BI528" s="107"/>
      <c r="BJ528" s="107"/>
      <c r="BK528" s="107"/>
      <c r="BL528" s="107"/>
      <c r="BM528" s="107"/>
      <c r="BN528" s="107"/>
      <c r="BO528" s="107"/>
      <c r="BP528" s="107"/>
      <c r="BQ528" s="107"/>
      <c r="BR528" s="107"/>
      <c r="BS528" s="107"/>
      <c r="BT528" s="107"/>
      <c r="BU528" s="107"/>
      <c r="BV528" s="107"/>
      <c r="BW528" s="107"/>
      <c r="BX528" s="107"/>
      <c r="BY528" s="107"/>
      <c r="BZ528" s="107"/>
      <c r="CA528" s="107"/>
      <c r="CB528" s="107"/>
      <c r="CC528" s="107"/>
      <c r="CD528" s="107"/>
      <c r="CE528" s="107"/>
      <c r="CF528" s="107"/>
      <c r="CG528" s="107"/>
      <c r="CH528" s="107"/>
      <c r="CI528" s="107"/>
      <c r="CJ528" s="107"/>
      <c r="CK528" s="107"/>
      <c r="CL528" s="107"/>
      <c r="CM528" s="107"/>
      <c r="CN528" s="107"/>
      <c r="CO528" s="107"/>
      <c r="CP528" s="107"/>
      <c r="CQ528" s="107"/>
      <c r="CR528" s="107"/>
      <c r="CS528" s="107"/>
      <c r="CT528" s="107"/>
      <c r="CU528" s="107"/>
      <c r="CV528" s="107"/>
      <c r="CW528" s="107"/>
      <c r="CX528" s="107"/>
      <c r="CY528" s="107"/>
      <c r="CZ528" s="107"/>
      <c r="DA528" s="107"/>
      <c r="DB528" s="107"/>
      <c r="DC528" s="107"/>
      <c r="DD528" s="107"/>
      <c r="DE528" s="107"/>
      <c r="DF528" s="107"/>
      <c r="DG528" s="107"/>
      <c r="DH528" s="107"/>
      <c r="DI528" s="107"/>
      <c r="DJ528" s="107"/>
      <c r="DK528" s="107"/>
      <c r="DL528" s="107"/>
      <c r="DM528" s="107"/>
      <c r="DN528" s="107"/>
      <c r="DO528" s="107"/>
      <c r="DP528" s="107"/>
      <c r="DQ528" s="107"/>
      <c r="DR528" s="107"/>
      <c r="DS528" s="107"/>
      <c r="DT528" s="107"/>
      <c r="DU528" s="107"/>
      <c r="DV528" s="107"/>
      <c r="DW528" s="107"/>
      <c r="DX528" s="107"/>
      <c r="DY528" s="107"/>
      <c r="DZ528" s="107"/>
      <c r="EA528" s="107"/>
      <c r="EB528" s="107"/>
      <c r="EC528" s="107"/>
      <c r="ED528" s="107"/>
      <c r="EE528" s="107"/>
      <c r="EF528" s="107"/>
      <c r="EG528" s="107"/>
    </row>
    <row r="529" spans="6:137" ht="12.75"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7"/>
      <c r="BA529" s="107"/>
      <c r="BB529" s="107"/>
      <c r="BC529" s="107"/>
      <c r="BD529" s="107"/>
      <c r="BE529" s="107"/>
      <c r="BF529" s="107"/>
      <c r="BG529" s="107"/>
      <c r="BH529" s="107"/>
      <c r="BI529" s="107"/>
      <c r="BJ529" s="107"/>
      <c r="BK529" s="107"/>
      <c r="BL529" s="107"/>
      <c r="BM529" s="107"/>
      <c r="BN529" s="107"/>
      <c r="BO529" s="107"/>
      <c r="BP529" s="107"/>
      <c r="BQ529" s="107"/>
      <c r="BR529" s="107"/>
      <c r="BS529" s="107"/>
      <c r="BT529" s="107"/>
      <c r="BU529" s="107"/>
      <c r="BV529" s="107"/>
      <c r="BW529" s="107"/>
      <c r="BX529" s="107"/>
      <c r="BY529" s="107"/>
      <c r="BZ529" s="107"/>
      <c r="CA529" s="107"/>
      <c r="CB529" s="107"/>
      <c r="CC529" s="107"/>
      <c r="CD529" s="107"/>
      <c r="CE529" s="107"/>
      <c r="CF529" s="107"/>
      <c r="CG529" s="107"/>
      <c r="CH529" s="107"/>
      <c r="CI529" s="107"/>
      <c r="CJ529" s="107"/>
      <c r="CK529" s="107"/>
      <c r="CL529" s="107"/>
      <c r="CM529" s="107"/>
      <c r="CN529" s="107"/>
      <c r="CO529" s="107"/>
      <c r="CP529" s="107"/>
      <c r="CQ529" s="107"/>
      <c r="CR529" s="107"/>
      <c r="CS529" s="107"/>
      <c r="CT529" s="107"/>
      <c r="CU529" s="107"/>
      <c r="CV529" s="107"/>
      <c r="CW529" s="107"/>
      <c r="CX529" s="107"/>
      <c r="CY529" s="107"/>
      <c r="CZ529" s="107"/>
      <c r="DA529" s="107"/>
      <c r="DB529" s="107"/>
      <c r="DC529" s="107"/>
      <c r="DD529" s="107"/>
      <c r="DE529" s="107"/>
      <c r="DF529" s="107"/>
      <c r="DG529" s="107"/>
      <c r="DH529" s="107"/>
      <c r="DI529" s="107"/>
      <c r="DJ529" s="107"/>
      <c r="DK529" s="107"/>
      <c r="DL529" s="107"/>
      <c r="DM529" s="107"/>
      <c r="DN529" s="107"/>
      <c r="DO529" s="107"/>
      <c r="DP529" s="107"/>
      <c r="DQ529" s="107"/>
      <c r="DR529" s="107"/>
      <c r="DS529" s="107"/>
      <c r="DT529" s="107"/>
      <c r="DU529" s="107"/>
      <c r="DV529" s="107"/>
      <c r="DW529" s="107"/>
      <c r="DX529" s="107"/>
      <c r="DY529" s="107"/>
      <c r="DZ529" s="107"/>
      <c r="EA529" s="107"/>
      <c r="EB529" s="107"/>
      <c r="EC529" s="107"/>
      <c r="ED529" s="107"/>
      <c r="EE529" s="107"/>
      <c r="EF529" s="107"/>
      <c r="EG529" s="107"/>
    </row>
    <row r="530" spans="6:137" ht="12.75"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7"/>
      <c r="BA530" s="107"/>
      <c r="BB530" s="107"/>
      <c r="BC530" s="107"/>
      <c r="BD530" s="107"/>
      <c r="BE530" s="107"/>
      <c r="BF530" s="107"/>
      <c r="BG530" s="107"/>
      <c r="BH530" s="107"/>
      <c r="BI530" s="107"/>
      <c r="BJ530" s="107"/>
      <c r="BK530" s="107"/>
      <c r="BL530" s="107"/>
      <c r="BM530" s="107"/>
      <c r="BN530" s="107"/>
      <c r="BO530" s="107"/>
      <c r="BP530" s="107"/>
      <c r="BQ530" s="107"/>
      <c r="BR530" s="107"/>
      <c r="BS530" s="107"/>
      <c r="BT530" s="107"/>
      <c r="BU530" s="107"/>
      <c r="BV530" s="107"/>
      <c r="BW530" s="107"/>
      <c r="BX530" s="107"/>
      <c r="BY530" s="107"/>
      <c r="BZ530" s="107"/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7"/>
      <c r="CS530" s="107"/>
      <c r="CT530" s="107"/>
      <c r="CU530" s="107"/>
      <c r="CV530" s="107"/>
      <c r="CW530" s="107"/>
      <c r="CX530" s="107"/>
      <c r="CY530" s="107"/>
      <c r="CZ530" s="107"/>
      <c r="DA530" s="107"/>
      <c r="DB530" s="107"/>
      <c r="DC530" s="107"/>
      <c r="DD530" s="107"/>
      <c r="DE530" s="107"/>
      <c r="DF530" s="107"/>
      <c r="DG530" s="107"/>
      <c r="DH530" s="107"/>
      <c r="DI530" s="107"/>
      <c r="DJ530" s="107"/>
      <c r="DK530" s="107"/>
      <c r="DL530" s="107"/>
      <c r="DM530" s="107"/>
      <c r="DN530" s="107"/>
      <c r="DO530" s="107"/>
      <c r="DP530" s="107"/>
      <c r="DQ530" s="107"/>
      <c r="DR530" s="107"/>
      <c r="DS530" s="107"/>
      <c r="DT530" s="107"/>
      <c r="DU530" s="107"/>
      <c r="DV530" s="107"/>
      <c r="DW530" s="107"/>
      <c r="DX530" s="107"/>
      <c r="DY530" s="107"/>
      <c r="DZ530" s="107"/>
      <c r="EA530" s="107"/>
      <c r="EB530" s="107"/>
      <c r="EC530" s="107"/>
      <c r="ED530" s="107"/>
      <c r="EE530" s="107"/>
      <c r="EF530" s="107"/>
      <c r="EG530" s="107"/>
    </row>
    <row r="531" spans="1:137" s="176" customFormat="1" ht="12.75">
      <c r="A531" s="103"/>
      <c r="B531" s="103"/>
      <c r="C531" s="107"/>
      <c r="D531" s="107"/>
      <c r="E531" s="107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114"/>
      <c r="AH531" s="114"/>
      <c r="AI531" s="114"/>
      <c r="AJ531" s="114"/>
      <c r="AK531" s="114"/>
      <c r="AL531" s="114"/>
      <c r="AM531" s="114"/>
      <c r="AN531" s="114"/>
      <c r="AO531" s="114"/>
      <c r="AP531" s="114"/>
      <c r="AQ531" s="114"/>
      <c r="AR531" s="114"/>
      <c r="AS531" s="114"/>
      <c r="AT531" s="114"/>
      <c r="AU531" s="114"/>
      <c r="AV531" s="114"/>
      <c r="AW531" s="114"/>
      <c r="AX531" s="114"/>
      <c r="AY531" s="114"/>
      <c r="AZ531" s="114"/>
      <c r="BA531" s="114"/>
      <c r="BB531" s="114"/>
      <c r="BC531" s="114"/>
      <c r="BD531" s="114"/>
      <c r="BE531" s="114"/>
      <c r="BF531" s="114"/>
      <c r="BG531" s="114"/>
      <c r="BH531" s="114"/>
      <c r="BI531" s="114"/>
      <c r="BJ531" s="114"/>
      <c r="BK531" s="114"/>
      <c r="BL531" s="114"/>
      <c r="BM531" s="114"/>
      <c r="BN531" s="114"/>
      <c r="BO531" s="114"/>
      <c r="BP531" s="114"/>
      <c r="BQ531" s="114"/>
      <c r="BR531" s="114"/>
      <c r="BS531" s="114"/>
      <c r="BT531" s="114"/>
      <c r="BU531" s="114"/>
      <c r="BV531" s="114"/>
      <c r="BW531" s="114"/>
      <c r="BX531" s="114"/>
      <c r="BY531" s="114"/>
      <c r="BZ531" s="114"/>
      <c r="CA531" s="114"/>
      <c r="CB531" s="114"/>
      <c r="CC531" s="114"/>
      <c r="CD531" s="114"/>
      <c r="CE531" s="114"/>
      <c r="CF531" s="114"/>
      <c r="CG531" s="114"/>
      <c r="CH531" s="114"/>
      <c r="CI531" s="114"/>
      <c r="CJ531" s="114"/>
      <c r="CK531" s="114"/>
      <c r="CL531" s="114"/>
      <c r="CM531" s="114"/>
      <c r="CN531" s="114"/>
      <c r="CO531" s="114"/>
      <c r="CP531" s="114"/>
      <c r="CQ531" s="114"/>
      <c r="CR531" s="114"/>
      <c r="CS531" s="114"/>
      <c r="CT531" s="114"/>
      <c r="CU531" s="114"/>
      <c r="CV531" s="114"/>
      <c r="CW531" s="114"/>
      <c r="CX531" s="114"/>
      <c r="CY531" s="114"/>
      <c r="CZ531" s="114"/>
      <c r="DA531" s="114"/>
      <c r="DB531" s="114"/>
      <c r="DC531" s="114"/>
      <c r="DD531" s="114"/>
      <c r="DE531" s="114"/>
      <c r="DF531" s="114"/>
      <c r="DG531" s="114"/>
      <c r="DH531" s="114"/>
      <c r="DI531" s="114"/>
      <c r="DJ531" s="114"/>
      <c r="DK531" s="114"/>
      <c r="DL531" s="114"/>
      <c r="DM531" s="114"/>
      <c r="DN531" s="114"/>
      <c r="DO531" s="114"/>
      <c r="DP531" s="114"/>
      <c r="DQ531" s="114"/>
      <c r="DR531" s="114"/>
      <c r="DS531" s="114"/>
      <c r="DT531" s="114"/>
      <c r="DU531" s="114"/>
      <c r="DV531" s="114"/>
      <c r="DW531" s="114"/>
      <c r="DX531" s="114"/>
      <c r="DY531" s="114"/>
      <c r="DZ531" s="114"/>
      <c r="EA531" s="114"/>
      <c r="EB531" s="114"/>
      <c r="EC531" s="114"/>
      <c r="ED531" s="114"/>
      <c r="EE531" s="114"/>
      <c r="EF531" s="114"/>
      <c r="EG531" s="114"/>
    </row>
    <row r="532" spans="1:137" s="176" customFormat="1" ht="12.75">
      <c r="A532" s="103"/>
      <c r="B532" s="103"/>
      <c r="C532" s="107"/>
      <c r="D532" s="107"/>
      <c r="E532" s="107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114"/>
      <c r="AH532" s="114"/>
      <c r="AI532" s="114"/>
      <c r="AJ532" s="114"/>
      <c r="AK532" s="114"/>
      <c r="AL532" s="114"/>
      <c r="AM532" s="114"/>
      <c r="AN532" s="114"/>
      <c r="AO532" s="114"/>
      <c r="AP532" s="114"/>
      <c r="AQ532" s="114"/>
      <c r="AR532" s="114"/>
      <c r="AS532" s="114"/>
      <c r="AT532" s="114"/>
      <c r="AU532" s="114"/>
      <c r="AV532" s="114"/>
      <c r="AW532" s="114"/>
      <c r="AX532" s="114"/>
      <c r="AY532" s="114"/>
      <c r="AZ532" s="114"/>
      <c r="BA532" s="114"/>
      <c r="BB532" s="114"/>
      <c r="BC532" s="114"/>
      <c r="BD532" s="114"/>
      <c r="BE532" s="114"/>
      <c r="BF532" s="114"/>
      <c r="BG532" s="114"/>
      <c r="BH532" s="114"/>
      <c r="BI532" s="114"/>
      <c r="BJ532" s="114"/>
      <c r="BK532" s="114"/>
      <c r="BL532" s="114"/>
      <c r="BM532" s="114"/>
      <c r="BN532" s="114"/>
      <c r="BO532" s="114"/>
      <c r="BP532" s="114"/>
      <c r="BQ532" s="114"/>
      <c r="BR532" s="114"/>
      <c r="BS532" s="114"/>
      <c r="BT532" s="114"/>
      <c r="BU532" s="114"/>
      <c r="BV532" s="114"/>
      <c r="BW532" s="114"/>
      <c r="BX532" s="114"/>
      <c r="BY532" s="114"/>
      <c r="BZ532" s="114"/>
      <c r="CA532" s="114"/>
      <c r="CB532" s="114"/>
      <c r="CC532" s="114"/>
      <c r="CD532" s="114"/>
      <c r="CE532" s="114"/>
      <c r="CF532" s="114"/>
      <c r="CG532" s="114"/>
      <c r="CH532" s="114"/>
      <c r="CI532" s="114"/>
      <c r="CJ532" s="114"/>
      <c r="CK532" s="114"/>
      <c r="CL532" s="114"/>
      <c r="CM532" s="114"/>
      <c r="CN532" s="114"/>
      <c r="CO532" s="114"/>
      <c r="CP532" s="114"/>
      <c r="CQ532" s="114"/>
      <c r="CR532" s="114"/>
      <c r="CS532" s="114"/>
      <c r="CT532" s="114"/>
      <c r="CU532" s="114"/>
      <c r="CV532" s="114"/>
      <c r="CW532" s="114"/>
      <c r="CX532" s="114"/>
      <c r="CY532" s="114"/>
      <c r="CZ532" s="114"/>
      <c r="DA532" s="114"/>
      <c r="DB532" s="114"/>
      <c r="DC532" s="114"/>
      <c r="DD532" s="114"/>
      <c r="DE532" s="114"/>
      <c r="DF532" s="114"/>
      <c r="DG532" s="114"/>
      <c r="DH532" s="114"/>
      <c r="DI532" s="114"/>
      <c r="DJ532" s="114"/>
      <c r="DK532" s="114"/>
      <c r="DL532" s="114"/>
      <c r="DM532" s="114"/>
      <c r="DN532" s="114"/>
      <c r="DO532" s="114"/>
      <c r="DP532" s="114"/>
      <c r="DQ532" s="114"/>
      <c r="DR532" s="114"/>
      <c r="DS532" s="114"/>
      <c r="DT532" s="114"/>
      <c r="DU532" s="114"/>
      <c r="DV532" s="114"/>
      <c r="DW532" s="114"/>
      <c r="DX532" s="114"/>
      <c r="DY532" s="114"/>
      <c r="DZ532" s="114"/>
      <c r="EA532" s="114"/>
      <c r="EB532" s="114"/>
      <c r="EC532" s="114"/>
      <c r="ED532" s="114"/>
      <c r="EE532" s="114"/>
      <c r="EF532" s="114"/>
      <c r="EG532" s="114"/>
    </row>
    <row r="533" spans="6:137" ht="12.75"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7"/>
      <c r="AV533" s="107"/>
      <c r="AW533" s="107"/>
      <c r="AX533" s="107"/>
      <c r="AY533" s="107"/>
      <c r="AZ533" s="107"/>
      <c r="BA533" s="107"/>
      <c r="BB533" s="107"/>
      <c r="BC533" s="107"/>
      <c r="BD533" s="107"/>
      <c r="BE533" s="107"/>
      <c r="BF533" s="107"/>
      <c r="BG533" s="107"/>
      <c r="BH533" s="107"/>
      <c r="BI533" s="107"/>
      <c r="BJ533" s="107"/>
      <c r="BK533" s="107"/>
      <c r="BL533" s="107"/>
      <c r="BM533" s="107"/>
      <c r="BN533" s="107"/>
      <c r="BO533" s="107"/>
      <c r="BP533" s="107"/>
      <c r="BQ533" s="107"/>
      <c r="BR533" s="107"/>
      <c r="BS533" s="107"/>
      <c r="BT533" s="107"/>
      <c r="BU533" s="107"/>
      <c r="BV533" s="107"/>
      <c r="BW533" s="107"/>
      <c r="BX533" s="107"/>
      <c r="BY533" s="107"/>
      <c r="BZ533" s="107"/>
      <c r="CA533" s="107"/>
      <c r="CB533" s="107"/>
      <c r="CC533" s="107"/>
      <c r="CD533" s="107"/>
      <c r="CE533" s="107"/>
      <c r="CF533" s="107"/>
      <c r="CG533" s="107"/>
      <c r="CH533" s="107"/>
      <c r="CI533" s="107"/>
      <c r="CJ533" s="107"/>
      <c r="CK533" s="107"/>
      <c r="CL533" s="107"/>
      <c r="CM533" s="107"/>
      <c r="CN533" s="107"/>
      <c r="CO533" s="107"/>
      <c r="CP533" s="107"/>
      <c r="CQ533" s="107"/>
      <c r="CR533" s="107"/>
      <c r="CS533" s="107"/>
      <c r="CT533" s="107"/>
      <c r="CU533" s="107"/>
      <c r="CV533" s="107"/>
      <c r="CW533" s="107"/>
      <c r="CX533" s="107"/>
      <c r="CY533" s="107"/>
      <c r="CZ533" s="107"/>
      <c r="DA533" s="107"/>
      <c r="DB533" s="107"/>
      <c r="DC533" s="107"/>
      <c r="DD533" s="107"/>
      <c r="DE533" s="107"/>
      <c r="DF533" s="107"/>
      <c r="DG533" s="107"/>
      <c r="DH533" s="107"/>
      <c r="DI533" s="107"/>
      <c r="DJ533" s="107"/>
      <c r="DK533" s="107"/>
      <c r="DL533" s="107"/>
      <c r="DM533" s="107"/>
      <c r="DN533" s="107"/>
      <c r="DO533" s="107"/>
      <c r="DP533" s="107"/>
      <c r="DQ533" s="107"/>
      <c r="DR533" s="107"/>
      <c r="DS533" s="107"/>
      <c r="DT533" s="107"/>
      <c r="DU533" s="107"/>
      <c r="DV533" s="107"/>
      <c r="DW533" s="107"/>
      <c r="DX533" s="107"/>
      <c r="DY533" s="107"/>
      <c r="DZ533" s="107"/>
      <c r="EA533" s="107"/>
      <c r="EB533" s="107"/>
      <c r="EC533" s="107"/>
      <c r="ED533" s="107"/>
      <c r="EE533" s="107"/>
      <c r="EF533" s="107"/>
      <c r="EG533" s="107"/>
    </row>
    <row r="534" spans="6:137" ht="12.75"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7"/>
      <c r="AZ534" s="107"/>
      <c r="BA534" s="107"/>
      <c r="BB534" s="107"/>
      <c r="BC534" s="107"/>
      <c r="BD534" s="107"/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7"/>
      <c r="BR534" s="107"/>
      <c r="BS534" s="107"/>
      <c r="BT534" s="107"/>
      <c r="BU534" s="107"/>
      <c r="BV534" s="107"/>
      <c r="BW534" s="107"/>
      <c r="BX534" s="107"/>
      <c r="BY534" s="107"/>
      <c r="BZ534" s="107"/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7"/>
      <c r="CS534" s="107"/>
      <c r="CT534" s="107"/>
      <c r="CU534" s="107"/>
      <c r="CV534" s="107"/>
      <c r="CW534" s="107"/>
      <c r="CX534" s="107"/>
      <c r="CY534" s="107"/>
      <c r="CZ534" s="107"/>
      <c r="DA534" s="107"/>
      <c r="DB534" s="107"/>
      <c r="DC534" s="107"/>
      <c r="DD534" s="107"/>
      <c r="DE534" s="107"/>
      <c r="DF534" s="107"/>
      <c r="DG534" s="107"/>
      <c r="DH534" s="107"/>
      <c r="DI534" s="107"/>
      <c r="DJ534" s="107"/>
      <c r="DK534" s="107"/>
      <c r="DL534" s="107"/>
      <c r="DM534" s="107"/>
      <c r="DN534" s="107"/>
      <c r="DO534" s="107"/>
      <c r="DP534" s="107"/>
      <c r="DQ534" s="107"/>
      <c r="DR534" s="107"/>
      <c r="DS534" s="107"/>
      <c r="DT534" s="107"/>
      <c r="DU534" s="107"/>
      <c r="DV534" s="107"/>
      <c r="DW534" s="107"/>
      <c r="DX534" s="107"/>
      <c r="DY534" s="107"/>
      <c r="DZ534" s="107"/>
      <c r="EA534" s="107"/>
      <c r="EB534" s="107"/>
      <c r="EC534" s="107"/>
      <c r="ED534" s="107"/>
      <c r="EE534" s="107"/>
      <c r="EF534" s="107"/>
      <c r="EG534" s="107"/>
    </row>
    <row r="535" spans="1:137" s="176" customFormat="1" ht="12.75">
      <c r="A535" s="103"/>
      <c r="B535" s="103"/>
      <c r="C535" s="107"/>
      <c r="D535" s="107"/>
      <c r="E535" s="107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  <c r="AX535" s="114"/>
      <c r="AY535" s="114"/>
      <c r="AZ535" s="114"/>
      <c r="BA535" s="114"/>
      <c r="BB535" s="114"/>
      <c r="BC535" s="114"/>
      <c r="BD535" s="114"/>
      <c r="BE535" s="114"/>
      <c r="BF535" s="114"/>
      <c r="BG535" s="114"/>
      <c r="BH535" s="114"/>
      <c r="BI535" s="114"/>
      <c r="BJ535" s="114"/>
      <c r="BK535" s="114"/>
      <c r="BL535" s="114"/>
      <c r="BM535" s="114"/>
      <c r="BN535" s="114"/>
      <c r="BO535" s="114"/>
      <c r="BP535" s="114"/>
      <c r="BQ535" s="114"/>
      <c r="BR535" s="114"/>
      <c r="BS535" s="114"/>
      <c r="BT535" s="114"/>
      <c r="BU535" s="114"/>
      <c r="BV535" s="114"/>
      <c r="BW535" s="114"/>
      <c r="BX535" s="114"/>
      <c r="BY535" s="114"/>
      <c r="BZ535" s="114"/>
      <c r="CA535" s="114"/>
      <c r="CB535" s="114"/>
      <c r="CC535" s="114"/>
      <c r="CD535" s="114"/>
      <c r="CE535" s="114"/>
      <c r="CF535" s="114"/>
      <c r="CG535" s="114"/>
      <c r="CH535" s="114"/>
      <c r="CI535" s="114"/>
      <c r="CJ535" s="114"/>
      <c r="CK535" s="114"/>
      <c r="CL535" s="114"/>
      <c r="CM535" s="114"/>
      <c r="CN535" s="114"/>
      <c r="CO535" s="114"/>
      <c r="CP535" s="114"/>
      <c r="CQ535" s="114"/>
      <c r="CR535" s="114"/>
      <c r="CS535" s="114"/>
      <c r="CT535" s="114"/>
      <c r="CU535" s="114"/>
      <c r="CV535" s="114"/>
      <c r="CW535" s="114"/>
      <c r="CX535" s="114"/>
      <c r="CY535" s="114"/>
      <c r="CZ535" s="114"/>
      <c r="DA535" s="114"/>
      <c r="DB535" s="114"/>
      <c r="DC535" s="114"/>
      <c r="DD535" s="114"/>
      <c r="DE535" s="114"/>
      <c r="DF535" s="114"/>
      <c r="DG535" s="114"/>
      <c r="DH535" s="114"/>
      <c r="DI535" s="114"/>
      <c r="DJ535" s="114"/>
      <c r="DK535" s="114"/>
      <c r="DL535" s="114"/>
      <c r="DM535" s="114"/>
      <c r="DN535" s="114"/>
      <c r="DO535" s="114"/>
      <c r="DP535" s="114"/>
      <c r="DQ535" s="114"/>
      <c r="DR535" s="114"/>
      <c r="DS535" s="114"/>
      <c r="DT535" s="114"/>
      <c r="DU535" s="114"/>
      <c r="DV535" s="114"/>
      <c r="DW535" s="114"/>
      <c r="DX535" s="114"/>
      <c r="DY535" s="114"/>
      <c r="DZ535" s="114"/>
      <c r="EA535" s="114"/>
      <c r="EB535" s="114"/>
      <c r="EC535" s="114"/>
      <c r="ED535" s="114"/>
      <c r="EE535" s="114"/>
      <c r="EF535" s="114"/>
      <c r="EG535" s="114"/>
    </row>
    <row r="536" spans="6:137" ht="12.75"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7"/>
      <c r="AV536" s="107"/>
      <c r="AW536" s="107"/>
      <c r="AX536" s="107"/>
      <c r="AY536" s="107"/>
      <c r="AZ536" s="107"/>
      <c r="BA536" s="107"/>
      <c r="BB536" s="107"/>
      <c r="BC536" s="107"/>
      <c r="BD536" s="107"/>
      <c r="BE536" s="107"/>
      <c r="BF536" s="107"/>
      <c r="BG536" s="107"/>
      <c r="BH536" s="107"/>
      <c r="BI536" s="107"/>
      <c r="BJ536" s="107"/>
      <c r="BK536" s="107"/>
      <c r="BL536" s="107"/>
      <c r="BM536" s="107"/>
      <c r="BN536" s="107"/>
      <c r="BO536" s="107"/>
      <c r="BP536" s="107"/>
      <c r="BQ536" s="107"/>
      <c r="BR536" s="107"/>
      <c r="BS536" s="107"/>
      <c r="BT536" s="107"/>
      <c r="BU536" s="107"/>
      <c r="BV536" s="107"/>
      <c r="BW536" s="107"/>
      <c r="BX536" s="107"/>
      <c r="BY536" s="107"/>
      <c r="BZ536" s="107"/>
      <c r="CA536" s="107"/>
      <c r="CB536" s="107"/>
      <c r="CC536" s="107"/>
      <c r="CD536" s="107"/>
      <c r="CE536" s="107"/>
      <c r="CF536" s="107"/>
      <c r="CG536" s="107"/>
      <c r="CH536" s="107"/>
      <c r="CI536" s="107"/>
      <c r="CJ536" s="107"/>
      <c r="CK536" s="107"/>
      <c r="CL536" s="107"/>
      <c r="CM536" s="107"/>
      <c r="CN536" s="107"/>
      <c r="CO536" s="107"/>
      <c r="CP536" s="107"/>
      <c r="CQ536" s="107"/>
      <c r="CR536" s="107"/>
      <c r="CS536" s="107"/>
      <c r="CT536" s="107"/>
      <c r="CU536" s="107"/>
      <c r="CV536" s="107"/>
      <c r="CW536" s="107"/>
      <c r="CX536" s="107"/>
      <c r="CY536" s="107"/>
      <c r="CZ536" s="107"/>
      <c r="DA536" s="107"/>
      <c r="DB536" s="107"/>
      <c r="DC536" s="107"/>
      <c r="DD536" s="107"/>
      <c r="DE536" s="107"/>
      <c r="DF536" s="107"/>
      <c r="DG536" s="107"/>
      <c r="DH536" s="107"/>
      <c r="DI536" s="107"/>
      <c r="DJ536" s="107"/>
      <c r="DK536" s="107"/>
      <c r="DL536" s="107"/>
      <c r="DM536" s="107"/>
      <c r="DN536" s="107"/>
      <c r="DO536" s="107"/>
      <c r="DP536" s="107"/>
      <c r="DQ536" s="107"/>
      <c r="DR536" s="107"/>
      <c r="DS536" s="107"/>
      <c r="DT536" s="107"/>
      <c r="DU536" s="107"/>
      <c r="DV536" s="107"/>
      <c r="DW536" s="107"/>
      <c r="DX536" s="107"/>
      <c r="DY536" s="107"/>
      <c r="DZ536" s="107"/>
      <c r="EA536" s="107"/>
      <c r="EB536" s="107"/>
      <c r="EC536" s="107"/>
      <c r="ED536" s="107"/>
      <c r="EE536" s="107"/>
      <c r="EF536" s="107"/>
      <c r="EG536" s="107"/>
    </row>
    <row r="537" spans="6:137" ht="12.75"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7"/>
      <c r="AV537" s="107"/>
      <c r="AW537" s="107"/>
      <c r="AX537" s="107"/>
      <c r="AY537" s="107"/>
      <c r="AZ537" s="107"/>
      <c r="BA537" s="107"/>
      <c r="BB537" s="107"/>
      <c r="BC537" s="107"/>
      <c r="BD537" s="107"/>
      <c r="BE537" s="107"/>
      <c r="BF537" s="107"/>
      <c r="BG537" s="107"/>
      <c r="BH537" s="107"/>
      <c r="BI537" s="107"/>
      <c r="BJ537" s="107"/>
      <c r="BK537" s="107"/>
      <c r="BL537" s="107"/>
      <c r="BM537" s="107"/>
      <c r="BN537" s="107"/>
      <c r="BO537" s="107"/>
      <c r="BP537" s="107"/>
      <c r="BQ537" s="107"/>
      <c r="BR537" s="107"/>
      <c r="BS537" s="107"/>
      <c r="BT537" s="107"/>
      <c r="BU537" s="107"/>
      <c r="BV537" s="107"/>
      <c r="BW537" s="107"/>
      <c r="BX537" s="107"/>
      <c r="BY537" s="107"/>
      <c r="BZ537" s="107"/>
      <c r="CA537" s="107"/>
      <c r="CB537" s="107"/>
      <c r="CC537" s="107"/>
      <c r="CD537" s="107"/>
      <c r="CE537" s="107"/>
      <c r="CF537" s="107"/>
      <c r="CG537" s="107"/>
      <c r="CH537" s="107"/>
      <c r="CI537" s="107"/>
      <c r="CJ537" s="107"/>
      <c r="CK537" s="107"/>
      <c r="CL537" s="107"/>
      <c r="CM537" s="107"/>
      <c r="CN537" s="107"/>
      <c r="CO537" s="107"/>
      <c r="CP537" s="107"/>
      <c r="CQ537" s="107"/>
      <c r="CR537" s="107"/>
      <c r="CS537" s="107"/>
      <c r="CT537" s="107"/>
      <c r="CU537" s="107"/>
      <c r="CV537" s="107"/>
      <c r="CW537" s="107"/>
      <c r="CX537" s="107"/>
      <c r="CY537" s="107"/>
      <c r="CZ537" s="107"/>
      <c r="DA537" s="107"/>
      <c r="DB537" s="107"/>
      <c r="DC537" s="107"/>
      <c r="DD537" s="107"/>
      <c r="DE537" s="107"/>
      <c r="DF537" s="107"/>
      <c r="DG537" s="107"/>
      <c r="DH537" s="107"/>
      <c r="DI537" s="107"/>
      <c r="DJ537" s="107"/>
      <c r="DK537" s="107"/>
      <c r="DL537" s="107"/>
      <c r="DM537" s="107"/>
      <c r="DN537" s="107"/>
      <c r="DO537" s="107"/>
      <c r="DP537" s="107"/>
      <c r="DQ537" s="107"/>
      <c r="DR537" s="107"/>
      <c r="DS537" s="107"/>
      <c r="DT537" s="107"/>
      <c r="DU537" s="107"/>
      <c r="DV537" s="107"/>
      <c r="DW537" s="107"/>
      <c r="DX537" s="107"/>
      <c r="DY537" s="107"/>
      <c r="DZ537" s="107"/>
      <c r="EA537" s="107"/>
      <c r="EB537" s="107"/>
      <c r="EC537" s="107"/>
      <c r="ED537" s="107"/>
      <c r="EE537" s="107"/>
      <c r="EF537" s="107"/>
      <c r="EG537" s="107"/>
    </row>
    <row r="538" spans="1:2" s="107" customFormat="1" ht="12.75">
      <c r="A538" s="103"/>
      <c r="B538" s="103"/>
    </row>
    <row r="539" spans="6:137" ht="12.75"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07"/>
      <c r="DN539" s="107"/>
      <c r="DO539" s="107"/>
      <c r="DP539" s="107"/>
      <c r="DQ539" s="107"/>
      <c r="DR539" s="107"/>
      <c r="DS539" s="107"/>
      <c r="DT539" s="107"/>
      <c r="DU539" s="107"/>
      <c r="DV539" s="107"/>
      <c r="DW539" s="107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107"/>
    </row>
    <row r="540" spans="6:137" ht="12.75"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7"/>
      <c r="AV540" s="107"/>
      <c r="AW540" s="107"/>
      <c r="AX540" s="107"/>
      <c r="AY540" s="107"/>
      <c r="AZ540" s="107"/>
      <c r="BA540" s="107"/>
      <c r="BB540" s="107"/>
      <c r="BC540" s="107"/>
      <c r="BD540" s="107"/>
      <c r="BE540" s="107"/>
      <c r="BF540" s="107"/>
      <c r="BG540" s="107"/>
      <c r="BH540" s="107"/>
      <c r="BI540" s="107"/>
      <c r="BJ540" s="107"/>
      <c r="BK540" s="107"/>
      <c r="BL540" s="107"/>
      <c r="BM540" s="107"/>
      <c r="BN540" s="107"/>
      <c r="BO540" s="107"/>
      <c r="BP540" s="107"/>
      <c r="BQ540" s="107"/>
      <c r="BR540" s="107"/>
      <c r="BS540" s="107"/>
      <c r="BT540" s="107"/>
      <c r="BU540" s="107"/>
      <c r="BV540" s="107"/>
      <c r="BW540" s="107"/>
      <c r="BX540" s="107"/>
      <c r="BY540" s="107"/>
      <c r="BZ540" s="107"/>
      <c r="CA540" s="107"/>
      <c r="CB540" s="107"/>
      <c r="CC540" s="107"/>
      <c r="CD540" s="107"/>
      <c r="CE540" s="107"/>
      <c r="CF540" s="107"/>
      <c r="CG540" s="107"/>
      <c r="CH540" s="107"/>
      <c r="CI540" s="107"/>
      <c r="CJ540" s="107"/>
      <c r="CK540" s="107"/>
      <c r="CL540" s="107"/>
      <c r="CM540" s="107"/>
      <c r="CN540" s="107"/>
      <c r="CO540" s="107"/>
      <c r="CP540" s="107"/>
      <c r="CQ540" s="107"/>
      <c r="CR540" s="107"/>
      <c r="CS540" s="107"/>
      <c r="CT540" s="107"/>
      <c r="CU540" s="107"/>
      <c r="CV540" s="107"/>
      <c r="CW540" s="107"/>
      <c r="CX540" s="107"/>
      <c r="CY540" s="107"/>
      <c r="CZ540" s="107"/>
      <c r="DA540" s="107"/>
      <c r="DB540" s="107"/>
      <c r="DC540" s="107"/>
      <c r="DD540" s="107"/>
      <c r="DE540" s="107"/>
      <c r="DF540" s="107"/>
      <c r="DG540" s="107"/>
      <c r="DH540" s="107"/>
      <c r="DI540" s="107"/>
      <c r="DJ540" s="107"/>
      <c r="DK540" s="107"/>
      <c r="DL540" s="107"/>
      <c r="DM540" s="107"/>
      <c r="DN540" s="107"/>
      <c r="DO540" s="107"/>
      <c r="DP540" s="107"/>
      <c r="DQ540" s="107"/>
      <c r="DR540" s="107"/>
      <c r="DS540" s="107"/>
      <c r="DT540" s="107"/>
      <c r="DU540" s="107"/>
      <c r="DV540" s="107"/>
      <c r="DW540" s="107"/>
      <c r="DX540" s="107"/>
      <c r="DY540" s="107"/>
      <c r="DZ540" s="107"/>
      <c r="EA540" s="107"/>
      <c r="EB540" s="107"/>
      <c r="EC540" s="107"/>
      <c r="ED540" s="107"/>
      <c r="EE540" s="107"/>
      <c r="EF540" s="107"/>
      <c r="EG540" s="107"/>
    </row>
    <row r="541" spans="6:137" ht="12.75"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7"/>
      <c r="BA541" s="107"/>
      <c r="BB541" s="107"/>
      <c r="BC541" s="107"/>
      <c r="BD541" s="107"/>
      <c r="BE541" s="107"/>
      <c r="BF541" s="107"/>
      <c r="BG541" s="107"/>
      <c r="BH541" s="107"/>
      <c r="BI541" s="107"/>
      <c r="BJ541" s="107"/>
      <c r="BK541" s="107"/>
      <c r="BL541" s="107"/>
      <c r="BM541" s="107"/>
      <c r="BN541" s="107"/>
      <c r="BO541" s="107"/>
      <c r="BP541" s="107"/>
      <c r="BQ541" s="107"/>
      <c r="BR541" s="107"/>
      <c r="BS541" s="107"/>
      <c r="BT541" s="107"/>
      <c r="BU541" s="107"/>
      <c r="BV541" s="107"/>
      <c r="BW541" s="107"/>
      <c r="BX541" s="107"/>
      <c r="BY541" s="107"/>
      <c r="BZ541" s="107"/>
      <c r="CA541" s="107"/>
      <c r="CB541" s="107"/>
      <c r="CC541" s="107"/>
      <c r="CD541" s="107"/>
      <c r="CE541" s="107"/>
      <c r="CF541" s="107"/>
      <c r="CG541" s="107"/>
      <c r="CH541" s="107"/>
      <c r="CI541" s="107"/>
      <c r="CJ541" s="107"/>
      <c r="CK541" s="107"/>
      <c r="CL541" s="107"/>
      <c r="CM541" s="107"/>
      <c r="CN541" s="107"/>
      <c r="CO541" s="107"/>
      <c r="CP541" s="107"/>
      <c r="CQ541" s="107"/>
      <c r="CR541" s="107"/>
      <c r="CS541" s="107"/>
      <c r="CT541" s="107"/>
      <c r="CU541" s="107"/>
      <c r="CV541" s="107"/>
      <c r="CW541" s="107"/>
      <c r="CX541" s="107"/>
      <c r="CY541" s="107"/>
      <c r="CZ541" s="107"/>
      <c r="DA541" s="107"/>
      <c r="DB541" s="107"/>
      <c r="DC541" s="107"/>
      <c r="DD541" s="107"/>
      <c r="DE541" s="107"/>
      <c r="DF541" s="107"/>
      <c r="DG541" s="107"/>
      <c r="DH541" s="107"/>
      <c r="DI541" s="107"/>
      <c r="DJ541" s="107"/>
      <c r="DK541" s="107"/>
      <c r="DL541" s="107"/>
      <c r="DM541" s="107"/>
      <c r="DN541" s="107"/>
      <c r="DO541" s="107"/>
      <c r="DP541" s="107"/>
      <c r="DQ541" s="107"/>
      <c r="DR541" s="107"/>
      <c r="DS541" s="107"/>
      <c r="DT541" s="107"/>
      <c r="DU541" s="107"/>
      <c r="DV541" s="107"/>
      <c r="DW541" s="107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107"/>
    </row>
    <row r="542" spans="6:137" ht="12.75"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7"/>
      <c r="BA542" s="107"/>
      <c r="BB542" s="107"/>
      <c r="BC542" s="107"/>
      <c r="BD542" s="107"/>
      <c r="BE542" s="107"/>
      <c r="BF542" s="107"/>
      <c r="BG542" s="107"/>
      <c r="BH542" s="107"/>
      <c r="BI542" s="107"/>
      <c r="BJ542" s="107"/>
      <c r="BK542" s="107"/>
      <c r="BL542" s="107"/>
      <c r="BM542" s="107"/>
      <c r="BN542" s="107"/>
      <c r="BO542" s="107"/>
      <c r="BP542" s="107"/>
      <c r="BQ542" s="107"/>
      <c r="BR542" s="107"/>
      <c r="BS542" s="107"/>
      <c r="BT542" s="107"/>
      <c r="BU542" s="107"/>
      <c r="BV542" s="107"/>
      <c r="BW542" s="107"/>
      <c r="BX542" s="107"/>
      <c r="BY542" s="107"/>
      <c r="BZ542" s="107"/>
      <c r="CA542" s="107"/>
      <c r="CB542" s="107"/>
      <c r="CC542" s="107"/>
      <c r="CD542" s="107"/>
      <c r="CE542" s="107"/>
      <c r="CF542" s="107"/>
      <c r="CG542" s="107"/>
      <c r="CH542" s="107"/>
      <c r="CI542" s="107"/>
      <c r="CJ542" s="107"/>
      <c r="CK542" s="107"/>
      <c r="CL542" s="107"/>
      <c r="CM542" s="107"/>
      <c r="CN542" s="107"/>
      <c r="CO542" s="107"/>
      <c r="CP542" s="107"/>
      <c r="CQ542" s="107"/>
      <c r="CR542" s="107"/>
      <c r="CS542" s="107"/>
      <c r="CT542" s="107"/>
      <c r="CU542" s="107"/>
      <c r="CV542" s="107"/>
      <c r="CW542" s="107"/>
      <c r="CX542" s="107"/>
      <c r="CY542" s="107"/>
      <c r="CZ542" s="107"/>
      <c r="DA542" s="107"/>
      <c r="DB542" s="107"/>
      <c r="DC542" s="107"/>
      <c r="DD542" s="107"/>
      <c r="DE542" s="107"/>
      <c r="DF542" s="107"/>
      <c r="DG542" s="107"/>
      <c r="DH542" s="107"/>
      <c r="DI542" s="107"/>
      <c r="DJ542" s="107"/>
      <c r="DK542" s="107"/>
      <c r="DL542" s="107"/>
      <c r="DM542" s="107"/>
      <c r="DN542" s="107"/>
      <c r="DO542" s="107"/>
      <c r="DP542" s="107"/>
      <c r="DQ542" s="107"/>
      <c r="DR542" s="107"/>
      <c r="DS542" s="107"/>
      <c r="DT542" s="107"/>
      <c r="DU542" s="107"/>
      <c r="DV542" s="107"/>
      <c r="DW542" s="107"/>
      <c r="DX542" s="107"/>
      <c r="DY542" s="107"/>
      <c r="DZ542" s="107"/>
      <c r="EA542" s="107"/>
      <c r="EB542" s="107"/>
      <c r="EC542" s="107"/>
      <c r="ED542" s="107"/>
      <c r="EE542" s="107"/>
      <c r="EF542" s="107"/>
      <c r="EG542" s="107"/>
    </row>
    <row r="543" spans="6:137" ht="12.75"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7"/>
      <c r="BA543" s="107"/>
      <c r="BB543" s="107"/>
      <c r="BC543" s="107"/>
      <c r="BD543" s="107"/>
      <c r="BE543" s="107"/>
      <c r="BF543" s="107"/>
      <c r="BG543" s="107"/>
      <c r="BH543" s="107"/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7"/>
      <c r="CH543" s="107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7"/>
      <c r="CS543" s="107"/>
      <c r="CT543" s="107"/>
      <c r="CU543" s="107"/>
      <c r="CV543" s="107"/>
      <c r="CW543" s="107"/>
      <c r="CX543" s="107"/>
      <c r="CY543" s="107"/>
      <c r="CZ543" s="107"/>
      <c r="DA543" s="107"/>
      <c r="DB543" s="107"/>
      <c r="DC543" s="107"/>
      <c r="DD543" s="107"/>
      <c r="DE543" s="107"/>
      <c r="DF543" s="107"/>
      <c r="DG543" s="107"/>
      <c r="DH543" s="107"/>
      <c r="DI543" s="107"/>
      <c r="DJ543" s="107"/>
      <c r="DK543" s="107"/>
      <c r="DL543" s="107"/>
      <c r="DM543" s="107"/>
      <c r="DN543" s="107"/>
      <c r="DO543" s="107"/>
      <c r="DP543" s="107"/>
      <c r="DQ543" s="107"/>
      <c r="DR543" s="107"/>
      <c r="DS543" s="107"/>
      <c r="DT543" s="107"/>
      <c r="DU543" s="107"/>
      <c r="DV543" s="107"/>
      <c r="DW543" s="107"/>
      <c r="DX543" s="107"/>
      <c r="DY543" s="107"/>
      <c r="DZ543" s="107"/>
      <c r="EA543" s="107"/>
      <c r="EB543" s="107"/>
      <c r="EC543" s="107"/>
      <c r="ED543" s="107"/>
      <c r="EE543" s="107"/>
      <c r="EF543" s="107"/>
      <c r="EG543" s="107"/>
    </row>
    <row r="544" spans="6:137" ht="12.75"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7"/>
      <c r="AZ544" s="107"/>
      <c r="BA544" s="107"/>
      <c r="BB544" s="107"/>
      <c r="BC544" s="107"/>
      <c r="BD544" s="107"/>
      <c r="BE544" s="107"/>
      <c r="BF544" s="107"/>
      <c r="BG544" s="107"/>
      <c r="BH544" s="107"/>
      <c r="BI544" s="107"/>
      <c r="BJ544" s="107"/>
      <c r="BK544" s="107"/>
      <c r="BL544" s="107"/>
      <c r="BM544" s="107"/>
      <c r="BN544" s="107"/>
      <c r="BO544" s="107"/>
      <c r="BP544" s="107"/>
      <c r="BQ544" s="107"/>
      <c r="BR544" s="107"/>
      <c r="BS544" s="107"/>
      <c r="BT544" s="107"/>
      <c r="BU544" s="107"/>
      <c r="BV544" s="107"/>
      <c r="BW544" s="107"/>
      <c r="BX544" s="107"/>
      <c r="BY544" s="107"/>
      <c r="BZ544" s="107"/>
      <c r="CA544" s="107"/>
      <c r="CB544" s="107"/>
      <c r="CC544" s="107"/>
      <c r="CD544" s="107"/>
      <c r="CE544" s="107"/>
      <c r="CF544" s="107"/>
      <c r="CG544" s="107"/>
      <c r="CH544" s="107"/>
      <c r="CI544" s="107"/>
      <c r="CJ544" s="107"/>
      <c r="CK544" s="107"/>
      <c r="CL544" s="107"/>
      <c r="CM544" s="107"/>
      <c r="CN544" s="107"/>
      <c r="CO544" s="107"/>
      <c r="CP544" s="107"/>
      <c r="CQ544" s="107"/>
      <c r="CR544" s="107"/>
      <c r="CS544" s="107"/>
      <c r="CT544" s="107"/>
      <c r="CU544" s="107"/>
      <c r="CV544" s="107"/>
      <c r="CW544" s="107"/>
      <c r="CX544" s="107"/>
      <c r="CY544" s="107"/>
      <c r="CZ544" s="107"/>
      <c r="DA544" s="107"/>
      <c r="DB544" s="107"/>
      <c r="DC544" s="107"/>
      <c r="DD544" s="107"/>
      <c r="DE544" s="107"/>
      <c r="DF544" s="107"/>
      <c r="DG544" s="107"/>
      <c r="DH544" s="107"/>
      <c r="DI544" s="107"/>
      <c r="DJ544" s="107"/>
      <c r="DK544" s="107"/>
      <c r="DL544" s="107"/>
      <c r="DM544" s="107"/>
      <c r="DN544" s="107"/>
      <c r="DO544" s="107"/>
      <c r="DP544" s="107"/>
      <c r="DQ544" s="107"/>
      <c r="DR544" s="107"/>
      <c r="DS544" s="107"/>
      <c r="DT544" s="107"/>
      <c r="DU544" s="107"/>
      <c r="DV544" s="107"/>
      <c r="DW544" s="107"/>
      <c r="DX544" s="107"/>
      <c r="DY544" s="107"/>
      <c r="DZ544" s="107"/>
      <c r="EA544" s="107"/>
      <c r="EB544" s="107"/>
      <c r="EC544" s="107"/>
      <c r="ED544" s="107"/>
      <c r="EE544" s="107"/>
      <c r="EF544" s="107"/>
      <c r="EG544" s="107"/>
    </row>
    <row r="545" spans="1:2" s="107" customFormat="1" ht="12.75">
      <c r="A545" s="103"/>
      <c r="B545" s="103"/>
    </row>
    <row r="546" spans="1:2" s="107" customFormat="1" ht="12.75">
      <c r="A546" s="103"/>
      <c r="B546" s="103"/>
    </row>
    <row r="547" spans="1:2" s="107" customFormat="1" ht="12.75">
      <c r="A547" s="103"/>
      <c r="B547" s="103"/>
    </row>
    <row r="548" spans="1:2" s="107" customFormat="1" ht="12.75">
      <c r="A548" s="103"/>
      <c r="B548" s="103"/>
    </row>
    <row r="549" spans="1:2" s="107" customFormat="1" ht="12.75">
      <c r="A549" s="103"/>
      <c r="B549" s="103"/>
    </row>
    <row r="550" spans="1:2" s="107" customFormat="1" ht="12.75">
      <c r="A550" s="103"/>
      <c r="B550" s="103"/>
    </row>
    <row r="551" spans="1:2" s="107" customFormat="1" ht="12.75">
      <c r="A551" s="103"/>
      <c r="B551" s="103"/>
    </row>
    <row r="552" spans="1:6" s="107" customFormat="1" ht="12.75">
      <c r="A552" s="103"/>
      <c r="B552" s="103"/>
      <c r="F552" s="106"/>
    </row>
    <row r="553" spans="1:6" s="107" customFormat="1" ht="12.75">
      <c r="A553" s="103"/>
      <c r="B553" s="103"/>
      <c r="F553" s="106"/>
    </row>
    <row r="554" spans="1:6" s="107" customFormat="1" ht="12.75">
      <c r="A554" s="103"/>
      <c r="B554" s="103"/>
      <c r="F554" s="106"/>
    </row>
    <row r="555" spans="1:6" s="107" customFormat="1" ht="12.75">
      <c r="A555" s="103"/>
      <c r="B555" s="103"/>
      <c r="F555" s="106"/>
    </row>
    <row r="556" spans="1:6" s="107" customFormat="1" ht="12.75">
      <c r="A556" s="103"/>
      <c r="B556" s="103"/>
      <c r="F556" s="106"/>
    </row>
    <row r="557" spans="1:6" s="107" customFormat="1" ht="12.75">
      <c r="A557" s="103"/>
      <c r="B557" s="103"/>
      <c r="F557" s="106"/>
    </row>
    <row r="558" spans="1:6" s="107" customFormat="1" ht="12.75">
      <c r="A558" s="103"/>
      <c r="B558" s="103"/>
      <c r="F558" s="106"/>
    </row>
    <row r="559" spans="1:6" s="107" customFormat="1" ht="12.75">
      <c r="A559" s="103"/>
      <c r="B559" s="103"/>
      <c r="F559" s="106"/>
    </row>
    <row r="560" spans="1:6" s="107" customFormat="1" ht="12.75">
      <c r="A560" s="103"/>
      <c r="B560" s="103"/>
      <c r="F560" s="106"/>
    </row>
    <row r="561" spans="3:6" s="103" customFormat="1" ht="12.75">
      <c r="C561" s="107"/>
      <c r="D561" s="107"/>
      <c r="E561" s="107"/>
      <c r="F561" s="106"/>
    </row>
    <row r="562" spans="3:6" s="103" customFormat="1" ht="12.75">
      <c r="C562" s="107"/>
      <c r="D562" s="107"/>
      <c r="E562" s="107"/>
      <c r="F562" s="106"/>
    </row>
    <row r="563" spans="3:6" s="103" customFormat="1" ht="12.75">
      <c r="C563" s="107"/>
      <c r="D563" s="107"/>
      <c r="E563" s="107"/>
      <c r="F563" s="106"/>
    </row>
    <row r="564" spans="3:6" s="103" customFormat="1" ht="12.75">
      <c r="C564" s="107"/>
      <c r="D564" s="107"/>
      <c r="E564" s="107"/>
      <c r="F564" s="106"/>
    </row>
    <row r="565" spans="3:6" s="103" customFormat="1" ht="12.75">
      <c r="C565" s="107"/>
      <c r="D565" s="107"/>
      <c r="E565" s="107"/>
      <c r="F565" s="106"/>
    </row>
    <row r="566" spans="3:6" s="103" customFormat="1" ht="12.75">
      <c r="C566" s="107"/>
      <c r="D566" s="107"/>
      <c r="E566" s="107"/>
      <c r="F566" s="106"/>
    </row>
    <row r="567" spans="3:6" s="103" customFormat="1" ht="12.75">
      <c r="C567" s="107"/>
      <c r="D567" s="107"/>
      <c r="E567" s="107"/>
      <c r="F567" s="106"/>
    </row>
    <row r="568" spans="3:6" s="103" customFormat="1" ht="12.75">
      <c r="C568" s="107"/>
      <c r="D568" s="107"/>
      <c r="E568" s="107"/>
      <c r="F568" s="106"/>
    </row>
    <row r="569" spans="3:6" s="103" customFormat="1" ht="12.75">
      <c r="C569" s="107"/>
      <c r="D569" s="107"/>
      <c r="E569" s="107"/>
      <c r="F569" s="106"/>
    </row>
    <row r="570" spans="3:6" s="103" customFormat="1" ht="12.75">
      <c r="C570" s="107"/>
      <c r="D570" s="107"/>
      <c r="E570" s="107"/>
      <c r="F570" s="106"/>
    </row>
    <row r="571" spans="3:6" s="103" customFormat="1" ht="12.75">
      <c r="C571" s="107"/>
      <c r="D571" s="107"/>
      <c r="E571" s="107"/>
      <c r="F571" s="106"/>
    </row>
    <row r="572" spans="3:6" s="103" customFormat="1" ht="12.75">
      <c r="C572" s="107"/>
      <c r="D572" s="107"/>
      <c r="E572" s="107"/>
      <c r="F572" s="106"/>
    </row>
    <row r="573" spans="3:6" s="103" customFormat="1" ht="12.75">
      <c r="C573" s="107"/>
      <c r="D573" s="107"/>
      <c r="E573" s="107"/>
      <c r="F573" s="106"/>
    </row>
    <row r="574" spans="3:6" s="103" customFormat="1" ht="12.75">
      <c r="C574" s="107"/>
      <c r="D574" s="107"/>
      <c r="E574" s="107"/>
      <c r="F574" s="106"/>
    </row>
    <row r="575" spans="3:6" s="103" customFormat="1" ht="12.75">
      <c r="C575" s="107"/>
      <c r="D575" s="107"/>
      <c r="E575" s="107"/>
      <c r="F575" s="106"/>
    </row>
    <row r="576" spans="3:6" s="103" customFormat="1" ht="12.75">
      <c r="C576" s="107"/>
      <c r="D576" s="107"/>
      <c r="E576" s="107"/>
      <c r="F576" s="106"/>
    </row>
    <row r="577" spans="3:6" s="103" customFormat="1" ht="12.75">
      <c r="C577" s="107"/>
      <c r="D577" s="107"/>
      <c r="E577" s="107"/>
      <c r="F577" s="106"/>
    </row>
  </sheetData>
  <sheetProtection/>
  <autoFilter ref="A10:E525"/>
  <mergeCells count="2">
    <mergeCell ref="A7:E7"/>
    <mergeCell ref="A8:E8"/>
  </mergeCells>
  <printOptions/>
  <pageMargins left="1.1811023622047245" right="0.3937007874015748" top="0.2362204724409449" bottom="0.7874015748031497" header="0.5118110236220472" footer="0.5118110236220472"/>
  <pageSetup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325</dc:creator>
  <cp:keywords/>
  <dc:description/>
  <cp:lastModifiedBy>281</cp:lastModifiedBy>
  <cp:lastPrinted>2015-11-10T05:22:57Z</cp:lastPrinted>
  <dcterms:created xsi:type="dcterms:W3CDTF">2015-10-14T02:51:31Z</dcterms:created>
  <dcterms:modified xsi:type="dcterms:W3CDTF">2015-11-10T05:23:35Z</dcterms:modified>
  <cp:category/>
  <cp:version/>
  <cp:contentType/>
  <cp:contentStatus/>
</cp:coreProperties>
</file>