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300" activeTab="1"/>
  </bookViews>
  <sheets>
    <sheet name="прогр. 2016" sheetId="1" r:id="rId1"/>
    <sheet name="вед 2016" sheetId="2" r:id="rId2"/>
  </sheets>
  <externalReferences>
    <externalReference r:id="rId5"/>
  </externalReferences>
  <definedNames>
    <definedName name="_xlnm._FilterDatabase" localSheetId="1" hidden="1">'вед 2016'!$A$8:$J$737</definedName>
    <definedName name="_xlnm._FilterDatabase" localSheetId="0" hidden="1">'прогр. 2016'!$A$8:$E$538</definedName>
    <definedName name="_xlnm.Print_Titles" localSheetId="1">'вед 2016'!$8:$9</definedName>
    <definedName name="_xlnm.Print_Titles" localSheetId="0">'прогр. 2016'!$8:$9</definedName>
    <definedName name="_xlnm.Print_Area" localSheetId="1">'вед 2016'!$A$1:$F$737</definedName>
    <definedName name="_xlnm.Print_Area" localSheetId="0">'прогр. 2016'!$A$1:$D$536</definedName>
  </definedNames>
  <calcPr fullCalcOnLoad="1"/>
</workbook>
</file>

<file path=xl/comments1.xml><?xml version="1.0" encoding="utf-8"?>
<comments xmlns="http://schemas.openxmlformats.org/spreadsheetml/2006/main">
  <authors>
    <author>325</author>
  </authors>
  <commentList>
    <comment ref="A10" authorId="0">
      <text>
        <r>
          <rPr>
            <b/>
            <sz val="9"/>
            <rFont val="Tahoma"/>
            <family val="2"/>
          </rPr>
          <t>325: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<sst xmlns="http://schemas.openxmlformats.org/spreadsheetml/2006/main" count="2532" uniqueCount="689">
  <si>
    <t>Защита населения и территории от чрезвычайных ситуаций природного и техногенного характера, гражданская оборона</t>
  </si>
  <si>
    <t>Закупка товаров, работ и услуг для государственных (муниципальных) нужд</t>
  </si>
  <si>
    <t>Обслуживание государственного (муниципального) долга</t>
  </si>
  <si>
    <t>Приобретение музыкальных инструментов и оборудования для учреждений дополнительного образования в сфере культуры</t>
  </si>
  <si>
    <t>Подпрограмма "Муниципальная система управления культурой и молодежной политикой"</t>
  </si>
  <si>
    <t>Обеспечение выполнения функций органами местного самоуправления</t>
  </si>
  <si>
    <t>Приспособление объекта культурного наследия регионального значения "Кинотеатр "Авангард" для современного использования (культурно-деловой центр)</t>
  </si>
  <si>
    <t>Капитальные вложения в объекты государственной (муниципальной) собственности</t>
  </si>
  <si>
    <t>Подпрограмма "Начальное общее, основное общее и среднее общее образование"</t>
  </si>
  <si>
    <t>Предоставление государственных гарантий на получение общедоступного бесплатного дошкольного, начального, основного, среднего общего образования, а также дополнительного образования в общеобразовательных организациях</t>
  </si>
  <si>
    <t>Ведомственная целевая программа "Предоставление услуг дополнительного образования детей в организациях дополнительного образования детей"</t>
  </si>
  <si>
    <t>Ведомственная целевая программа "Оздоровление, занятость и отдых детей. Досуговые и профилактические мероприятия с обучающимися"</t>
  </si>
  <si>
    <t>Основное мероприятие "Развитие инфраструктуры объектов муниципальной собственности"</t>
  </si>
  <si>
    <t>90 0 00 00000</t>
  </si>
  <si>
    <t>Обеспечение деятельности муниципальных органов</t>
  </si>
  <si>
    <t>10 0 00 00000</t>
  </si>
  <si>
    <t>10 1 00 00000</t>
  </si>
  <si>
    <t>10 1 01 00000</t>
  </si>
  <si>
    <t>10 1 02 00000</t>
  </si>
  <si>
    <t>Основное мероприятие "Организация работы с населением и некоммерческими организациями"</t>
  </si>
  <si>
    <t>10 1 03 00000</t>
  </si>
  <si>
    <t>Основное мероприятие "Предоставление мер социальной помощи и поддержки отдельным категориям граждан"</t>
  </si>
  <si>
    <t>Оказание материальной помощи ветеранам города</t>
  </si>
  <si>
    <t>10 1 04 00000</t>
  </si>
  <si>
    <t>10 2 00 00000</t>
  </si>
  <si>
    <t>Подпрограмма "Организация деятельности по реализации функций и оказанию муниципальных услуг (работ)"</t>
  </si>
  <si>
    <t>10 2 01 00000</t>
  </si>
  <si>
    <t>Основное мероприятие "Хранение, комплектование, учет и использование архивных документов"</t>
  </si>
  <si>
    <t>10 2 01 2К080</t>
  </si>
  <si>
    <t>10 2 02 00000</t>
  </si>
  <si>
    <t>10 3 00 00000</t>
  </si>
  <si>
    <t>Подпрограмма "Муниципальная система управления в администрации города Березники"</t>
  </si>
  <si>
    <t>10 3 01 00000</t>
  </si>
  <si>
    <t>10 3 01 2Е110</t>
  </si>
  <si>
    <t>10 3 01 2Т110</t>
  </si>
  <si>
    <t>10 3 02 00000</t>
  </si>
  <si>
    <t>02 0 00 00000</t>
  </si>
  <si>
    <t>Муниципальная программа "Врачебные кадры"</t>
  </si>
  <si>
    <t>02 1 00 00000</t>
  </si>
  <si>
    <t>Подпрограмма "Создание благоприятных условий для привлечения врачей остродефицитных специальностей в государственные учреждения здравоохранения города Березники"</t>
  </si>
  <si>
    <t>02 1 01 00000</t>
  </si>
  <si>
    <t>Возмещение привлеченным и трудоустроившимся в государственные учреждения здравоохранения города врачам остродефицитных специальностей затрат на аренду жилого помещения в период до предоставления служебных жилых помещений</t>
  </si>
  <si>
    <t>Осуществление единовременной денежной выплаты привлеченным и трудоустроившимся в государственные учреждения здравоохранения города врачам остродефицитных специальностей</t>
  </si>
  <si>
    <t>06 0 00 00000</t>
  </si>
  <si>
    <t>06 1 00 00000</t>
  </si>
  <si>
    <t>Подпрограмма "Вовлечение жителей города Березники, обладающих деловой активностью, в предпринимательскую деятельность"</t>
  </si>
  <si>
    <t>06 1 01 00000</t>
  </si>
  <si>
    <t>Основное мероприятие "Стимулирование активности населения города к предпринимательской деятельности"</t>
  </si>
  <si>
    <t>06 2 00 00000</t>
  </si>
  <si>
    <t>06 2 01 00000</t>
  </si>
  <si>
    <t>Основное мероприятие "Создание условий для развития малого и среднего предпринимательства"</t>
  </si>
  <si>
    <t>07 0 00 00000</t>
  </si>
  <si>
    <t>07 1 00 00000</t>
  </si>
  <si>
    <t>07 1 01 00000</t>
  </si>
  <si>
    <t>Основное мероприятие "Организация и проведение мероприятий в области жилищно-коммунального хозяйства"</t>
  </si>
  <si>
    <t>Основное мероприятие "Организация транспортного обслуживания населения"</t>
  </si>
  <si>
    <t>07 2 02 00000</t>
  </si>
  <si>
    <t>08 0 00 00000</t>
  </si>
  <si>
    <t>08 1 00 00000</t>
  </si>
  <si>
    <t>08 1 01 00000</t>
  </si>
  <si>
    <t>Основное мероприятие "Организация и проведение мероприятий по обеспечению и повышению комфортности условий проживания граждан"</t>
  </si>
  <si>
    <t>Ведомственная целевая программа "Содержание автомобильных дорог и объектов внешнего благоустройства"</t>
  </si>
  <si>
    <t>Благоустройство и озеленение парков, скверов, площадей и иных мест массового отдыха населения</t>
  </si>
  <si>
    <t xml:space="preserve">Прочие мероприятия по благоустройству </t>
  </si>
  <si>
    <t>08 1 02 00000</t>
  </si>
  <si>
    <t>Строительство кладбища западнее пересечения автодорог Соликамск-Кунгур и пр-та Ленина</t>
  </si>
  <si>
    <t>08 2 00 00000</t>
  </si>
  <si>
    <t>08 2 01 00000</t>
  </si>
  <si>
    <t>Основное мероприятие "Организация дорожной деятельности"</t>
  </si>
  <si>
    <t>Капитальный ремонт автомобильных дорог</t>
  </si>
  <si>
    <t>Ремонт автомобильных дорог</t>
  </si>
  <si>
    <t>Содержание автомобильных дорог</t>
  </si>
  <si>
    <t>08 2 02 00000</t>
  </si>
  <si>
    <t>Строительство участков автомобильных дорог в районе Суханово, обеспечивающих доступность земельных участков, предоставленных многодетным семьям для индивидуального жилищного строительства</t>
  </si>
  <si>
    <t>Строительство ул. Большевистская от ул. Мира до ул. 30 лет Победы</t>
  </si>
  <si>
    <t>08 3 00 00000</t>
  </si>
  <si>
    <t>08 3 01 00000</t>
  </si>
  <si>
    <t>Основное мероприятие "Обеспечение санитарно-эпидемиологического благополучия в части ответственного обращения с безнадзорными животными "</t>
  </si>
  <si>
    <t>08 3 01 2У130</t>
  </si>
  <si>
    <t>08 3 01 2У140</t>
  </si>
  <si>
    <t>08 3 02 00000</t>
  </si>
  <si>
    <t>Основное мероприятие "Поддержание и улучшение санитарного и эстетического состояния территории города"</t>
  </si>
  <si>
    <t>08 4 00 00000</t>
  </si>
  <si>
    <t>08 4 01 00000</t>
  </si>
  <si>
    <t>Составление протоколов об административных правонарушениях</t>
  </si>
  <si>
    <t>08 4 02 00000</t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</si>
  <si>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</si>
  <si>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Муниципальная программа "Управление муниципальными финансами города Березники"</t>
  </si>
  <si>
    <t>Подпрограмма "Обеспечение реализации Программы"</t>
  </si>
  <si>
    <t>Подпрограмма "Организация и совершенствование бюджетного процесса"</t>
  </si>
  <si>
    <t>Подпрограмма "Долгосрочная сбалансированность и устойчивость бюджета города"</t>
  </si>
  <si>
    <t>Муниципальная программа "Имущественно-земельная политика в городе Березники"</t>
  </si>
  <si>
    <t>Подпрограмма "Эффективное управление муниципальным имуществом"</t>
  </si>
  <si>
    <t>Подготовительные мероприятия для вовлечения в оборот</t>
  </si>
  <si>
    <t>Обеспечение эффективного содержания, эксплуатации и сохранности муниципального имущества муниципальной казны</t>
  </si>
  <si>
    <t>Подпрограмма "Эффективное управление земельными ресурсами"</t>
  </si>
  <si>
    <t>Освобождение земельных участков</t>
  </si>
  <si>
    <t>Подпрограмма "Эффективное управление муниципальным жилищным фондом"</t>
  </si>
  <si>
    <t>Переселение граждан из жилых помещений, расположенных в многоквартирных аварийных домах, подлежащих сносу</t>
  </si>
  <si>
    <t>Организация учета, распределения и содержания муниципального жилищного фонда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</si>
  <si>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</si>
  <si>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t>
  </si>
  <si>
    <t>Подпрограмма "Муниципальная система управления имущественно-земельным комплексом и жилищным фондом"</t>
  </si>
  <si>
    <t>Информирование населения через средства массовой информации, публикация нормативных актов</t>
  </si>
  <si>
    <t>Муниципальная программа "Обеспечение безопасности жизнедеятельности населения города Березники"</t>
  </si>
  <si>
    <t>Подпрограмма "Обеспечение безопасности жизнедеятельности населения муниципального образования "Город Березники" в области гражданской обороны, чрезвычайных ситуаций, пожарной безопасности и на водных объектах"</t>
  </si>
  <si>
    <t>Обеспечение безопасного отдыха населения на водных объектах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</si>
  <si>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</si>
  <si>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Муниципальная программа  "Развитие системы образования города Березники"</t>
  </si>
  <si>
    <t>04 2 05 00000</t>
  </si>
  <si>
    <t>04 1 03 00000</t>
  </si>
  <si>
    <t>Строительство (реконструкция) межшкольного стадиона на территории МАОУ средняя общеобразовательная школа № 14</t>
  </si>
  <si>
    <t>Строительство здания крытого катка на территории стадиона в районе городского парка</t>
  </si>
  <si>
    <t>Муниципальная программа "Жилище и транспорт"</t>
  </si>
  <si>
    <t>Подпрограмма "Транспорт"</t>
  </si>
  <si>
    <t>948</t>
  </si>
  <si>
    <t>Управление благоустройства администрации города Березники</t>
  </si>
  <si>
    <t>0409</t>
  </si>
  <si>
    <t>Дорожное хозяйство (дорожные фонды)</t>
  </si>
  <si>
    <t>Муниципальная программа "Комплексное благоустройство территории города Березники"</t>
  </si>
  <si>
    <t>Подпрограмма "Совершенствование и развитие сети автомобильных дорог"</t>
  </si>
  <si>
    <t>Подпрограмма "Подготовка спортивного резерва, развитие спорта высших достижений"</t>
  </si>
  <si>
    <t>04 2 07 00000</t>
  </si>
  <si>
    <t>04 2 07 2Р050</t>
  </si>
  <si>
    <t>11 1 02 00000</t>
  </si>
  <si>
    <t>Основное мероприятие "Организация питания в учреждениях образования"</t>
  </si>
  <si>
    <t>01 1 04 2Н230</t>
  </si>
  <si>
    <r>
      <t xml:space="preserve">01 1 05 </t>
    </r>
    <r>
      <rPr>
        <sz val="10"/>
        <rFont val="Times New Roman Cyr"/>
        <family val="0"/>
      </rPr>
      <t>70280</t>
    </r>
  </si>
  <si>
    <t>01 1 06 00000</t>
  </si>
  <si>
    <t>01 2 04 2Н230</t>
  </si>
  <si>
    <t>01 2 04 70080</t>
  </si>
  <si>
    <t>01 2 05 2Е020</t>
  </si>
  <si>
    <t>01 2 05 2Е030</t>
  </si>
  <si>
    <t>01 2 06 00000</t>
  </si>
  <si>
    <t>01 4 03 2Е290</t>
  </si>
  <si>
    <t>01 5 03 00000</t>
  </si>
  <si>
    <t>Основное мероприятие "Поддержка, развитие общего образования"</t>
  </si>
  <si>
    <t xml:space="preserve">Основное мероприятие "Повышение престижности профессии в сфере образования" </t>
  </si>
  <si>
    <t>Проведение конкурсов, проектов и других мероприятий в сфере образования</t>
  </si>
  <si>
    <t>01 6 05 00000</t>
  </si>
  <si>
    <t>01 6 05 2С070</t>
  </si>
  <si>
    <t>Реконструкция  участка автомобильной дороги общего пользования местного значения ул. Большевистская -  ул. Мира</t>
  </si>
  <si>
    <t>0503</t>
  </si>
  <si>
    <t>Благоустройство</t>
  </si>
  <si>
    <t>Подпрограмма "Благоустройство городских территорий"</t>
  </si>
  <si>
    <t>Содержание и ремонт мест захоронения</t>
  </si>
  <si>
    <t>Реконструкция и восстановление сетей наружного освещения</t>
  </si>
  <si>
    <t>Подпрограмма "Создание благоприятной экологической обстановки"</t>
  </si>
  <si>
    <t>Проведение санитарно-профилактических мероприятий</t>
  </si>
  <si>
    <t>0505</t>
  </si>
  <si>
    <t>Другие вопросы в области жилищно-коммунального хозяйства</t>
  </si>
  <si>
    <t>0603</t>
  </si>
  <si>
    <t>Охрана объектов растительного и животного мира и среды их обитания</t>
  </si>
  <si>
    <t>Мониторинг ливневых вод</t>
  </si>
  <si>
    <t>Подпрограмма "Жилище"</t>
  </si>
  <si>
    <t>Капитальный ремонт дворовых территорий (асфальтового покрытия придомовых территорий) многоквартирных домов</t>
  </si>
  <si>
    <t xml:space="preserve">Муниципальная программа "Развитие малого и среднего предпринимательства в городе Березники" </t>
  </si>
  <si>
    <t>Содействие развитию молодежного предпринимательства</t>
  </si>
  <si>
    <t>Популяризация роли предпринимательства в обществе</t>
  </si>
  <si>
    <t>Подпрограмма "Формирование благоприятной среды для развития малого и среднего предпринимательства в городе Березники"</t>
  </si>
  <si>
    <t>01 1 05 00000</t>
  </si>
  <si>
    <t>Реконструкция нежилого здания под детский сад по ул.Юбилейная, 99</t>
  </si>
  <si>
    <t>Новое строительство школы на 1200 мест в правобережном районе г.Березники (квартал №12)</t>
  </si>
  <si>
    <t>Развитие предпринимательской грамотности целевых групп граждан и повышение компетенций их сотрудников, информирование субъектов малого и среднего предпринимательства</t>
  </si>
  <si>
    <t>Содействие в формировании благоприятных условий для развития малого и среднего предпринимательства</t>
  </si>
  <si>
    <t>Оказание финансовой поддержки субъектам малого и среднего предпринимательства</t>
  </si>
  <si>
    <t>Мониторинг технического состояния строительных конструкций многоквартирных домов и проведение противоаварийных мероприятий</t>
  </si>
  <si>
    <t xml:space="preserve">Основное мероприятие "Развитие физической культуры" </t>
  </si>
  <si>
    <t>04 1 04 00000</t>
  </si>
  <si>
    <t xml:space="preserve">Основное мероприятие "Обеспечение деятельности учреждений дополнительного образования спортивной направленности" </t>
  </si>
  <si>
    <t>Ведомственная целевая программа "Обеспечение доступа к открытым спортивным объектам для свободного пользования"</t>
  </si>
  <si>
    <t xml:space="preserve">Основное мероприятие "Поддержка спортсменов и тренеров учреждений  спорта" </t>
  </si>
  <si>
    <t>Приведение в нормативное и безопасное состояние зеленого хозяйства придомовых территорий многоквартирных домов</t>
  </si>
  <si>
    <t>Строительство кладбища на площадке южнее производственной базы по пр. Ленина, 92</t>
  </si>
  <si>
    <t>ИТОГО</t>
  </si>
  <si>
    <t>Предоставление субсидий бюджетным, автономным учреждениям и иным некоммерческим организациям (муниципальное задание)</t>
  </si>
  <si>
    <t>Предоставление субсидий бюджетным, автономным учреждениям и иным некоммерческим организациям (целевая субсидия)</t>
  </si>
  <si>
    <t xml:space="preserve">Сумма,            тыс. руб. </t>
  </si>
  <si>
    <t>Сохранение и популяризация историко-культурного наследия города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</si>
  <si>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</si>
  <si>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Подготовка специалистов с высшим образованием по специальности "Актерское искусство"</t>
  </si>
  <si>
    <t>Дополнительные меры социальной поддержки педагогических работников организаций дополнительного образования</t>
  </si>
  <si>
    <t>Приложение 3</t>
  </si>
  <si>
    <t xml:space="preserve">Приложение 5 </t>
  </si>
  <si>
    <t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t>
  </si>
  <si>
    <t>Подпрограмма "Обеспечение реализации программы"</t>
  </si>
  <si>
    <t>12 0 00 00000</t>
  </si>
  <si>
    <t>12 1 00 00000</t>
  </si>
  <si>
    <t>12 1 01 00000</t>
  </si>
  <si>
    <t>12 2 00 00000</t>
  </si>
  <si>
    <t>12 2 01 00000</t>
  </si>
  <si>
    <t>Основное мероприятие "Управление и распоряжение земельными ресурсами"</t>
  </si>
  <si>
    <t>12 3 00 00000</t>
  </si>
  <si>
    <t>12 3 01 00000</t>
  </si>
  <si>
    <t>Основное мероприятие "Повышение безопасности и комфортности проживания граждан"</t>
  </si>
  <si>
    <t>12 3 01 2С080</t>
  </si>
  <si>
    <t>12 3 01 2С030</t>
  </si>
  <si>
    <t>12 3 01 R4170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</si>
  <si>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г.Березники, Пермский край</t>
  </si>
  <si>
    <t>12 4 00 00000</t>
  </si>
  <si>
    <t>12 4 01 00000</t>
  </si>
  <si>
    <t>Основное мероприятие "Обеспечение деятельности казенных учреждений"</t>
  </si>
  <si>
    <t>Содержание казенных учреждений</t>
  </si>
  <si>
    <t>12 5 00 00000</t>
  </si>
  <si>
    <t>12 5 01 00000</t>
  </si>
  <si>
    <t>Основное мероприятие "Обеспечение деятельности муниципальных органов"</t>
  </si>
  <si>
    <t>Содержание органов местного самоуправления</t>
  </si>
  <si>
    <t>09 0 00 00000</t>
  </si>
  <si>
    <t>09 1 00 00000</t>
  </si>
  <si>
    <t>09 1 01 00000</t>
  </si>
  <si>
    <t>09 1 02 00000</t>
  </si>
  <si>
    <t>09 2 00 00000</t>
  </si>
  <si>
    <t>09 2 01 00000</t>
  </si>
  <si>
    <t>09 3 00 00000</t>
  </si>
  <si>
    <t>09 3 01 00000</t>
  </si>
  <si>
    <t>09 3 01 2М100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</si>
  <si>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</si>
  <si>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05 2 00 00000</t>
  </si>
  <si>
    <t>05 0 00 00000</t>
  </si>
  <si>
    <t>05 1 00 00000</t>
  </si>
  <si>
    <t>05 1 01 00000</t>
  </si>
  <si>
    <t>05 2 01 00000</t>
  </si>
  <si>
    <t>Основное мероприятие "Развитие молодежной политики"</t>
  </si>
  <si>
    <t>Основное мероприятие "Организация культурного досуга"</t>
  </si>
  <si>
    <t>Обеспечение деятельности (оказание услуг, выполнение работ) муниципальных учреждений (организаций)</t>
  </si>
  <si>
    <t>Основное мероприятие "Сохранение и развитие учреждений (организаций)"</t>
  </si>
  <si>
    <t>03 1 05 00000</t>
  </si>
  <si>
    <t>Основное мероприятие "Поддержка развития системы художественного образования"</t>
  </si>
  <si>
    <t>05 1 02 00000</t>
  </si>
  <si>
    <t>Мероприятия по военно-патриотическому воспитанию молодежи</t>
  </si>
  <si>
    <t>03 2 00 00000</t>
  </si>
  <si>
    <t>03 2 01 00000</t>
  </si>
  <si>
    <t>03 0 00 00000</t>
  </si>
  <si>
    <t>03 1 00 00000</t>
  </si>
  <si>
    <t>03 1 01 00000</t>
  </si>
  <si>
    <t>03 1 02 00000</t>
  </si>
  <si>
    <t>Основное мероприятие "Организация планирования бюджета города"</t>
  </si>
  <si>
    <t>Основное мероприятие "Формирование бюджетной отчетности"</t>
  </si>
  <si>
    <t>Основное мероприятие "Проведение консервативной долговой политики"</t>
  </si>
  <si>
    <t>Основное мероприятие "Управление и распоряжение муниципальным имуществом"</t>
  </si>
  <si>
    <t>12 5 02 00000</t>
  </si>
  <si>
    <t>Основное мероприятие "Информационное обеспечение"</t>
  </si>
  <si>
    <t>12 5 03 00000</t>
  </si>
  <si>
    <t>Основное мероприятие "Обеспечение исполнения судебных решений"</t>
  </si>
  <si>
    <t>03 3 00 00000</t>
  </si>
  <si>
    <t>Основное мероприятие "Организация и проведение мероприятий в сфере культуры"</t>
  </si>
  <si>
    <t>03 4 00 00000</t>
  </si>
  <si>
    <t>Основное мероприятие "Сохранение и развитие профессионального искусства"</t>
  </si>
  <si>
    <t>Основное мероприятие "Сохранение объектов культурного наследия"</t>
  </si>
  <si>
    <t>03 1 03 00000</t>
  </si>
  <si>
    <t>03 3 01 00000</t>
  </si>
  <si>
    <t>03 4 01 00000</t>
  </si>
  <si>
    <t>03 4 02 00000</t>
  </si>
  <si>
    <t>04 0 00 00000</t>
  </si>
  <si>
    <t>04 1 00 00000</t>
  </si>
  <si>
    <t>04 1 01 00000</t>
  </si>
  <si>
    <t xml:space="preserve">Основное мероприятие "Развитие массового спорта" </t>
  </si>
  <si>
    <t>04 1 02 00000</t>
  </si>
  <si>
    <t>04 2 00 00000</t>
  </si>
  <si>
    <t>04 2 01 00000</t>
  </si>
  <si>
    <t>04 2 02 00000</t>
  </si>
  <si>
    <t xml:space="preserve">Основное мероприятие "Организация участия  спортсменов в соревнованиях различного уровня" </t>
  </si>
  <si>
    <t>04 2 03 00000</t>
  </si>
  <si>
    <t>04 2 04 00000</t>
  </si>
  <si>
    <t>04 3 00 00000</t>
  </si>
  <si>
    <t>04 3 01 00000</t>
  </si>
  <si>
    <t>Основное мероприятие "Мероприятия в сфере оздоровления, занятости и отдыха детей"</t>
  </si>
  <si>
    <t>Приобретение путевок на санаторно-курортное лечение и оздоровление работников муниципальных учреждений города</t>
  </si>
  <si>
    <t>01 0 00 00000</t>
  </si>
  <si>
    <t>01 1 00 00000</t>
  </si>
  <si>
    <t>01 1 01 00000</t>
  </si>
  <si>
    <t>04 2 06 00000</t>
  </si>
  <si>
    <t>Основное мероприятие "Развитие дошкольного образования"</t>
  </si>
  <si>
    <t>01 1 01 2Н020</t>
  </si>
  <si>
    <t>Обеспечение воспитания и обучения детей-инвалидов в  дошкольных образовательных организациях и на дому</t>
  </si>
  <si>
    <t>01 1 01 2Н030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</si>
  <si>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</si>
  <si>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01 1 02 00000</t>
  </si>
  <si>
    <t>01 1 03 00000</t>
  </si>
  <si>
    <t>Предоставление мер социальной поддержки педагогическим работникам образовательных организаций</t>
  </si>
  <si>
    <t>01 1 04 00000</t>
  </si>
  <si>
    <t>Основное мероприятие "Предоставление мер социальной помощи и поддержки семьям и детям"</t>
  </si>
  <si>
    <t>01 2 00 00000</t>
  </si>
  <si>
    <t>01 2 01 00000</t>
  </si>
  <si>
    <t>Основное мероприятие "Развитие общего образования"</t>
  </si>
  <si>
    <t>01 2 01 2Н070</t>
  </si>
  <si>
    <t>Организация предоставления общедоступного и бесплатного дошкольного, начального, основного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</t>
  </si>
  <si>
    <t>01 2 01 2Н090</t>
  </si>
  <si>
    <t>01 2 01 2Н080</t>
  </si>
  <si>
    <t>Выплата вознаграждения за выполнение функций классного руководителя педагогическим работникам образовательных организаций</t>
  </si>
  <si>
    <t>01 2 02 00000</t>
  </si>
  <si>
    <t>01 2 03 00000</t>
  </si>
  <si>
    <t>Реконструкция лыжероллерной трассы с устройством стартового городка МАУ "Лыжная база "Снежинка"</t>
  </si>
  <si>
    <t>01 2 04 00000</t>
  </si>
  <si>
    <t>01 2 05 00000</t>
  </si>
  <si>
    <t>01 3 00 00000</t>
  </si>
  <si>
    <t>01 3 01 00000</t>
  </si>
  <si>
    <t>Основное мероприятие "Развитие дополнительного образования детей"</t>
  </si>
  <si>
    <t>01 3 02 00000</t>
  </si>
  <si>
    <t>01 3 03 00000</t>
  </si>
  <si>
    <t>01 4 00 00000</t>
  </si>
  <si>
    <t>01 4 01 00000</t>
  </si>
  <si>
    <t>01 4 02 00000</t>
  </si>
  <si>
    <t>01 4 03 00000</t>
  </si>
  <si>
    <t>01 5 00 00000</t>
  </si>
  <si>
    <t>01 5 01 00000</t>
  </si>
  <si>
    <t>Основное мероприятие "Предоставление психологической поддержки населению"</t>
  </si>
  <si>
    <t>01 5 02 00000</t>
  </si>
  <si>
    <t>01 6 00 00000</t>
  </si>
  <si>
    <t>01 6 01 00000</t>
  </si>
  <si>
    <t>Основное мероприятие "Предоставление услуг по информационному, методическому, техническому сопровождению"</t>
  </si>
  <si>
    <t>01 6 02 00000</t>
  </si>
  <si>
    <t>01 6 03 00000</t>
  </si>
  <si>
    <t>Основное мероприятие "Обеспечение деятельности  муниципальных органов"</t>
  </si>
  <si>
    <t>01 6 04 00000</t>
  </si>
  <si>
    <t>03 4 03 00000</t>
  </si>
  <si>
    <t>04 3 02 2С070</t>
  </si>
  <si>
    <t>04 3 02 00000</t>
  </si>
  <si>
    <t>Основное мероприятие "Меры социальной поддержки работников культуры"</t>
  </si>
  <si>
    <t>03 4 03 2С070</t>
  </si>
  <si>
    <t>Основное мероприятие "Меры социальной поддержки работников физической культуры и спорта"</t>
  </si>
  <si>
    <t>11 0 00 00000</t>
  </si>
  <si>
    <t>11 1 00 00000</t>
  </si>
  <si>
    <t>11 1 01 00000</t>
  </si>
  <si>
    <t>11 2 00 00000</t>
  </si>
  <si>
    <t>Основное мероприятие "Обеспечение использования, охраны, защиты и воспроизводства лесов"</t>
  </si>
  <si>
    <t>11 2 01 00000</t>
  </si>
  <si>
    <t>11 2 02 00000</t>
  </si>
  <si>
    <t>Основное мероприятие "Организация и развитие системы экологического образования и формирования экологической культуры"</t>
  </si>
  <si>
    <t>Основное мероприятие "Реализация мер в области обеспечения безопасности"</t>
  </si>
  <si>
    <t>07 2 00 00000</t>
  </si>
  <si>
    <t>07 2 01 00000</t>
  </si>
  <si>
    <t>ВСЕГО РАСХОДОВ</t>
  </si>
  <si>
    <t>Подпрограмма "Муниципальная система управления учреждениями физической культуры и спорта"</t>
  </si>
  <si>
    <t>Муниципальная программа "Развитие муниципального управления в администрации города Березники"</t>
  </si>
  <si>
    <t>Подпрограмма "Власть и общество"</t>
  </si>
  <si>
    <t>Субсидии некоммерческим организациям, не являющимся бюджетными и автономными учреждениями, на оказание услуг для решения социальных задач</t>
  </si>
  <si>
    <t xml:space="preserve">Информирование населения через средства массовой информации, публикация нормативных актов </t>
  </si>
  <si>
    <t>Подпрограмма "Охрана окружающей среды муниципального образования "Город Березники"</t>
  </si>
  <si>
    <t>Сохранение площади и улучшение качества лесного массива</t>
  </si>
  <si>
    <t>Сохранение и улучшение качества окружающей среды, экологическое просвещение населения</t>
  </si>
  <si>
    <t>Ведомственная целевая программа "Развитие архивного дела"</t>
  </si>
  <si>
    <t>Денежные выплаты Почетным гражданам города Березники</t>
  </si>
  <si>
    <t xml:space="preserve">Социальное обеспечение и иные выплаты населению </t>
  </si>
  <si>
    <t>Обеспечение жильем молодых семей в городе Березники</t>
  </si>
  <si>
    <t>Подпрограмма "Дошкольное образование"</t>
  </si>
  <si>
    <t>Организация питания детей</t>
  </si>
  <si>
    <t>Мероприятия, обеспечивающие функционирование и развитие учреждений</t>
  </si>
  <si>
    <t>Подпрограмма "Дополнительное образование детей"</t>
  </si>
  <si>
    <t>Подпрограмма "Оздоровление, занятость и отдых детей"</t>
  </si>
  <si>
    <t>Подпрограмма "Индивидуализация образования"</t>
  </si>
  <si>
    <t>Поддержка талантливой молодежи образовательных учреждений</t>
  </si>
  <si>
    <t>Подпрограмма "Муниципальная система управления образованием"</t>
  </si>
  <si>
    <t>Повышение престижности и привлекательности профессий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</si>
  <si>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</si>
  <si>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Стипендиальное обеспечение и дополнительные формы материальной поддержки</t>
  </si>
  <si>
    <t>Комитет по физической культуре и спорту администрации города Березники</t>
  </si>
  <si>
    <t>Средства на поощрения, применяемые администрацией г. Березники</t>
  </si>
  <si>
    <t xml:space="preserve">Подпрограмма "Подготовка спортивного резерва, развитие спорта высших достижений" </t>
  </si>
  <si>
    <t xml:space="preserve">Участие спортсменов в краевых, всероссийских и международных соревнованиях, УТС, медицинских обследованиях </t>
  </si>
  <si>
    <t>1102</t>
  </si>
  <si>
    <t>Массовый спорт</t>
  </si>
  <si>
    <t>Подпрограмма "Развитие массовой физической культуры и спорта"</t>
  </si>
  <si>
    <t>Обучение плаванию детей начальной школы (3 класс)</t>
  </si>
  <si>
    <t>Образование комиссий по делам несовершеннолетних и защите их прав и организация их деятельности</t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</si>
  <si>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</si>
  <si>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</si>
  <si>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</si>
  <si>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</si>
  <si>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</si>
  <si>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</si>
  <si>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600</t>
  </si>
  <si>
    <t>Предоставление субсидий бюджетным, автономным учреждениям и иным некоммерческим организациям</t>
  </si>
  <si>
    <t>400</t>
  </si>
  <si>
    <t>Управление имущественных и земельных отношений администрации города Березники</t>
  </si>
  <si>
    <t>700</t>
  </si>
  <si>
    <t>1000</t>
  </si>
  <si>
    <t>Социальная политика</t>
  </si>
  <si>
    <t>1001</t>
  </si>
  <si>
    <t>Пенсионное обеспечение</t>
  </si>
  <si>
    <t>0408</t>
  </si>
  <si>
    <t>Транспорт</t>
  </si>
  <si>
    <t>1003</t>
  </si>
  <si>
    <t>Социальное обеспечение населения</t>
  </si>
  <si>
    <t>Глава муниципального образования</t>
  </si>
  <si>
    <t>Председатель представительного органа муниципального образования</t>
  </si>
  <si>
    <t>0407</t>
  </si>
  <si>
    <t>Лесное хозяйство</t>
  </si>
  <si>
    <t>Руководитель контрольно-счетной палаты муниципального образования и его заместители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</si>
  <si>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</si>
  <si>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</si>
  <si>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</si>
  <si>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 исполнительных органов государственной 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</si>
  <si>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</si>
  <si>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муниципального образования</t>
  </si>
  <si>
    <t>0314</t>
  </si>
  <si>
    <t>0605</t>
  </si>
  <si>
    <t>0111</t>
  </si>
  <si>
    <t>Физическая культура и спорт</t>
  </si>
  <si>
    <t>1300</t>
  </si>
  <si>
    <t>1301</t>
  </si>
  <si>
    <t>0113</t>
  </si>
  <si>
    <t xml:space="preserve">Другие вопросы в области культуры, кинематографии </t>
  </si>
  <si>
    <t>Депутаты представительного органа муниципального образования, работающие на не постоянной основе</t>
  </si>
  <si>
    <t>Обслуживание муниципального долга</t>
  </si>
  <si>
    <t>Пенсии за выслугу лет лицам, замещавшим муниципальные должности муниципальной службы</t>
  </si>
  <si>
    <t>1100</t>
  </si>
  <si>
    <t>Ведомство</t>
  </si>
  <si>
    <t>921</t>
  </si>
  <si>
    <t>923</t>
  </si>
  <si>
    <t>Комитет по вопросам образования администрации города Березники</t>
  </si>
  <si>
    <t>924</t>
  </si>
  <si>
    <t>Финансовое управление администрации города Березники</t>
  </si>
  <si>
    <t>928</t>
  </si>
  <si>
    <t>929</t>
  </si>
  <si>
    <t>934</t>
  </si>
  <si>
    <t>Администрация города Березники</t>
  </si>
  <si>
    <t>935</t>
  </si>
  <si>
    <t>936</t>
  </si>
  <si>
    <t>0804</t>
  </si>
  <si>
    <t>Другие вопросы в области культуры, кинематографии</t>
  </si>
  <si>
    <t>1105</t>
  </si>
  <si>
    <t>Сумма,          тыс. руб.</t>
  </si>
  <si>
    <t>Березниковская городская Дума</t>
  </si>
  <si>
    <t>0412</t>
  </si>
  <si>
    <t>Другие вопросы в области национальной экономики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</si>
  <si>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</si>
  <si>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</si>
  <si>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</si>
  <si>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</si>
  <si>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</si>
  <si>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0102</t>
  </si>
  <si>
    <t>0103</t>
  </si>
  <si>
    <t>0104</t>
  </si>
  <si>
    <t>0106</t>
  </si>
  <si>
    <t>Резервные фонды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</si>
  <si>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</si>
  <si>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</si>
  <si>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</si>
  <si>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</si>
  <si>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</si>
  <si>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</si>
  <si>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</si>
  <si>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</si>
  <si>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</si>
  <si>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</si>
  <si>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0600</t>
  </si>
  <si>
    <t>Охрана окружающей среды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</si>
  <si>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</si>
  <si>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</si>
  <si>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</si>
  <si>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</si>
  <si>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</si>
  <si>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</si>
  <si>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</si>
  <si>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</si>
  <si>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</si>
  <si>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</si>
  <si>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</si>
  <si>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</si>
  <si>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</si>
  <si>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Обслуживание государственного и муниципального долга</t>
  </si>
  <si>
    <t>Контрольно-счетная палата муниципального образования    "Город Березники"</t>
  </si>
  <si>
    <t>1006</t>
  </si>
  <si>
    <t>Другие вопросы в области социальной политики</t>
  </si>
  <si>
    <t>1004</t>
  </si>
  <si>
    <t>Охрана семьи и детства</t>
  </si>
  <si>
    <t>Обслуживание государственного внутреннего и  муниципального долга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</si>
  <si>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</si>
  <si>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Культура, кинематография</t>
  </si>
  <si>
    <t>Содержание городской Доски Почета</t>
  </si>
  <si>
    <t>Раздел, подраздел</t>
  </si>
  <si>
    <t>Управление культуры и молодежной политики администрации города Березники</t>
  </si>
  <si>
    <t>Подпрограмма "Развитие художественного образования и поддержка талантливых детей и молодежи"</t>
  </si>
  <si>
    <t xml:space="preserve">Мероприятия, обеспечивающие функционирование и развитие учреждений </t>
  </si>
  <si>
    <t>Подпрограмма "Формирование положительного имиджа города"</t>
  </si>
  <si>
    <t>Обеспечение многообразия художественной, творческой жизни города</t>
  </si>
  <si>
    <t xml:space="preserve">Подпрограмма "Сохранение и развитие учреждений сферы молодежной политики в городе Березники" </t>
  </si>
  <si>
    <t>Подпрограмма "Молодежь города Березники"</t>
  </si>
  <si>
    <t>Организация отдыха, оздоровления детей и молодежи</t>
  </si>
  <si>
    <t>Проведение мероприятий, направленных на содействие профориентации и трудовой занятости молодежи</t>
  </si>
  <si>
    <t>Организация деятельности и проведение мероприятий, направленных на создание системы поддержки молодых семей</t>
  </si>
  <si>
    <t>03 1 04 00000</t>
  </si>
  <si>
    <t>03 2 02 00000</t>
  </si>
  <si>
    <t xml:space="preserve">Мероприятия, проекты, программы, направленные на вовлечение молодежи в социальную практику </t>
  </si>
  <si>
    <t>Содействие досуговой занятости молодежи в городе Березники, выявление и продвижение талантливой молодежи</t>
  </si>
  <si>
    <t>Подпрограмма "Сохранение и развитие культурного потенциала города"</t>
  </si>
  <si>
    <t>Формирование земельных участков, находящихся в муниципальной собственности и государственная собственность на которые не разграничена, и их постановка на государственный кадастровый учет для бесплатного предоставления многодетным семьям</t>
  </si>
  <si>
    <t>Муниципальная программа "Развитие системы образования города Березники"</t>
  </si>
  <si>
    <t>Муниципальная программа "Развитие сферы культуры города Березники"</t>
  </si>
  <si>
    <t>Муниципальная программа "Развитие физической культуры, спорта города Березники"</t>
  </si>
  <si>
    <t>Муниципальная программа "Развитие сферы молодежной политики города Березники"</t>
  </si>
  <si>
    <t>Проведение социологических исследований</t>
  </si>
  <si>
    <t>Предоставление мер социальной поддержки учащимся из многодетных малоимущих семей</t>
  </si>
  <si>
    <t>Предоставление мер социальной поддержки учащимся из малоимущих семей</t>
  </si>
  <si>
    <t>Организация массовых физкультурно-спортивных мероприятий и соревнований  для различных слоев населения</t>
  </si>
  <si>
    <t>Ведомственная целевая программа "Предоставление услуг дошкольного образования"</t>
  </si>
  <si>
    <t>Ведомственная целевая программа "Предоставление услуг начального, основного и среднего общего образования"</t>
  </si>
  <si>
    <t>Ведомственная целевая программа "Развитие учреждений дополнительного образования сферы культуры"</t>
  </si>
  <si>
    <t>Ведомственная целевая программа "Развитие системы подготовки спортивного резерва"</t>
  </si>
  <si>
    <t>Ведомственная целевая программа "Создание условий и гарантий для самореализации личности молодого человека и развития молодежных объединений, движений, инициатив"</t>
  </si>
  <si>
    <t>Ведомственная целевая программа "Психолого-педагогическое и коррекционное сопровождение образовательного процесса"</t>
  </si>
  <si>
    <t>Ведомственная целевая программа "Информационное, методическое, техническое сопровождение"</t>
  </si>
  <si>
    <t>Ведомственная целевая программа "Сохранение и развитие учреждений культуры города"</t>
  </si>
  <si>
    <t>Средства на увеличение расходов по оплате коммунальных услуг</t>
  </si>
  <si>
    <t>Дополнительные меры социальной поддержки отдельных категорий лиц, которым присуждены ученые степени кандидата и доктора наук, работающих в образовательных и профессиональных организациях</t>
  </si>
  <si>
    <t xml:space="preserve">Мероприятия по организации оздоровления и отдыха детей </t>
  </si>
  <si>
    <t>Основное мероприятие "Меры социальной поддержки работников образования"</t>
  </si>
  <si>
    <t xml:space="preserve">Обеспечение работников учреждений бюджетной сферы Пермского края путевками на санаторно-курортное лечение и оздоровление </t>
  </si>
  <si>
    <t>08 4 01 2П160</t>
  </si>
  <si>
    <t>Основное мероприятие "Оказание мер социальной поддержки работникам образовательных организаций"</t>
  </si>
  <si>
    <t>Мероприятия по отлову, содержанию, эвтаназии и утилизации (кремации) умерших в период содержания и эвтаназированных безнадзорных животных на территории Пермского края</t>
  </si>
  <si>
    <t>Администрирование государственных полномочий по организации проведения мероприятий по отлову, содержанию, эвтаназии и утилизации (кремации) умерших в период содержания и эвтаназированных безнадзорных животных</t>
  </si>
  <si>
    <t>Реконструкция спортивных площадок (СОШ № 10,16,29)</t>
  </si>
  <si>
    <t>Реконструкция МБОУ "Спортивно-туристический лагерь "Темп"</t>
  </si>
  <si>
    <t>0703</t>
  </si>
  <si>
    <t>Дополнительное образование детей</t>
  </si>
  <si>
    <t>Обеспечение деятельности (оказание услуг, выполнение работ)муниципальных учреждений (организаций)</t>
  </si>
  <si>
    <t>03 4 03 2C070</t>
  </si>
  <si>
    <t xml:space="preserve">Обеспечение работников муниципальных учреждений бюджетной сферы Пермского края путевками на санаторно-курортное лечение и оздоровление </t>
  </si>
  <si>
    <t>11 1  00 00000</t>
  </si>
  <si>
    <t>Другие вопросы в области физической культуры и спорта</t>
  </si>
  <si>
    <t>Реконструкция спортивных площадок (СОШ № 10, 16, 29)</t>
  </si>
  <si>
    <t>0405</t>
  </si>
  <si>
    <t>Сельское хозяйство и рыболовство</t>
  </si>
  <si>
    <t>Администрирование государственных полномочий по организации проведения мероприятий по отлову, содержанию, эвтаназии и утилизации (кремации)  умерших в период содержания и эвтаназированных безнадзорных животных</t>
  </si>
  <si>
    <t>на 2016 год</t>
  </si>
  <si>
    <t>Молодежная политика</t>
  </si>
  <si>
    <t>Строительство (реконструкция) школьного стадиона на территории МАОУ средняя общеобразовательная школа № 11</t>
  </si>
  <si>
    <t xml:space="preserve">к решению Березниковской городской Думы </t>
  </si>
  <si>
    <r>
      <t>Основное мероприятие "Оздоровление, занятость и отдых детей</t>
    </r>
    <r>
      <rPr>
        <sz val="10"/>
        <rFont val="Times New Roman Cyr"/>
        <family val="0"/>
      </rPr>
      <t>"</t>
    </r>
  </si>
  <si>
    <t>Распределение бюджетных ассигнований по целевым статьям (муниципальным программам города Березники и непрограммным направлениям деятельности), группам видов расходов бюджета классификации расходов бюджетов                                                                                                                             на 2016 год</t>
  </si>
  <si>
    <t>1</t>
  </si>
  <si>
    <t>2</t>
  </si>
  <si>
    <t>3</t>
  </si>
  <si>
    <t>4</t>
  </si>
  <si>
    <t>Обеспечение организации транспортного обслуживания населения</t>
  </si>
  <si>
    <t>01 1 01 16000</t>
  </si>
  <si>
    <t>01 1 01 16010</t>
  </si>
  <si>
    <t>01 1 02 24000</t>
  </si>
  <si>
    <t>01 1 03 21970</t>
  </si>
  <si>
    <t>01 1 06 44430</t>
  </si>
  <si>
    <t>01 2 01 17000</t>
  </si>
  <si>
    <t>01 2 01 17010</t>
  </si>
  <si>
    <t>01 2 02 24000</t>
  </si>
  <si>
    <t>01 2 03 21970</t>
  </si>
  <si>
    <t>01 2 06 44350</t>
  </si>
  <si>
    <t>01 2 06 44400</t>
  </si>
  <si>
    <t>01 2 06 44510</t>
  </si>
  <si>
    <t>01 2 06 44520</t>
  </si>
  <si>
    <t>01 3 01 18000</t>
  </si>
  <si>
    <t>01 3 01 18010</t>
  </si>
  <si>
    <t>01 3 02 24000</t>
  </si>
  <si>
    <t>01 3 03 72000</t>
  </si>
  <si>
    <t>01 4 01 19000</t>
  </si>
  <si>
    <t>01 4 01 19010</t>
  </si>
  <si>
    <t>01 4 02 24000</t>
  </si>
  <si>
    <t>01 4 03 22500</t>
  </si>
  <si>
    <t>01 5 01 19100</t>
  </si>
  <si>
    <t>01 5 01 19110</t>
  </si>
  <si>
    <t>01 5 02 24000</t>
  </si>
  <si>
    <t>01 5 03 21360</t>
  </si>
  <si>
    <t>01 6 01 19200</t>
  </si>
  <si>
    <t>01 6 01 19210</t>
  </si>
  <si>
    <t>01 6 02 24000</t>
  </si>
  <si>
    <t>01 6 03 00020</t>
  </si>
  <si>
    <t>01 6 04 21000</t>
  </si>
  <si>
    <t>01 6 04 21980</t>
  </si>
  <si>
    <t>01 6 05 SС070</t>
  </si>
  <si>
    <t>02 1 01 00510</t>
  </si>
  <si>
    <t>02 1 01 00520</t>
  </si>
  <si>
    <t>03 1 01 10000</t>
  </si>
  <si>
    <t>03 1 01 10010</t>
  </si>
  <si>
    <t>03 1 02 24000</t>
  </si>
  <si>
    <t>03 1 03 21000</t>
  </si>
  <si>
    <t>03 1 04 22100</t>
  </si>
  <si>
    <t>03 1 05 44060</t>
  </si>
  <si>
    <t>03 2 01 11000</t>
  </si>
  <si>
    <t>03 2 01 11010</t>
  </si>
  <si>
    <t>03 2 02 24300</t>
  </si>
  <si>
    <t>03 3 01 22200</t>
  </si>
  <si>
    <t>03 4 01 00020</t>
  </si>
  <si>
    <t>03 4 02 22500</t>
  </si>
  <si>
    <t>03 4 03 SС070</t>
  </si>
  <si>
    <t>06 1 01 23100</t>
  </si>
  <si>
    <t>06 1 01 23200</t>
  </si>
  <si>
    <t>06 2 01 23300</t>
  </si>
  <si>
    <t>06 2 01 23400</t>
  </si>
  <si>
    <t>07 1 01 26200</t>
  </si>
  <si>
    <t>07 1 01 80050</t>
  </si>
  <si>
    <t>07 1 01 80080</t>
  </si>
  <si>
    <t>07 2 01 80060</t>
  </si>
  <si>
    <t>07 2 02 00200</t>
  </si>
  <si>
    <t>08 1 01 19300</t>
  </si>
  <si>
    <t>08 1 01 19310</t>
  </si>
  <si>
    <t>08 1 01 28010</t>
  </si>
  <si>
    <t>08 1 01 28030</t>
  </si>
  <si>
    <t>08 1 01 28040</t>
  </si>
  <si>
    <t>08 1 02 44010</t>
  </si>
  <si>
    <t>08 1 02 44030</t>
  </si>
  <si>
    <t>08 1 02 44500</t>
  </si>
  <si>
    <t>08 2 01 19300</t>
  </si>
  <si>
    <t>08 2 01 19310</t>
  </si>
  <si>
    <t>08 2 01 24000</t>
  </si>
  <si>
    <t>08 2 01 28070</t>
  </si>
  <si>
    <t>08 2 01 28080</t>
  </si>
  <si>
    <t>08 2 01 28100</t>
  </si>
  <si>
    <t>08 2 02 44280</t>
  </si>
  <si>
    <t>08 2 02 44290</t>
  </si>
  <si>
    <t>08 2 02 44310</t>
  </si>
  <si>
    <t>08 3 02 28120</t>
  </si>
  <si>
    <t>08 3 02 28130</t>
  </si>
  <si>
    <t>08 4 01 00020</t>
  </si>
  <si>
    <t>08 4 02 00200</t>
  </si>
  <si>
    <t>04 1 01 13000</t>
  </si>
  <si>
    <t>04 1 01 13010</t>
  </si>
  <si>
    <t>04 1 02 24000</t>
  </si>
  <si>
    <t>04 1 03 22300</t>
  </si>
  <si>
    <t>04 1 03 22400</t>
  </si>
  <si>
    <t>04 1 04 44260</t>
  </si>
  <si>
    <t>04 1 04 44450</t>
  </si>
  <si>
    <t>04 2 01 14000</t>
  </si>
  <si>
    <t>04 2 01 14010</t>
  </si>
  <si>
    <t>04 2 02 24000</t>
  </si>
  <si>
    <t>04 2 03 21000</t>
  </si>
  <si>
    <t>04 2 03 21980</t>
  </si>
  <si>
    <t>04 2 04 25300</t>
  </si>
  <si>
    <t>04 2 05 22500</t>
  </si>
  <si>
    <t>04 2 06 24000</t>
  </si>
  <si>
    <t>04 2 07 SР050</t>
  </si>
  <si>
    <t>04 3 01 00020</t>
  </si>
  <si>
    <t>04 3 02 SС070</t>
  </si>
  <si>
    <t>05 1 01 12000</t>
  </si>
  <si>
    <t>05 1 01 12010</t>
  </si>
  <si>
    <t>05 1 02 24000</t>
  </si>
  <si>
    <t>05 2 01 22500</t>
  </si>
  <si>
    <t>05 2 01 27100</t>
  </si>
  <si>
    <t>05 2 01 27200</t>
  </si>
  <si>
    <t>05 2 01 27300</t>
  </si>
  <si>
    <t>05 2 01 27400</t>
  </si>
  <si>
    <t>05 2 01 27600</t>
  </si>
  <si>
    <t>09 1 01 00070</t>
  </si>
  <si>
    <t>09 1 02 00200</t>
  </si>
  <si>
    <t>09 2 01 00270</t>
  </si>
  <si>
    <t>09 3 01 00020</t>
  </si>
  <si>
    <t>10 1 01 00130</t>
  </si>
  <si>
    <t>10 1 02 00110</t>
  </si>
  <si>
    <t>10 1 02 00120</t>
  </si>
  <si>
    <t>10 1 02 00140</t>
  </si>
  <si>
    <t>10 1 02 00150</t>
  </si>
  <si>
    <t>10 1 03 00180</t>
  </si>
  <si>
    <t>10 1 03 00190</t>
  </si>
  <si>
    <t>10 1 03 00340</t>
  </si>
  <si>
    <t>10 1 04 00200</t>
  </si>
  <si>
    <t>10 2 01 10000</t>
  </si>
  <si>
    <t>10 2 01 19410</t>
  </si>
  <si>
    <t>10 2 02 00200</t>
  </si>
  <si>
    <t>10 3 01 00020</t>
  </si>
  <si>
    <t>10 3 02 00160</t>
  </si>
  <si>
    <t>11 1 01 00200</t>
  </si>
  <si>
    <t>11 1 02 00410</t>
  </si>
  <si>
    <t>11 2 01 00210</t>
  </si>
  <si>
    <t>11 2 02 00240</t>
  </si>
  <si>
    <t>12 1 01 00080</t>
  </si>
  <si>
    <t>12 1 01 00100</t>
  </si>
  <si>
    <t>12 2 01 00080</t>
  </si>
  <si>
    <t>12 2 01 00090</t>
  </si>
  <si>
    <t>12 2 01 00230</t>
  </si>
  <si>
    <t>12 3 01 00300</t>
  </si>
  <si>
    <t>12 3 01 00400</t>
  </si>
  <si>
    <t>12 3 01 SЕ050</t>
  </si>
  <si>
    <t>12 4 01 00200</t>
  </si>
  <si>
    <t>12 5 01 00020</t>
  </si>
  <si>
    <t>12 5 02 00130</t>
  </si>
  <si>
    <t>12 5 03 00160</t>
  </si>
  <si>
    <t xml:space="preserve"> 90 0 00 00010</t>
  </si>
  <si>
    <t>90 0 00 00020</t>
  </si>
  <si>
    <t>90 0 00 00030</t>
  </si>
  <si>
    <t>90 0 00 00050</t>
  </si>
  <si>
    <t>90 0 00 00060</t>
  </si>
  <si>
    <t>90 0 00 00130</t>
  </si>
  <si>
    <t>90 0 00 00470</t>
  </si>
  <si>
    <t>01 2 01 SH090</t>
  </si>
  <si>
    <t xml:space="preserve">05 2 01 27200 </t>
  </si>
  <si>
    <t>01 2 01 SН090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</si>
  <si>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</si>
  <si>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06 2 01 80010</t>
  </si>
  <si>
    <t>Ведомственная структура расходов бюджета города Березники (по главным распорядителям бюджетных средств, разделам, подразделам, целевым статьям (муниципальным программам города Березники и непрограммным направлениям деятельности), группам видов расходов классификации расходов бюджетов)</t>
  </si>
  <si>
    <t>от 10 ноября 2015 г. № 32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</si>
</sst>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_ ;[Red]\-#,##0\ "/>
    <numFmt numFmtId="167" formatCode="#,##0.0_ ;[Red]\-#,##0.0\ "/>
    <numFmt numFmtId="168" formatCode="#,##0.0;\-#,##0.0"/>
    <numFmt numFmtId="169" formatCode="#,##0.0"/>
    <numFmt numFmtId="170" formatCode="#,##0.000"/>
    <numFmt numFmtId="171" formatCode="0_ ;[Red]\-0\ "/>
    <numFmt numFmtId="172" formatCode="#,##0_р_."/>
    <numFmt numFmtId="173" formatCode="#,##0.0_ ;\-#,##0.0\ "/>
    <numFmt numFmtId="174" formatCode="#,##0.00_ ;[Red]\-#,##0.00\ "/>
    <numFmt numFmtId="175" formatCode="0.000%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;[Red]\-#,##0.0"/>
    <numFmt numFmtId="193" formatCode="0.0_ ;[Red]\-0.0\ "/>
    <numFmt numFmtId="194" formatCode="d\ mmmm\,\ yyyy"/>
    <numFmt numFmtId="195" formatCode="#,##0.000_ ;[Red]\-#,##0.000\ "/>
    <numFmt numFmtId="196" formatCode="_*\ &quot; &quot;_-"/>
    <numFmt numFmtId="197" formatCode="_-* #,##0_-;\-* #,##0_-;_-* &quot; &quot;_-;_-@_-"/>
    <numFmt numFmtId="198" formatCode="_-* #,##0.0&quot;р.&quot;_-;\-* #,##0.0&quot;р.&quot;_-;_-* &quot;-&quot;?&quot;р.&quot;_-;_-@_-"/>
    <numFmt numFmtId="199" formatCode="_-* #,##0.0_р_._-;\-* #,##0.0_р_._-;_-* &quot;-&quot;?_р_._-;_-@_-"/>
    <numFmt numFmtId="200" formatCode="_-* #,##0.00_р_._-;\-* #,##0.00_р_._-;_-* &quot;-&quot;?_р_._-;_-@_-"/>
    <numFmt numFmtId="201" formatCode="_-* #,##0_р_._-;\-* #,##0_р_._-;_-* &quot;-&quot;?_р_._-;_-@_-"/>
    <numFmt numFmtId="202" formatCode="[$-FC19]d\ mmmm\ yyyy\ &quot;г.&quot;"/>
  </numFmts>
  <fonts count="63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sz val="10"/>
      <color indexed="10"/>
      <name val="Times New Roman Cyr"/>
      <family val="1"/>
    </font>
    <font>
      <sz val="11"/>
      <color indexed="10"/>
      <name val="Times New Roman Cyr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 CYR"/>
      <family val="1"/>
    </font>
    <font>
      <sz val="11"/>
      <name val="Times New Roman Cyr"/>
      <family val="0"/>
    </font>
    <font>
      <sz val="8"/>
      <name val="Times New Roman CYR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4" fillId="0" borderId="10" xfId="60" applyNumberFormat="1" applyFont="1" applyFill="1" applyBorder="1" applyAlignment="1">
      <alignment vertical="top" wrapText="1"/>
      <protection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4" fillId="0" borderId="11" xfId="60" applyNumberFormat="1" applyFont="1" applyFill="1" applyBorder="1" applyAlignment="1">
      <alignment horizontal="left" vertical="top" wrapText="1"/>
      <protection/>
    </xf>
    <xf numFmtId="3" fontId="4" fillId="0" borderId="12" xfId="60" applyNumberFormat="1" applyFont="1" applyFill="1" applyBorder="1" applyAlignment="1">
      <alignment vertical="top" wrapText="1"/>
      <protection/>
    </xf>
    <xf numFmtId="49" fontId="7" fillId="0" borderId="0" xfId="60" applyNumberFormat="1" applyFont="1" applyFill="1" applyBorder="1" applyAlignment="1">
      <alignment horizontal="center" vertical="top"/>
      <protection/>
    </xf>
    <xf numFmtId="0" fontId="0" fillId="0" borderId="0" xfId="0" applyFill="1" applyAlignment="1">
      <alignment horizontal="center" vertical="top"/>
    </xf>
    <xf numFmtId="169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 wrapText="1"/>
    </xf>
    <xf numFmtId="0" fontId="0" fillId="0" borderId="13" xfId="0" applyFill="1" applyBorder="1" applyAlignment="1">
      <alignment/>
    </xf>
    <xf numFmtId="3" fontId="9" fillId="0" borderId="10" xfId="60" applyNumberFormat="1" applyFont="1" applyFill="1" applyBorder="1" applyAlignment="1">
      <alignment vertical="top" wrapText="1"/>
      <protection/>
    </xf>
    <xf numFmtId="3" fontId="9" fillId="0" borderId="14" xfId="60" applyNumberFormat="1" applyFont="1" applyFill="1" applyBorder="1" applyAlignment="1">
      <alignment vertical="top" wrapText="1"/>
      <protection/>
    </xf>
    <xf numFmtId="3" fontId="4" fillId="0" borderId="14" xfId="60" applyNumberFormat="1" applyFont="1" applyFill="1" applyBorder="1" applyAlignment="1">
      <alignment vertical="top" wrapText="1"/>
      <protection/>
    </xf>
    <xf numFmtId="3" fontId="9" fillId="0" borderId="13" xfId="60" applyNumberFormat="1" applyFont="1" applyFill="1" applyBorder="1" applyAlignment="1">
      <alignment vertical="top" wrapText="1"/>
      <protection/>
    </xf>
    <xf numFmtId="0" fontId="4" fillId="0" borderId="12" xfId="56" applyFont="1" applyFill="1" applyBorder="1" applyAlignment="1">
      <alignment vertical="top" wrapText="1"/>
      <protection/>
    </xf>
    <xf numFmtId="3" fontId="9" fillId="0" borderId="12" xfId="60" applyNumberFormat="1" applyFont="1" applyFill="1" applyBorder="1" applyAlignment="1">
      <alignment vertical="top" wrapText="1"/>
      <protection/>
    </xf>
    <xf numFmtId="3" fontId="4" fillId="0" borderId="11" xfId="60" applyNumberFormat="1" applyFont="1" applyFill="1" applyBorder="1" applyAlignment="1">
      <alignment vertical="top" wrapText="1"/>
      <protection/>
    </xf>
    <xf numFmtId="3" fontId="4" fillId="0" borderId="12" xfId="60" applyNumberFormat="1" applyFont="1" applyFill="1" applyBorder="1" applyAlignment="1">
      <alignment horizontal="left" vertical="top" wrapText="1"/>
      <protection/>
    </xf>
    <xf numFmtId="49" fontId="0" fillId="0" borderId="0" xfId="0" applyNumberFormat="1" applyFill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12" fillId="0" borderId="10" xfId="0" applyNumberFormat="1" applyFont="1" applyBorder="1" applyAlignment="1">
      <alignment horizontal="left" vertical="top" wrapText="1"/>
    </xf>
    <xf numFmtId="49" fontId="12" fillId="0" borderId="15" xfId="0" applyNumberFormat="1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/>
    </xf>
    <xf numFmtId="169" fontId="12" fillId="0" borderId="0" xfId="0" applyNumberFormat="1" applyFont="1" applyFill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169" fontId="12" fillId="0" borderId="0" xfId="0" applyNumberFormat="1" applyFont="1" applyFill="1" applyAlignment="1">
      <alignment horizontal="center" vertical="top" wrapText="1"/>
    </xf>
    <xf numFmtId="49" fontId="4" fillId="0" borderId="0" xfId="56" applyNumberFormat="1" applyFont="1" applyFill="1" applyAlignment="1">
      <alignment horizontal="center" vertical="top"/>
      <protection/>
    </xf>
    <xf numFmtId="49" fontId="5" fillId="0" borderId="0" xfId="56" applyNumberFormat="1" applyFont="1" applyFill="1" applyAlignment="1">
      <alignment horizontal="center" vertical="top"/>
      <protection/>
    </xf>
    <xf numFmtId="0" fontId="0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18" fillId="33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49" fontId="4" fillId="0" borderId="10" xfId="60" applyNumberFormat="1" applyFont="1" applyFill="1" applyBorder="1" applyAlignment="1">
      <alignment horizontal="center" vertical="top"/>
      <protection/>
    </xf>
    <xf numFmtId="3" fontId="4" fillId="0" borderId="10" xfId="60" applyNumberFormat="1" applyFont="1" applyFill="1" applyBorder="1" applyAlignment="1">
      <alignment horizontal="center" vertical="top" wrapText="1"/>
      <protection/>
    </xf>
    <xf numFmtId="3" fontId="4" fillId="0" borderId="13" xfId="60" applyNumberFormat="1" applyFont="1" applyFill="1" applyBorder="1" applyAlignment="1">
      <alignment horizontal="left" vertical="top" wrapText="1"/>
      <protection/>
    </xf>
    <xf numFmtId="169" fontId="4" fillId="0" borderId="10" xfId="56" applyNumberFormat="1" applyFont="1" applyFill="1" applyBorder="1" applyAlignment="1">
      <alignment horizontal="center" vertical="top"/>
      <protection/>
    </xf>
    <xf numFmtId="49" fontId="9" fillId="0" borderId="10" xfId="60" applyNumberFormat="1" applyFont="1" applyFill="1" applyBorder="1" applyAlignment="1">
      <alignment horizontal="center" vertical="top"/>
      <protection/>
    </xf>
    <xf numFmtId="3" fontId="9" fillId="0" borderId="12" xfId="60" applyNumberFormat="1" applyFont="1" applyFill="1" applyBorder="1" applyAlignment="1">
      <alignment horizontal="left" vertical="top" wrapText="1"/>
      <protection/>
    </xf>
    <xf numFmtId="49" fontId="4" fillId="0" borderId="14" xfId="60" applyNumberFormat="1" applyFont="1" applyFill="1" applyBorder="1" applyAlignment="1">
      <alignment horizontal="center" vertical="top"/>
      <protection/>
    </xf>
    <xf numFmtId="3" fontId="4" fillId="0" borderId="13" xfId="60" applyNumberFormat="1" applyFont="1" applyFill="1" applyBorder="1" applyAlignment="1">
      <alignment vertical="top" wrapText="1"/>
      <protection/>
    </xf>
    <xf numFmtId="49" fontId="4" fillId="0" borderId="14" xfId="60" applyNumberFormat="1" applyFont="1" applyFill="1" applyBorder="1" applyAlignment="1">
      <alignment horizontal="center" vertical="top" wrapText="1"/>
      <protection/>
    </xf>
    <xf numFmtId="3" fontId="4" fillId="0" borderId="14" xfId="60" applyNumberFormat="1" applyFont="1" applyFill="1" applyBorder="1" applyAlignment="1">
      <alignment horizontal="center" vertical="top" wrapText="1"/>
      <protection/>
    </xf>
    <xf numFmtId="49" fontId="9" fillId="0" borderId="10" xfId="61" applyNumberFormat="1" applyFont="1" applyFill="1" applyBorder="1" applyAlignment="1">
      <alignment horizontal="center" vertical="top"/>
      <protection/>
    </xf>
    <xf numFmtId="3" fontId="9" fillId="0" borderId="10" xfId="61" applyNumberFormat="1" applyFont="1" applyFill="1" applyBorder="1" applyAlignment="1">
      <alignment vertical="top" wrapText="1"/>
      <protection/>
    </xf>
    <xf numFmtId="3" fontId="9" fillId="0" borderId="13" xfId="60" applyNumberFormat="1" applyFont="1" applyFill="1" applyBorder="1" applyAlignment="1">
      <alignment horizontal="left" vertical="top" wrapText="1"/>
      <protection/>
    </xf>
    <xf numFmtId="49" fontId="9" fillId="0" borderId="14" xfId="60" applyNumberFormat="1" applyFont="1" applyFill="1" applyBorder="1" applyAlignment="1">
      <alignment horizontal="center" vertical="top"/>
      <protection/>
    </xf>
    <xf numFmtId="49" fontId="9" fillId="0" borderId="10" xfId="60" applyNumberFormat="1" applyFont="1" applyFill="1" applyBorder="1" applyAlignment="1">
      <alignment horizontal="left" vertical="top" wrapText="1"/>
      <protection/>
    </xf>
    <xf numFmtId="0" fontId="10" fillId="0" borderId="0" xfId="0" applyFont="1" applyFill="1" applyAlignment="1">
      <alignment vertical="top"/>
    </xf>
    <xf numFmtId="0" fontId="10" fillId="33" borderId="0" xfId="0" applyFont="1" applyFill="1" applyAlignment="1">
      <alignment vertical="top"/>
    </xf>
    <xf numFmtId="49" fontId="9" fillId="0" borderId="10" xfId="60" applyNumberFormat="1" applyFont="1" applyFill="1" applyBorder="1" applyAlignment="1">
      <alignment horizontal="center" vertical="top" wrapText="1"/>
      <protection/>
    </xf>
    <xf numFmtId="49" fontId="9" fillId="0" borderId="12" xfId="60" applyNumberFormat="1" applyFont="1" applyFill="1" applyBorder="1" applyAlignment="1">
      <alignment horizontal="left" vertical="top" wrapText="1"/>
      <protection/>
    </xf>
    <xf numFmtId="49" fontId="12" fillId="0" borderId="10" xfId="0" applyNumberFormat="1" applyFont="1" applyFill="1" applyBorder="1" applyAlignment="1">
      <alignment horizontal="left" vertical="top" wrapText="1"/>
    </xf>
    <xf numFmtId="169" fontId="9" fillId="0" borderId="10" xfId="56" applyNumberFormat="1" applyFont="1" applyFill="1" applyBorder="1" applyAlignment="1">
      <alignment horizontal="center" vertical="top"/>
      <protection/>
    </xf>
    <xf numFmtId="0" fontId="11" fillId="0" borderId="0" xfId="0" applyFont="1" applyFill="1" applyAlignment="1">
      <alignment vertical="top"/>
    </xf>
    <xf numFmtId="0" fontId="11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49" fontId="8" fillId="0" borderId="0" xfId="60" applyNumberFormat="1" applyFont="1" applyFill="1" applyBorder="1" applyAlignment="1">
      <alignment horizontal="center" vertical="top"/>
      <protection/>
    </xf>
    <xf numFmtId="0" fontId="0" fillId="0" borderId="0" xfId="0" applyFont="1" applyFill="1" applyBorder="1" applyAlignment="1">
      <alignment vertical="top"/>
    </xf>
    <xf numFmtId="165" fontId="10" fillId="0" borderId="0" xfId="0" applyNumberFormat="1" applyFont="1" applyFill="1" applyAlignment="1">
      <alignment vertical="top"/>
    </xf>
    <xf numFmtId="169" fontId="10" fillId="0" borderId="0" xfId="0" applyNumberFormat="1" applyFont="1" applyFill="1" applyAlignment="1">
      <alignment vertical="top"/>
    </xf>
    <xf numFmtId="169" fontId="18" fillId="0" borderId="0" xfId="0" applyNumberFormat="1" applyFont="1" applyFill="1" applyAlignment="1">
      <alignment vertical="top"/>
    </xf>
    <xf numFmtId="169" fontId="12" fillId="0" borderId="10" xfId="56" applyNumberFormat="1" applyFont="1" applyFill="1" applyBorder="1" applyAlignment="1">
      <alignment horizontal="center" vertical="top"/>
      <protection/>
    </xf>
    <xf numFmtId="49" fontId="16" fillId="0" borderId="10" xfId="60" applyNumberFormat="1" applyFont="1" applyFill="1" applyBorder="1" applyAlignment="1">
      <alignment horizontal="center" vertical="top"/>
      <protection/>
    </xf>
    <xf numFmtId="169" fontId="12" fillId="0" borderId="10" xfId="0" applyNumberFormat="1" applyFont="1" applyFill="1" applyBorder="1" applyAlignment="1">
      <alignment horizontal="center" vertical="top"/>
    </xf>
    <xf numFmtId="3" fontId="4" fillId="0" borderId="10" xfId="61" applyNumberFormat="1" applyFont="1" applyFill="1" applyBorder="1" applyAlignment="1">
      <alignment horizontal="left" vertical="top" wrapText="1"/>
      <protection/>
    </xf>
    <xf numFmtId="3" fontId="12" fillId="0" borderId="10" xfId="60" applyNumberFormat="1" applyFont="1" applyFill="1" applyBorder="1" applyAlignment="1">
      <alignment vertical="top" wrapText="1"/>
      <protection/>
    </xf>
    <xf numFmtId="0" fontId="0" fillId="0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0" fontId="18" fillId="0" borderId="0" xfId="0" applyFont="1" applyFill="1" applyBorder="1" applyAlignment="1">
      <alignment vertical="top"/>
    </xf>
    <xf numFmtId="169" fontId="19" fillId="0" borderId="0" xfId="0" applyNumberFormat="1" applyFont="1" applyFill="1" applyBorder="1" applyAlignment="1">
      <alignment horizontal="center" vertical="top"/>
    </xf>
    <xf numFmtId="0" fontId="12" fillId="0" borderId="10" xfId="56" applyFont="1" applyFill="1" applyBorder="1" applyAlignment="1">
      <alignment vertical="top" wrapText="1"/>
      <protection/>
    </xf>
    <xf numFmtId="0" fontId="0" fillId="0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3" fontId="9" fillId="0" borderId="11" xfId="61" applyNumberFormat="1" applyFont="1" applyFill="1" applyBorder="1" applyAlignment="1">
      <alignment vertical="top" wrapText="1"/>
      <protection/>
    </xf>
    <xf numFmtId="49" fontId="12" fillId="0" borderId="10" xfId="0" applyNumberFormat="1" applyFont="1" applyFill="1" applyBorder="1" applyAlignment="1">
      <alignment horizontal="center" vertical="top" wrapText="1"/>
    </xf>
    <xf numFmtId="3" fontId="4" fillId="0" borderId="10" xfId="60" applyNumberFormat="1" applyFont="1" applyFill="1" applyBorder="1" applyAlignment="1">
      <alignment horizontal="left" vertical="top" wrapText="1"/>
      <protection/>
    </xf>
    <xf numFmtId="3" fontId="9" fillId="0" borderId="11" xfId="60" applyNumberFormat="1" applyFont="1" applyFill="1" applyBorder="1" applyAlignment="1">
      <alignment vertical="top" wrapText="1"/>
      <protection/>
    </xf>
    <xf numFmtId="49" fontId="4" fillId="0" borderId="10" xfId="60" applyNumberFormat="1" applyFont="1" applyFill="1" applyBorder="1" applyAlignment="1">
      <alignment horizontal="center" vertical="top" wrapText="1"/>
      <protection/>
    </xf>
    <xf numFmtId="166" fontId="9" fillId="0" borderId="10" xfId="60" applyNumberFormat="1" applyFont="1" applyFill="1" applyBorder="1" applyAlignment="1">
      <alignment vertical="top" wrapText="1"/>
      <protection/>
    </xf>
    <xf numFmtId="49" fontId="4" fillId="0" borderId="11" xfId="60" applyNumberFormat="1" applyFont="1" applyFill="1" applyBorder="1" applyAlignment="1">
      <alignment horizontal="left" vertical="top" wrapText="1"/>
      <protection/>
    </xf>
    <xf numFmtId="3" fontId="12" fillId="0" borderId="10" xfId="60" applyNumberFormat="1" applyFont="1" applyFill="1" applyBorder="1" applyAlignment="1">
      <alignment horizontal="left" vertical="top" wrapText="1"/>
      <protection/>
    </xf>
    <xf numFmtId="49" fontId="12" fillId="0" borderId="10" xfId="58" applyNumberFormat="1" applyFont="1" applyFill="1" applyBorder="1" applyAlignment="1">
      <alignment horizontal="center" vertical="top" wrapText="1"/>
      <protection/>
    </xf>
    <xf numFmtId="49" fontId="4" fillId="0" borderId="14" xfId="61" applyNumberFormat="1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vertical="top"/>
    </xf>
    <xf numFmtId="49" fontId="16" fillId="0" borderId="10" xfId="60" applyNumberFormat="1" applyFont="1" applyFill="1" applyBorder="1" applyAlignment="1">
      <alignment horizontal="center" vertical="top"/>
      <protection/>
    </xf>
    <xf numFmtId="49" fontId="9" fillId="0" borderId="14" xfId="60" applyNumberFormat="1" applyFont="1" applyFill="1" applyBorder="1" applyAlignment="1">
      <alignment horizontal="center" vertical="top" wrapText="1"/>
      <protection/>
    </xf>
    <xf numFmtId="3" fontId="9" fillId="0" borderId="11" xfId="60" applyNumberFormat="1" applyFont="1" applyFill="1" applyBorder="1" applyAlignment="1">
      <alignment horizontal="left" vertical="top" wrapText="1"/>
      <protection/>
    </xf>
    <xf numFmtId="49" fontId="9" fillId="0" borderId="11" xfId="60" applyNumberFormat="1" applyFont="1" applyFill="1" applyBorder="1" applyAlignment="1">
      <alignment horizontal="left" vertical="top" wrapText="1"/>
      <protection/>
    </xf>
    <xf numFmtId="0" fontId="12" fillId="0" borderId="10" xfId="0" applyFont="1" applyFill="1" applyBorder="1" applyAlignment="1">
      <alignment vertical="top" wrapText="1"/>
    </xf>
    <xf numFmtId="169" fontId="0" fillId="0" borderId="0" xfId="0" applyNumberFormat="1" applyFill="1" applyAlignment="1">
      <alignment vertical="top"/>
    </xf>
    <xf numFmtId="0" fontId="4" fillId="0" borderId="0" xfId="56" applyFont="1" applyFill="1" applyAlignment="1">
      <alignment vertical="top" wrapText="1"/>
      <protection/>
    </xf>
    <xf numFmtId="4" fontId="0" fillId="0" borderId="0" xfId="0" applyNumberFormat="1" applyFill="1" applyAlignment="1">
      <alignment vertical="top"/>
    </xf>
    <xf numFmtId="0" fontId="0" fillId="0" borderId="0" xfId="0" applyFont="1" applyAlignment="1">
      <alignment vertical="top"/>
    </xf>
    <xf numFmtId="49" fontId="4" fillId="0" borderId="0" xfId="57" applyNumberFormat="1" applyFont="1" applyFill="1" applyAlignment="1">
      <alignment horizontal="center"/>
      <protection/>
    </xf>
    <xf numFmtId="0" fontId="4" fillId="0" borderId="0" xfId="57" applyFont="1" applyFill="1" applyAlignment="1">
      <alignment vertical="center" wrapText="1"/>
      <protection/>
    </xf>
    <xf numFmtId="49" fontId="13" fillId="0" borderId="0" xfId="57" applyNumberFormat="1" applyFont="1" applyFill="1" applyAlignment="1">
      <alignment horizontal="center"/>
      <protection/>
    </xf>
    <xf numFmtId="49" fontId="14" fillId="0" borderId="13" xfId="57" applyNumberFormat="1" applyFont="1" applyFill="1" applyBorder="1" applyAlignment="1">
      <alignment/>
      <protection/>
    </xf>
    <xf numFmtId="49" fontId="4" fillId="0" borderId="10" xfId="57" applyNumberFormat="1" applyFont="1" applyFill="1" applyBorder="1" applyAlignment="1">
      <alignment horizontal="center" vertical="center" textRotation="90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169" fontId="6" fillId="0" borderId="10" xfId="57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169" fontId="11" fillId="0" borderId="0" xfId="0" applyNumberFormat="1" applyFont="1" applyFill="1" applyAlignment="1">
      <alignment/>
    </xf>
    <xf numFmtId="169" fontId="18" fillId="0" borderId="0" xfId="0" applyNumberFormat="1" applyFont="1" applyAlignment="1">
      <alignment/>
    </xf>
    <xf numFmtId="49" fontId="4" fillId="0" borderId="10" xfId="56" applyNumberFormat="1" applyFont="1" applyFill="1" applyBorder="1" applyAlignment="1">
      <alignment horizontal="center" vertical="center" textRotation="90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169" fontId="6" fillId="0" borderId="10" xfId="56" applyNumberFormat="1" applyFont="1" applyFill="1" applyBorder="1" applyAlignment="1">
      <alignment horizontal="center" vertical="center" wrapText="1"/>
      <protection/>
    </xf>
    <xf numFmtId="3" fontId="9" fillId="0" borderId="10" xfId="63" applyNumberFormat="1" applyFont="1" applyFill="1" applyBorder="1" applyAlignment="1">
      <alignment vertical="top" wrapText="1"/>
      <protection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3" fontId="9" fillId="0" borderId="10" xfId="60" applyNumberFormat="1" applyFont="1" applyFill="1" applyBorder="1" applyAlignment="1">
      <alignment horizontal="left" vertical="top" wrapText="1"/>
      <protection/>
    </xf>
    <xf numFmtId="49" fontId="4" fillId="0" borderId="10" xfId="56" applyNumberFormat="1" applyFont="1" applyFill="1" applyBorder="1" applyAlignment="1">
      <alignment horizontal="center" vertical="top" textRotation="90" wrapText="1"/>
      <protection/>
    </xf>
    <xf numFmtId="49" fontId="4" fillId="0" borderId="10" xfId="61" applyNumberFormat="1" applyFont="1" applyFill="1" applyBorder="1" applyAlignment="1">
      <alignment horizontal="center" vertical="top"/>
      <protection/>
    </xf>
    <xf numFmtId="3" fontId="9" fillId="0" borderId="10" xfId="60" applyNumberFormat="1" applyFont="1" applyFill="1" applyBorder="1" applyAlignment="1">
      <alignment horizontal="center" vertical="top" wrapText="1"/>
      <protection/>
    </xf>
    <xf numFmtId="0" fontId="0" fillId="0" borderId="10" xfId="0" applyFont="1" applyFill="1" applyBorder="1" applyAlignment="1">
      <alignment vertical="top"/>
    </xf>
    <xf numFmtId="49" fontId="9" fillId="0" borderId="10" xfId="56" applyNumberFormat="1" applyFont="1" applyFill="1" applyBorder="1" applyAlignment="1">
      <alignment horizontal="center" vertical="top" textRotation="90" wrapText="1"/>
      <protection/>
    </xf>
    <xf numFmtId="49" fontId="23" fillId="0" borderId="10" xfId="60" applyNumberFormat="1" applyFont="1" applyFill="1" applyBorder="1" applyAlignment="1">
      <alignment horizontal="center" vertical="top"/>
      <protection/>
    </xf>
    <xf numFmtId="3" fontId="23" fillId="0" borderId="12" xfId="60" applyNumberFormat="1" applyFont="1" applyFill="1" applyBorder="1" applyAlignment="1">
      <alignment vertical="top" wrapText="1"/>
      <protection/>
    </xf>
    <xf numFmtId="169" fontId="23" fillId="0" borderId="10" xfId="56" applyNumberFormat="1" applyFont="1" applyFill="1" applyBorder="1" applyAlignment="1">
      <alignment horizontal="center" vertical="top"/>
      <protection/>
    </xf>
    <xf numFmtId="49" fontId="25" fillId="0" borderId="10" xfId="56" applyNumberFormat="1" applyFont="1" applyFill="1" applyBorder="1" applyAlignment="1">
      <alignment horizontal="center" vertical="center" wrapText="1"/>
      <protection/>
    </xf>
    <xf numFmtId="0" fontId="25" fillId="0" borderId="12" xfId="56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vertical="top"/>
    </xf>
    <xf numFmtId="3" fontId="25" fillId="0" borderId="10" xfId="56" applyNumberFormat="1" applyFont="1" applyFill="1" applyBorder="1" applyAlignment="1">
      <alignment horizontal="center" vertical="center" wrapText="1"/>
      <protection/>
    </xf>
    <xf numFmtId="49" fontId="25" fillId="0" borderId="10" xfId="57" applyNumberFormat="1" applyFont="1" applyFill="1" applyBorder="1" applyAlignment="1">
      <alignment horizontal="center" vertical="center" wrapText="1"/>
      <protection/>
    </xf>
    <xf numFmtId="49" fontId="25" fillId="0" borderId="14" xfId="57" applyNumberFormat="1" applyFont="1" applyFill="1" applyBorder="1" applyAlignment="1">
      <alignment horizontal="center" vertical="center" wrapText="1"/>
      <protection/>
    </xf>
    <xf numFmtId="0" fontId="25" fillId="0" borderId="11" xfId="57" applyFont="1" applyFill="1" applyBorder="1" applyAlignment="1">
      <alignment horizontal="center" vertical="center" wrapText="1"/>
      <protection/>
    </xf>
    <xf numFmtId="3" fontId="25" fillId="0" borderId="10" xfId="57" applyNumberFormat="1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49" fontId="6" fillId="0" borderId="10" xfId="57" applyNumberFormat="1" applyFont="1" applyFill="1" applyBorder="1" applyAlignment="1">
      <alignment horizontal="center" vertical="top"/>
      <protection/>
    </xf>
    <xf numFmtId="49" fontId="6" fillId="0" borderId="14" xfId="63" applyNumberFormat="1" applyFont="1" applyFill="1" applyBorder="1" applyAlignment="1">
      <alignment horizontal="center" vertical="top"/>
      <protection/>
    </xf>
    <xf numFmtId="3" fontId="6" fillId="0" borderId="11" xfId="63" applyNumberFormat="1" applyFont="1" applyFill="1" applyBorder="1" applyAlignment="1">
      <alignment horizontal="left" vertical="top" wrapText="1"/>
      <protection/>
    </xf>
    <xf numFmtId="169" fontId="6" fillId="0" borderId="10" xfId="57" applyNumberFormat="1" applyFont="1" applyFill="1" applyBorder="1" applyAlignment="1">
      <alignment horizontal="center" vertical="top"/>
      <protection/>
    </xf>
    <xf numFmtId="49" fontId="16" fillId="0" borderId="10" xfId="57" applyNumberFormat="1" applyFont="1" applyFill="1" applyBorder="1" applyAlignment="1">
      <alignment horizontal="center" vertical="top"/>
      <protection/>
    </xf>
    <xf numFmtId="49" fontId="4" fillId="0" borderId="10" xfId="63" applyNumberFormat="1" applyFont="1" applyFill="1" applyBorder="1" applyAlignment="1">
      <alignment horizontal="center" vertical="top"/>
      <protection/>
    </xf>
    <xf numFmtId="3" fontId="4" fillId="0" borderId="12" xfId="63" applyNumberFormat="1" applyFont="1" applyFill="1" applyBorder="1" applyAlignment="1">
      <alignment vertical="top" wrapText="1"/>
      <protection/>
    </xf>
    <xf numFmtId="169" fontId="4" fillId="0" borderId="10" xfId="57" applyNumberFormat="1" applyFont="1" applyFill="1" applyBorder="1" applyAlignment="1">
      <alignment horizontal="center" vertical="top"/>
      <protection/>
    </xf>
    <xf numFmtId="49" fontId="4" fillId="0" borderId="10" xfId="57" applyNumberFormat="1" applyFont="1" applyFill="1" applyBorder="1" applyAlignment="1">
      <alignment horizontal="center" vertical="top"/>
      <protection/>
    </xf>
    <xf numFmtId="49" fontId="4" fillId="0" borderId="14" xfId="63" applyNumberFormat="1" applyFont="1" applyFill="1" applyBorder="1" applyAlignment="1">
      <alignment horizontal="center" vertical="top" wrapText="1"/>
      <protection/>
    </xf>
    <xf numFmtId="3" fontId="4" fillId="0" borderId="11" xfId="63" applyNumberFormat="1" applyFont="1" applyFill="1" applyBorder="1" applyAlignment="1">
      <alignment horizontal="left" vertical="top" wrapText="1"/>
      <protection/>
    </xf>
    <xf numFmtId="49" fontId="16" fillId="0" borderId="10" xfId="63" applyNumberFormat="1" applyFont="1" applyFill="1" applyBorder="1" applyAlignment="1">
      <alignment horizontal="center" vertical="top"/>
      <protection/>
    </xf>
    <xf numFmtId="3" fontId="4" fillId="0" borderId="12" xfId="63" applyNumberFormat="1" applyFont="1" applyFill="1" applyBorder="1" applyAlignment="1">
      <alignment horizontal="left" vertical="top" wrapText="1"/>
      <protection/>
    </xf>
    <xf numFmtId="3" fontId="4" fillId="0" borderId="10" xfId="63" applyNumberFormat="1" applyFont="1" applyFill="1" applyBorder="1" applyAlignment="1">
      <alignment vertical="top" wrapText="1"/>
      <protection/>
    </xf>
    <xf numFmtId="49" fontId="9" fillId="0" borderId="10" xfId="63" applyNumberFormat="1" applyFont="1" applyFill="1" applyBorder="1" applyAlignment="1">
      <alignment horizontal="center" vertical="top"/>
      <protection/>
    </xf>
    <xf numFmtId="169" fontId="9" fillId="0" borderId="10" xfId="57" applyNumberFormat="1" applyFont="1" applyFill="1" applyBorder="1" applyAlignment="1">
      <alignment horizontal="center" vertical="top"/>
      <protection/>
    </xf>
    <xf numFmtId="49" fontId="4" fillId="0" borderId="14" xfId="63" applyNumberFormat="1" applyFont="1" applyFill="1" applyBorder="1" applyAlignment="1">
      <alignment horizontal="center" vertical="top"/>
      <protection/>
    </xf>
    <xf numFmtId="3" fontId="4" fillId="0" borderId="14" xfId="63" applyNumberFormat="1" applyFont="1" applyFill="1" applyBorder="1" applyAlignment="1">
      <alignment vertical="top" wrapText="1"/>
      <protection/>
    </xf>
    <xf numFmtId="49" fontId="16" fillId="0" borderId="14" xfId="63" applyNumberFormat="1" applyFont="1" applyFill="1" applyBorder="1" applyAlignment="1">
      <alignment horizontal="center" vertical="top"/>
      <protection/>
    </xf>
    <xf numFmtId="3" fontId="4" fillId="0" borderId="11" xfId="63" applyNumberFormat="1" applyFont="1" applyFill="1" applyBorder="1" applyAlignment="1">
      <alignment vertical="top" wrapText="1"/>
      <protection/>
    </xf>
    <xf numFmtId="49" fontId="16" fillId="0" borderId="10" xfId="57" applyNumberFormat="1" applyFont="1" applyFill="1" applyBorder="1" applyAlignment="1">
      <alignment horizontal="center" vertical="top"/>
      <protection/>
    </xf>
    <xf numFmtId="49" fontId="16" fillId="0" borderId="14" xfId="63" applyNumberFormat="1" applyFont="1" applyFill="1" applyBorder="1" applyAlignment="1">
      <alignment horizontal="center" vertical="top"/>
      <protection/>
    </xf>
    <xf numFmtId="49" fontId="9" fillId="0" borderId="14" xfId="63" applyNumberFormat="1" applyFont="1" applyFill="1" applyBorder="1" applyAlignment="1">
      <alignment horizontal="center" vertical="top"/>
      <protection/>
    </xf>
    <xf numFmtId="3" fontId="9" fillId="0" borderId="14" xfId="63" applyNumberFormat="1" applyFont="1" applyFill="1" applyBorder="1" applyAlignment="1">
      <alignment vertical="top" wrapText="1"/>
      <protection/>
    </xf>
    <xf numFmtId="0" fontId="4" fillId="0" borderId="12" xfId="57" applyFont="1" applyFill="1" applyBorder="1" applyAlignment="1">
      <alignment vertical="top"/>
      <protection/>
    </xf>
    <xf numFmtId="49" fontId="17" fillId="0" borderId="10" xfId="57" applyNumberFormat="1" applyFont="1" applyFill="1" applyBorder="1" applyAlignment="1">
      <alignment horizontal="center" vertical="top"/>
      <protection/>
    </xf>
    <xf numFmtId="0" fontId="4" fillId="0" borderId="12" xfId="57" applyFont="1" applyFill="1" applyBorder="1" applyAlignment="1">
      <alignment vertical="top" wrapText="1"/>
      <protection/>
    </xf>
    <xf numFmtId="49" fontId="17" fillId="0" borderId="10" xfId="57" applyNumberFormat="1" applyFont="1" applyFill="1" applyBorder="1" applyAlignment="1">
      <alignment horizontal="center" vertical="top"/>
      <protection/>
    </xf>
    <xf numFmtId="3" fontId="9" fillId="0" borderId="11" xfId="63" applyNumberFormat="1" applyFont="1" applyFill="1" applyBorder="1" applyAlignment="1">
      <alignment vertical="top" wrapText="1"/>
      <protection/>
    </xf>
    <xf numFmtId="3" fontId="6" fillId="0" borderId="10" xfId="63" applyNumberFormat="1" applyFont="1" applyFill="1" applyBorder="1" applyAlignment="1">
      <alignment vertical="top" wrapText="1"/>
      <protection/>
    </xf>
    <xf numFmtId="3" fontId="4" fillId="0" borderId="10" xfId="63" applyNumberFormat="1" applyFont="1" applyFill="1" applyBorder="1" applyAlignment="1">
      <alignment horizontal="center" vertical="top" wrapText="1"/>
      <protection/>
    </xf>
    <xf numFmtId="3" fontId="9" fillId="0" borderId="10" xfId="63" applyNumberFormat="1" applyFont="1" applyFill="1" applyBorder="1" applyAlignment="1">
      <alignment horizontal="center" vertical="top" wrapText="1"/>
      <protection/>
    </xf>
    <xf numFmtId="3" fontId="9" fillId="0" borderId="13" xfId="63" applyNumberFormat="1" applyFont="1" applyFill="1" applyBorder="1" applyAlignment="1">
      <alignment horizontal="left" vertical="top" wrapText="1"/>
      <protection/>
    </xf>
    <xf numFmtId="3" fontId="4" fillId="0" borderId="13" xfId="63" applyNumberFormat="1" applyFont="1" applyFill="1" applyBorder="1" applyAlignment="1">
      <alignment horizontal="left" vertical="top" wrapText="1"/>
      <protection/>
    </xf>
    <xf numFmtId="3" fontId="9" fillId="0" borderId="13" xfId="63" applyNumberFormat="1" applyFont="1" applyFill="1" applyBorder="1" applyAlignment="1">
      <alignment vertical="top" wrapText="1"/>
      <protection/>
    </xf>
    <xf numFmtId="3" fontId="4" fillId="0" borderId="13" xfId="63" applyNumberFormat="1" applyFont="1" applyFill="1" applyBorder="1" applyAlignment="1">
      <alignment vertical="top" wrapText="1"/>
      <protection/>
    </xf>
    <xf numFmtId="3" fontId="4" fillId="0" borderId="14" xfId="63" applyNumberFormat="1" applyFont="1" applyFill="1" applyBorder="1" applyAlignment="1">
      <alignment horizontal="center" vertical="top" wrapText="1"/>
      <protection/>
    </xf>
    <xf numFmtId="49" fontId="9" fillId="0" borderId="10" xfId="62" applyNumberFormat="1" applyFont="1" applyFill="1" applyBorder="1" applyAlignment="1">
      <alignment horizontal="center" vertical="top"/>
      <protection/>
    </xf>
    <xf numFmtId="3" fontId="9" fillId="0" borderId="10" xfId="62" applyNumberFormat="1" applyFont="1" applyFill="1" applyBorder="1" applyAlignment="1">
      <alignment vertical="top" wrapText="1"/>
      <protection/>
    </xf>
    <xf numFmtId="49" fontId="9" fillId="0" borderId="10" xfId="63" applyNumberFormat="1" applyFont="1" applyFill="1" applyBorder="1" applyAlignment="1">
      <alignment horizontal="left" vertical="top" wrapText="1"/>
      <protection/>
    </xf>
    <xf numFmtId="3" fontId="9" fillId="0" borderId="12" xfId="63" applyNumberFormat="1" applyFont="1" applyFill="1" applyBorder="1" applyAlignment="1">
      <alignment horizontal="left" vertical="top" wrapText="1"/>
      <protection/>
    </xf>
    <xf numFmtId="49" fontId="9" fillId="0" borderId="10" xfId="63" applyNumberFormat="1" applyFont="1" applyFill="1" applyBorder="1" applyAlignment="1">
      <alignment horizontal="center" vertical="top" wrapText="1"/>
      <protection/>
    </xf>
    <xf numFmtId="49" fontId="4" fillId="0" borderId="10" xfId="63" applyNumberFormat="1" applyFont="1" applyFill="1" applyBorder="1" applyAlignment="1">
      <alignment horizontal="left" vertical="top" wrapText="1"/>
      <protection/>
    </xf>
    <xf numFmtId="49" fontId="9" fillId="0" borderId="12" xfId="63" applyNumberFormat="1" applyFont="1" applyFill="1" applyBorder="1" applyAlignment="1">
      <alignment horizontal="left" vertical="top" wrapText="1"/>
      <protection/>
    </xf>
    <xf numFmtId="3" fontId="9" fillId="0" borderId="12" xfId="63" applyNumberFormat="1" applyFont="1" applyFill="1" applyBorder="1" applyAlignment="1">
      <alignment vertical="top" wrapText="1"/>
      <protection/>
    </xf>
    <xf numFmtId="3" fontId="9" fillId="0" borderId="11" xfId="63" applyNumberFormat="1" applyFont="1" applyFill="1" applyBorder="1" applyAlignment="1">
      <alignment horizontal="left" vertical="top" wrapText="1"/>
      <protection/>
    </xf>
    <xf numFmtId="49" fontId="9" fillId="0" borderId="10" xfId="57" applyNumberFormat="1" applyFont="1" applyFill="1" applyBorder="1" applyAlignment="1">
      <alignment horizontal="center" vertical="top"/>
      <protection/>
    </xf>
    <xf numFmtId="49" fontId="4" fillId="0" borderId="10" xfId="63" applyNumberFormat="1" applyFont="1" applyFill="1" applyBorder="1" applyAlignment="1">
      <alignment horizontal="left" vertical="top"/>
      <protection/>
    </xf>
    <xf numFmtId="3" fontId="9" fillId="0" borderId="10" xfId="63" applyNumberFormat="1" applyFont="1" applyFill="1" applyBorder="1" applyAlignment="1">
      <alignment horizontal="left" vertical="top" wrapText="1"/>
      <protection/>
    </xf>
    <xf numFmtId="49" fontId="9" fillId="0" borderId="11" xfId="63" applyNumberFormat="1" applyFont="1" applyFill="1" applyBorder="1" applyAlignment="1">
      <alignment horizontal="left" vertical="top" wrapText="1"/>
      <protection/>
    </xf>
    <xf numFmtId="49" fontId="9" fillId="0" borderId="14" xfId="63" applyNumberFormat="1" applyFont="1" applyFill="1" applyBorder="1" applyAlignment="1">
      <alignment horizontal="center" vertical="top" wrapText="1"/>
      <protection/>
    </xf>
    <xf numFmtId="3" fontId="4" fillId="0" borderId="10" xfId="63" applyNumberFormat="1" applyFont="1" applyFill="1" applyBorder="1" applyAlignment="1">
      <alignment horizontal="left" vertical="top" wrapText="1"/>
      <protection/>
    </xf>
    <xf numFmtId="49" fontId="4" fillId="0" borderId="10" xfId="57" applyNumberFormat="1" applyFont="1" applyFill="1" applyBorder="1" applyAlignment="1">
      <alignment horizontal="center" vertical="top" wrapText="1"/>
      <protection/>
    </xf>
    <xf numFmtId="49" fontId="4" fillId="0" borderId="10" xfId="57" applyNumberFormat="1" applyFont="1" applyFill="1" applyBorder="1" applyAlignment="1">
      <alignment horizontal="center" vertical="top" textRotation="90" wrapText="1"/>
      <protection/>
    </xf>
    <xf numFmtId="166" fontId="4" fillId="0" borderId="12" xfId="63" applyNumberFormat="1" applyFont="1" applyFill="1" applyBorder="1" applyAlignment="1">
      <alignment vertical="top" wrapText="1"/>
      <protection/>
    </xf>
    <xf numFmtId="49" fontId="9" fillId="0" borderId="10" xfId="57" applyNumberFormat="1" applyFont="1" applyFill="1" applyBorder="1" applyAlignment="1">
      <alignment horizontal="center" vertical="top" wrapText="1"/>
      <protection/>
    </xf>
    <xf numFmtId="49" fontId="12" fillId="0" borderId="10" xfId="59" applyNumberFormat="1" applyFont="1" applyFill="1" applyBorder="1" applyAlignment="1">
      <alignment horizontal="center" vertical="top" wrapText="1"/>
      <protection/>
    </xf>
    <xf numFmtId="0" fontId="12" fillId="0" borderId="12" xfId="59" applyFont="1" applyFill="1" applyBorder="1" applyAlignment="1">
      <alignment vertical="top" wrapText="1"/>
      <protection/>
    </xf>
    <xf numFmtId="169" fontId="12" fillId="0" borderId="10" xfId="59" applyNumberFormat="1" applyFont="1" applyFill="1" applyBorder="1" applyAlignment="1">
      <alignment horizontal="center" vertical="top" wrapText="1"/>
      <protection/>
    </xf>
    <xf numFmtId="49" fontId="4" fillId="0" borderId="10" xfId="63" applyNumberFormat="1" applyFont="1" applyFill="1" applyBorder="1" applyAlignment="1">
      <alignment horizontal="center" vertical="top" wrapText="1"/>
      <protection/>
    </xf>
    <xf numFmtId="49" fontId="9" fillId="0" borderId="14" xfId="57" applyNumberFormat="1" applyFont="1" applyFill="1" applyBorder="1" applyAlignment="1">
      <alignment horizontal="center" vertical="top" wrapText="1"/>
      <protection/>
    </xf>
    <xf numFmtId="0" fontId="12" fillId="0" borderId="12" xfId="0" applyFont="1" applyFill="1" applyBorder="1" applyAlignment="1">
      <alignment vertical="top" wrapText="1"/>
    </xf>
    <xf numFmtId="49" fontId="17" fillId="0" borderId="14" xfId="63" applyNumberFormat="1" applyFont="1" applyFill="1" applyBorder="1" applyAlignment="1">
      <alignment horizontal="center" vertical="top"/>
      <protection/>
    </xf>
    <xf numFmtId="169" fontId="24" fillId="0" borderId="10" xfId="57" applyNumberFormat="1" applyFont="1" applyFill="1" applyBorder="1" applyAlignment="1">
      <alignment horizontal="center" vertical="top"/>
      <protection/>
    </xf>
    <xf numFmtId="49" fontId="16" fillId="0" borderId="10" xfId="63" applyNumberFormat="1" applyFont="1" applyFill="1" applyBorder="1" applyAlignment="1">
      <alignment horizontal="center" vertical="top"/>
      <protection/>
    </xf>
    <xf numFmtId="0" fontId="4" fillId="0" borderId="10" xfId="57" applyFont="1" applyFill="1" applyBorder="1" applyAlignment="1">
      <alignment vertical="top" wrapText="1"/>
      <protection/>
    </xf>
    <xf numFmtId="169" fontId="12" fillId="0" borderId="10" xfId="57" applyNumberFormat="1" applyFont="1" applyFill="1" applyBorder="1" applyAlignment="1">
      <alignment horizontal="center" vertical="top"/>
      <protection/>
    </xf>
    <xf numFmtId="49" fontId="6" fillId="0" borderId="10" xfId="63" applyNumberFormat="1" applyFont="1" applyFill="1" applyBorder="1" applyAlignment="1">
      <alignment horizontal="center" vertical="top"/>
      <protection/>
    </xf>
    <xf numFmtId="3" fontId="6" fillId="0" borderId="10" xfId="63" applyNumberFormat="1" applyFont="1" applyFill="1" applyBorder="1" applyAlignment="1">
      <alignment horizontal="center" vertical="top" wrapText="1"/>
      <protection/>
    </xf>
    <xf numFmtId="49" fontId="4" fillId="0" borderId="11" xfId="63" applyNumberFormat="1" applyFont="1" applyFill="1" applyBorder="1" applyAlignment="1">
      <alignment horizontal="left" vertical="top" wrapText="1"/>
      <protection/>
    </xf>
    <xf numFmtId="3" fontId="9" fillId="0" borderId="11" xfId="62" applyNumberFormat="1" applyFont="1" applyFill="1" applyBorder="1" applyAlignment="1">
      <alignment vertical="top" wrapText="1"/>
      <protection/>
    </xf>
    <xf numFmtId="49" fontId="4" fillId="0" borderId="10" xfId="62" applyNumberFormat="1" applyFont="1" applyFill="1" applyBorder="1" applyAlignment="1">
      <alignment horizontal="center" vertical="top"/>
      <protection/>
    </xf>
    <xf numFmtId="49" fontId="9" fillId="0" borderId="10" xfId="57" applyNumberFormat="1" applyFont="1" applyFill="1" applyBorder="1" applyAlignment="1">
      <alignment horizontal="center" vertical="top" textRotation="90" wrapText="1"/>
      <protection/>
    </xf>
    <xf numFmtId="166" fontId="9" fillId="0" borderId="10" xfId="63" applyNumberFormat="1" applyFont="1" applyFill="1" applyBorder="1" applyAlignment="1">
      <alignment vertical="top" wrapText="1"/>
      <protection/>
    </xf>
    <xf numFmtId="3" fontId="12" fillId="0" borderId="10" xfId="63" applyNumberFormat="1" applyFont="1" applyFill="1" applyBorder="1" applyAlignment="1">
      <alignment horizontal="left" vertical="top" wrapText="1"/>
      <protection/>
    </xf>
    <xf numFmtId="49" fontId="4" fillId="0" borderId="14" xfId="62" applyNumberFormat="1" applyFont="1" applyFill="1" applyBorder="1" applyAlignment="1">
      <alignment horizontal="center" vertical="top" wrapText="1"/>
      <protection/>
    </xf>
    <xf numFmtId="166" fontId="4" fillId="0" borderId="10" xfId="63" applyNumberFormat="1" applyFont="1" applyFill="1" applyBorder="1" applyAlignment="1">
      <alignment vertical="top" wrapText="1"/>
      <protection/>
    </xf>
    <xf numFmtId="166" fontId="4" fillId="0" borderId="11" xfId="63" applyNumberFormat="1" applyFont="1" applyFill="1" applyBorder="1" applyAlignment="1">
      <alignment vertical="top" wrapText="1"/>
      <protection/>
    </xf>
    <xf numFmtId="0" fontId="12" fillId="0" borderId="10" xfId="57" applyFont="1" applyFill="1" applyBorder="1" applyAlignment="1">
      <alignment vertical="top" wrapText="1"/>
      <protection/>
    </xf>
    <xf numFmtId="3" fontId="12" fillId="0" borderId="10" xfId="62" applyNumberFormat="1" applyFont="1" applyFill="1" applyBorder="1" applyAlignment="1">
      <alignment horizontal="left" vertical="top" wrapText="1"/>
      <protection/>
    </xf>
    <xf numFmtId="49" fontId="4" fillId="0" borderId="16" xfId="63" applyNumberFormat="1" applyFont="1" applyFill="1" applyBorder="1" applyAlignment="1">
      <alignment horizontal="center" vertical="top"/>
      <protection/>
    </xf>
    <xf numFmtId="0" fontId="0" fillId="0" borderId="16" xfId="0" applyFont="1" applyFill="1" applyBorder="1" applyAlignment="1">
      <alignment vertical="top"/>
    </xf>
    <xf numFmtId="0" fontId="12" fillId="0" borderId="16" xfId="0" applyFont="1" applyFill="1" applyBorder="1" applyAlignment="1">
      <alignment vertical="top" wrapText="1"/>
    </xf>
    <xf numFmtId="169" fontId="12" fillId="0" borderId="16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3" fontId="4" fillId="0" borderId="10" xfId="62" applyNumberFormat="1" applyFont="1" applyFill="1" applyBorder="1" applyAlignment="1">
      <alignment horizontal="left" vertical="top" wrapText="1"/>
      <protection/>
    </xf>
    <xf numFmtId="4" fontId="12" fillId="0" borderId="10" xfId="0" applyNumberFormat="1" applyFont="1" applyFill="1" applyBorder="1" applyAlignment="1">
      <alignment horizontal="center" vertical="top"/>
    </xf>
    <xf numFmtId="49" fontId="4" fillId="0" borderId="12" xfId="63" applyNumberFormat="1" applyFont="1" applyFill="1" applyBorder="1" applyAlignment="1">
      <alignment horizontal="left" vertical="top" wrapText="1"/>
      <protection/>
    </xf>
    <xf numFmtId="3" fontId="12" fillId="0" borderId="10" xfId="63" applyNumberFormat="1" applyFont="1" applyFill="1" applyBorder="1" applyAlignment="1">
      <alignment vertical="top" wrapText="1"/>
      <protection/>
    </xf>
    <xf numFmtId="49" fontId="9" fillId="0" borderId="10" xfId="63" applyNumberFormat="1" applyFont="1" applyFill="1" applyBorder="1" applyAlignment="1">
      <alignment horizontal="left" vertical="top"/>
      <protection/>
    </xf>
    <xf numFmtId="166" fontId="9" fillId="0" borderId="12" xfId="63" applyNumberFormat="1" applyFont="1" applyFill="1" applyBorder="1" applyAlignment="1">
      <alignment vertical="top" wrapText="1"/>
      <protection/>
    </xf>
    <xf numFmtId="49" fontId="16" fillId="0" borderId="10" xfId="57" applyNumberFormat="1" applyFont="1" applyFill="1" applyBorder="1" applyAlignment="1">
      <alignment horizontal="center" vertical="top" wrapText="1"/>
      <protection/>
    </xf>
    <xf numFmtId="3" fontId="23" fillId="0" borderId="10" xfId="63" applyNumberFormat="1" applyFont="1" applyFill="1" applyBorder="1" applyAlignment="1">
      <alignment horizontal="left" vertical="top" wrapText="1"/>
      <protection/>
    </xf>
    <xf numFmtId="169" fontId="23" fillId="0" borderId="10" xfId="57" applyNumberFormat="1" applyFont="1" applyFill="1" applyBorder="1" applyAlignment="1">
      <alignment horizontal="center" vertical="top"/>
      <protection/>
    </xf>
    <xf numFmtId="49" fontId="5" fillId="0" borderId="0" xfId="56" applyNumberFormat="1" applyFont="1" applyFill="1" applyAlignment="1">
      <alignment horizontal="center" vertical="top" wrapText="1"/>
      <protection/>
    </xf>
    <xf numFmtId="49" fontId="26" fillId="0" borderId="0" xfId="57" applyNumberFormat="1" applyFont="1" applyFill="1" applyAlignment="1">
      <alignment horizontal="center" wrapText="1"/>
      <protection/>
    </xf>
    <xf numFmtId="49" fontId="26" fillId="0" borderId="0" xfId="57" applyNumberFormat="1" applyFont="1" applyFill="1" applyBorder="1" applyAlignment="1">
      <alignment horizont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Бюджет2001_1 2" xfId="57"/>
    <cellStyle name="Обычный_ПроектБюджПолнСтрук12.01.2001" xfId="58"/>
    <cellStyle name="Обычный_ПроектБюджПолнСтрук12.01.2001 2" xfId="59"/>
    <cellStyle name="Обычный_РАСХ98" xfId="60"/>
    <cellStyle name="Обычный_РАСХ98 2" xfId="61"/>
    <cellStyle name="Обычный_РАСХ98 2 2" xfId="62"/>
    <cellStyle name="Обычный_РАСХ98 3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T1\fuag1$\Users\321\Desktop\&#1041;&#1102;&#1076;&#1078;&#1077;&#1090;%202016\&#1056;&#1072;&#1089;&#1087;&#1088;&#1077;&#1076;&#1077;&#1083;&#1077;&#1085;&#1080;&#1077;%20&#1073;&#1102;&#1076;&#1078;&#1077;&#1090;&#1072;%20&#1050;&#1042;&#1054;%20&#1085;&#1072;%202016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чие расходы"/>
      <sheetName val="после главы"/>
      <sheetName val="после совещания у Е.А. Лаптевой"/>
      <sheetName val="уточненный"/>
      <sheetName val="2016 год первоначальный (2)"/>
      <sheetName val="2016 год первоначальный"/>
    </sheetNames>
    <sheetDataSet>
      <sheetData sheetId="1">
        <row r="79">
          <cell r="G79">
            <v>128000</v>
          </cell>
        </row>
        <row r="96">
          <cell r="G96">
            <v>149700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590"/>
  <sheetViews>
    <sheetView view="pageBreakPreview" zoomScale="120" zoomScaleSheetLayoutView="120" zoomScalePageLayoutView="0" workbookViewId="0" topLeftCell="A1">
      <pane ySplit="8" topLeftCell="A159" activePane="bottomLeft" state="frozen"/>
      <selection pane="topLeft" activeCell="A1" sqref="A1"/>
      <selection pane="bottomLeft" activeCell="C3" sqref="C3"/>
    </sheetView>
  </sheetViews>
  <sheetFormatPr defaultColWidth="9.00390625" defaultRowHeight="12.75"/>
  <cols>
    <col min="1" max="1" width="12.75390625" style="11" customWidth="1"/>
    <col min="2" max="2" width="4.375" style="11" customWidth="1"/>
    <col min="3" max="3" width="51.75390625" style="33" customWidth="1"/>
    <col min="4" max="4" width="15.625" style="33" customWidth="1"/>
    <col min="5" max="5" width="9.125" style="32" customWidth="1"/>
    <col min="6" max="6" width="9.625" style="32" bestFit="1" customWidth="1"/>
    <col min="7" max="16384" width="9.125" style="32" customWidth="1"/>
  </cols>
  <sheetData>
    <row r="1" spans="3:4" ht="12.75">
      <c r="C1" s="30"/>
      <c r="D1" s="31" t="s">
        <v>182</v>
      </c>
    </row>
    <row r="2" spans="1:4" ht="15">
      <c r="A2" s="119"/>
      <c r="B2" s="119"/>
      <c r="C2" s="120"/>
      <c r="D2" s="120" t="s">
        <v>529</v>
      </c>
    </row>
    <row r="3" spans="1:4" ht="15">
      <c r="A3" s="119"/>
      <c r="B3" s="119"/>
      <c r="C3" s="120"/>
      <c r="D3" s="120" t="s">
        <v>688</v>
      </c>
    </row>
    <row r="4" spans="3:4" ht="12.75">
      <c r="C4" s="30"/>
      <c r="D4" s="31"/>
    </row>
    <row r="5" ht="6.75" customHeight="1">
      <c r="D5" s="34"/>
    </row>
    <row r="6" spans="1:4" ht="63" customHeight="1">
      <c r="A6" s="233" t="s">
        <v>531</v>
      </c>
      <c r="B6" s="233"/>
      <c r="C6" s="233"/>
      <c r="D6" s="233"/>
    </row>
    <row r="7" spans="1:3" ht="4.5" customHeight="1">
      <c r="A7" s="35"/>
      <c r="B7" s="35"/>
      <c r="C7" s="36"/>
    </row>
    <row r="8" spans="1:4" ht="78.75" customHeight="1">
      <c r="A8" s="115" t="s">
        <v>426</v>
      </c>
      <c r="B8" s="115" t="s">
        <v>427</v>
      </c>
      <c r="C8" s="116" t="s">
        <v>428</v>
      </c>
      <c r="D8" s="117" t="s">
        <v>177</v>
      </c>
    </row>
    <row r="9" spans="1:4" s="132" customFormat="1" ht="11.25" customHeight="1">
      <c r="A9" s="130" t="s">
        <v>532</v>
      </c>
      <c r="B9" s="130" t="s">
        <v>533</v>
      </c>
      <c r="C9" s="131">
        <v>3</v>
      </c>
      <c r="D9" s="133">
        <v>4</v>
      </c>
    </row>
    <row r="10" spans="1:4" s="37" customFormat="1" ht="25.5">
      <c r="A10" s="45" t="s">
        <v>268</v>
      </c>
      <c r="B10" s="45"/>
      <c r="C10" s="20" t="s">
        <v>488</v>
      </c>
      <c r="D10" s="61">
        <f>D11+D42+D83+D94+D111+D122</f>
        <v>1981162.6999999995</v>
      </c>
    </row>
    <row r="11" spans="1:215" s="39" customFormat="1" ht="12.75">
      <c r="A11" s="41" t="s">
        <v>269</v>
      </c>
      <c r="B11" s="42"/>
      <c r="C11" s="22" t="s">
        <v>345</v>
      </c>
      <c r="D11" s="72">
        <f>D12+D23+D26+D29+D34+D39</f>
        <v>968126.4999999999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</row>
    <row r="12" spans="1:215" s="40" customFormat="1" ht="25.5">
      <c r="A12" s="45" t="s">
        <v>270</v>
      </c>
      <c r="B12" s="124"/>
      <c r="C12" s="53" t="s">
        <v>272</v>
      </c>
      <c r="D12" s="61">
        <f>D14+D16+D21</f>
        <v>788363.2999999999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</row>
    <row r="13" spans="1:215" s="40" customFormat="1" ht="25.5">
      <c r="A13" s="41" t="s">
        <v>537</v>
      </c>
      <c r="B13" s="42"/>
      <c r="C13" s="43" t="s">
        <v>496</v>
      </c>
      <c r="D13" s="44">
        <f>D14+D21+D19</f>
        <v>787139.6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</row>
    <row r="14" spans="1:215" s="40" customFormat="1" ht="25.5">
      <c r="A14" s="41" t="s">
        <v>538</v>
      </c>
      <c r="B14" s="41"/>
      <c r="C14" s="3" t="s">
        <v>224</v>
      </c>
      <c r="D14" s="44">
        <f>D15</f>
        <v>154947.9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</row>
    <row r="15" spans="1:215" s="40" customFormat="1" ht="25.5">
      <c r="A15" s="41"/>
      <c r="B15" s="45" t="s">
        <v>371</v>
      </c>
      <c r="C15" s="15" t="s">
        <v>372</v>
      </c>
      <c r="D15" s="44">
        <v>154947.9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</row>
    <row r="16" spans="1:215" s="40" customFormat="1" ht="25.5">
      <c r="A16" s="41" t="s">
        <v>273</v>
      </c>
      <c r="B16" s="45"/>
      <c r="C16" s="18" t="s">
        <v>274</v>
      </c>
      <c r="D16" s="44">
        <f>SUM(D17:D20)</f>
        <v>8767.800000000001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</row>
    <row r="17" spans="1:4" s="37" customFormat="1" ht="25.5">
      <c r="A17" s="45"/>
      <c r="B17" s="45" t="s">
        <v>366</v>
      </c>
      <c r="C17" s="8" t="s">
        <v>1</v>
      </c>
      <c r="D17" s="44">
        <v>115.9</v>
      </c>
    </row>
    <row r="18" spans="1:4" s="37" customFormat="1" ht="12.75">
      <c r="A18" s="41"/>
      <c r="B18" s="45" t="s">
        <v>369</v>
      </c>
      <c r="C18" s="46" t="s">
        <v>370</v>
      </c>
      <c r="D18" s="44">
        <v>415.6</v>
      </c>
    </row>
    <row r="19" spans="1:4" s="37" customFormat="1" ht="38.25">
      <c r="A19" s="41"/>
      <c r="B19" s="45" t="s">
        <v>371</v>
      </c>
      <c r="C19" s="15" t="s">
        <v>175</v>
      </c>
      <c r="D19" s="44">
        <v>7544.1</v>
      </c>
    </row>
    <row r="20" spans="1:4" s="37" customFormat="1" ht="38.25">
      <c r="A20" s="41"/>
      <c r="B20" s="45" t="s">
        <v>371</v>
      </c>
      <c r="C20" s="15" t="s">
        <v>176</v>
      </c>
      <c r="D20" s="44">
        <v>692.2</v>
      </c>
    </row>
    <row r="21" spans="1:215" s="40" customFormat="1" ht="38.25">
      <c r="A21" s="41" t="s">
        <v>275</v>
      </c>
      <c r="B21" s="47"/>
      <c r="C21" s="48" t="s">
        <v>276</v>
      </c>
      <c r="D21" s="44">
        <f>D22</f>
        <v>624647.6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</row>
    <row r="22" spans="1:215" s="40" customFormat="1" ht="25.5">
      <c r="A22" s="41"/>
      <c r="B22" s="45" t="s">
        <v>371</v>
      </c>
      <c r="C22" s="15" t="s">
        <v>372</v>
      </c>
      <c r="D22" s="44">
        <v>624647.6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</row>
    <row r="23" spans="1:215" s="40" customFormat="1" ht="25.5">
      <c r="A23" s="45" t="s">
        <v>277</v>
      </c>
      <c r="B23" s="124"/>
      <c r="C23" s="53" t="s">
        <v>225</v>
      </c>
      <c r="D23" s="61">
        <f>D24</f>
        <v>40878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</row>
    <row r="24" spans="1:215" s="40" customFormat="1" ht="25.5">
      <c r="A24" s="45" t="s">
        <v>539</v>
      </c>
      <c r="B24" s="45"/>
      <c r="C24" s="15" t="s">
        <v>347</v>
      </c>
      <c r="D24" s="44">
        <f>D25</f>
        <v>40878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</row>
    <row r="25" spans="1:215" s="40" customFormat="1" ht="25.5">
      <c r="A25" s="41"/>
      <c r="B25" s="45" t="s">
        <v>371</v>
      </c>
      <c r="C25" s="15" t="s">
        <v>372</v>
      </c>
      <c r="D25" s="44">
        <v>40878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</row>
    <row r="26" spans="1:215" s="39" customFormat="1" ht="25.5">
      <c r="A26" s="41" t="s">
        <v>278</v>
      </c>
      <c r="B26" s="45"/>
      <c r="C26" s="18" t="s">
        <v>125</v>
      </c>
      <c r="D26" s="44">
        <f>D27</f>
        <v>61898.6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</row>
    <row r="27" spans="1:215" s="40" customFormat="1" ht="12.75">
      <c r="A27" s="41" t="s">
        <v>540</v>
      </c>
      <c r="B27" s="41"/>
      <c r="C27" s="3" t="s">
        <v>346</v>
      </c>
      <c r="D27" s="44">
        <f>D28</f>
        <v>61898.6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</row>
    <row r="28" spans="1:215" s="40" customFormat="1" ht="25.5">
      <c r="A28" s="41"/>
      <c r="B28" s="49" t="s">
        <v>371</v>
      </c>
      <c r="C28" s="15" t="s">
        <v>372</v>
      </c>
      <c r="D28" s="44">
        <v>61898.6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</row>
    <row r="29" spans="1:4" s="38" customFormat="1" ht="25.5">
      <c r="A29" s="45" t="s">
        <v>280</v>
      </c>
      <c r="B29" s="42"/>
      <c r="C29" s="43" t="s">
        <v>510</v>
      </c>
      <c r="D29" s="44">
        <f>D30</f>
        <v>10174.800000000001</v>
      </c>
    </row>
    <row r="30" spans="1:4" s="37" customFormat="1" ht="25.5">
      <c r="A30" s="45" t="s">
        <v>126</v>
      </c>
      <c r="B30" s="45"/>
      <c r="C30" s="15" t="s">
        <v>279</v>
      </c>
      <c r="D30" s="44">
        <f>SUM(D31:D33)</f>
        <v>10174.800000000001</v>
      </c>
    </row>
    <row r="31" spans="1:4" s="37" customFormat="1" ht="25.5">
      <c r="A31" s="45"/>
      <c r="B31" s="45" t="s">
        <v>366</v>
      </c>
      <c r="C31" s="8" t="s">
        <v>1</v>
      </c>
      <c r="D31" s="44">
        <v>149.1</v>
      </c>
    </row>
    <row r="32" spans="1:4" s="37" customFormat="1" ht="12.75">
      <c r="A32" s="45"/>
      <c r="B32" s="45" t="s">
        <v>369</v>
      </c>
      <c r="C32" s="46" t="s">
        <v>370</v>
      </c>
      <c r="D32" s="44">
        <v>150</v>
      </c>
    </row>
    <row r="33" spans="1:4" s="37" customFormat="1" ht="25.5">
      <c r="A33" s="41"/>
      <c r="B33" s="45" t="s">
        <v>371</v>
      </c>
      <c r="C33" s="15" t="s">
        <v>372</v>
      </c>
      <c r="D33" s="44">
        <v>9875.7</v>
      </c>
    </row>
    <row r="34" spans="1:215" s="39" customFormat="1" ht="25.5">
      <c r="A34" s="45" t="s">
        <v>160</v>
      </c>
      <c r="B34" s="42"/>
      <c r="C34" s="43" t="s">
        <v>281</v>
      </c>
      <c r="D34" s="44">
        <f>D35</f>
        <v>61989.200000000004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</row>
    <row r="35" spans="1:215" s="40" customFormat="1" ht="51">
      <c r="A35" s="41" t="s">
        <v>127</v>
      </c>
      <c r="B35" s="41"/>
      <c r="C35" s="9" t="s">
        <v>86</v>
      </c>
      <c r="D35" s="44">
        <f>SUM(D36:D38)</f>
        <v>61989.200000000004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</row>
    <row r="36" spans="1:215" s="40" customFormat="1" ht="51">
      <c r="A36" s="41"/>
      <c r="B36" s="49" t="s">
        <v>365</v>
      </c>
      <c r="C36" s="8" t="s">
        <v>179</v>
      </c>
      <c r="D36" s="44">
        <v>799.9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</row>
    <row r="37" spans="1:215" s="40" customFormat="1" ht="25.5">
      <c r="A37" s="41"/>
      <c r="B37" s="49" t="s">
        <v>366</v>
      </c>
      <c r="C37" s="8" t="s">
        <v>1</v>
      </c>
      <c r="D37" s="44">
        <v>632.5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</row>
    <row r="38" spans="1:4" s="37" customFormat="1" ht="12.75">
      <c r="A38" s="41"/>
      <c r="B38" s="45" t="s">
        <v>369</v>
      </c>
      <c r="C38" s="46" t="s">
        <v>370</v>
      </c>
      <c r="D38" s="44">
        <v>60556.8</v>
      </c>
    </row>
    <row r="39" spans="1:215" s="39" customFormat="1" ht="25.5">
      <c r="A39" s="45" t="s">
        <v>128</v>
      </c>
      <c r="B39" s="54"/>
      <c r="C39" s="43" t="s">
        <v>12</v>
      </c>
      <c r="D39" s="44">
        <f>D40</f>
        <v>4822.6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</row>
    <row r="40" spans="1:215" s="40" customFormat="1" ht="25.5">
      <c r="A40" s="45" t="s">
        <v>541</v>
      </c>
      <c r="B40" s="45"/>
      <c r="C40" s="15" t="s">
        <v>161</v>
      </c>
      <c r="D40" s="44">
        <f>D41</f>
        <v>4822.6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</row>
    <row r="41" spans="1:215" s="40" customFormat="1" ht="25.5">
      <c r="A41" s="45"/>
      <c r="B41" s="45" t="s">
        <v>373</v>
      </c>
      <c r="C41" s="15" t="s">
        <v>7</v>
      </c>
      <c r="D41" s="44">
        <v>4822.6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</row>
    <row r="42" spans="1:215" s="40" customFormat="1" ht="25.5">
      <c r="A42" s="45" t="s">
        <v>282</v>
      </c>
      <c r="B42" s="54"/>
      <c r="C42" s="53" t="s">
        <v>8</v>
      </c>
      <c r="D42" s="61">
        <f>D43+D55+D58+D61+D68+D74</f>
        <v>805693.0999999999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</row>
    <row r="43" spans="1:215" s="39" customFormat="1" ht="12.75">
      <c r="A43" s="45" t="s">
        <v>283</v>
      </c>
      <c r="B43" s="42"/>
      <c r="C43" s="43" t="s">
        <v>284</v>
      </c>
      <c r="D43" s="44">
        <f>D45+D47+D51+D49+D53</f>
        <v>732108.6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</row>
    <row r="44" spans="1:215" s="40" customFormat="1" ht="25.5">
      <c r="A44" s="41" t="s">
        <v>542</v>
      </c>
      <c r="B44" s="50"/>
      <c r="C44" s="43" t="s">
        <v>497</v>
      </c>
      <c r="D44" s="44">
        <f>D45+D47+D49+D51</f>
        <v>711871.5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</row>
    <row r="45" spans="1:215" s="40" customFormat="1" ht="25.5">
      <c r="A45" s="41" t="s">
        <v>543</v>
      </c>
      <c r="B45" s="41"/>
      <c r="C45" s="3" t="s">
        <v>224</v>
      </c>
      <c r="D45" s="44">
        <f>D46</f>
        <v>69647.4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</row>
    <row r="46" spans="1:215" s="40" customFormat="1" ht="25.5">
      <c r="A46" s="41"/>
      <c r="B46" s="45" t="s">
        <v>371</v>
      </c>
      <c r="C46" s="15" t="s">
        <v>372</v>
      </c>
      <c r="D46" s="44">
        <v>69647.4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</row>
    <row r="47" spans="1:215" s="40" customFormat="1" ht="63.75">
      <c r="A47" s="41" t="s">
        <v>285</v>
      </c>
      <c r="B47" s="41"/>
      <c r="C47" s="22" t="s">
        <v>9</v>
      </c>
      <c r="D47" s="44">
        <f>D48</f>
        <v>619823.3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</row>
    <row r="48" spans="1:215" s="40" customFormat="1" ht="25.5">
      <c r="A48" s="41"/>
      <c r="B48" s="45" t="s">
        <v>371</v>
      </c>
      <c r="C48" s="15" t="s">
        <v>372</v>
      </c>
      <c r="D48" s="44">
        <v>619823.3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</row>
    <row r="49" spans="1:215" s="40" customFormat="1" ht="89.25">
      <c r="A49" s="41" t="s">
        <v>287</v>
      </c>
      <c r="B49" s="51"/>
      <c r="C49" s="52" t="s">
        <v>286</v>
      </c>
      <c r="D49" s="44">
        <f>D50</f>
        <v>20720.7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</row>
    <row r="50" spans="1:215" s="40" customFormat="1" ht="25.5">
      <c r="A50" s="51"/>
      <c r="B50" s="51" t="s">
        <v>371</v>
      </c>
      <c r="C50" s="52" t="s">
        <v>372</v>
      </c>
      <c r="D50" s="44">
        <v>20720.7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</row>
    <row r="51" spans="1:215" s="40" customFormat="1" ht="25.5">
      <c r="A51" s="41" t="s">
        <v>682</v>
      </c>
      <c r="B51" s="45"/>
      <c r="C51" s="3" t="s">
        <v>224</v>
      </c>
      <c r="D51" s="44">
        <f>D52</f>
        <v>1680.1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</row>
    <row r="52" spans="1:215" s="40" customFormat="1" ht="25.5">
      <c r="A52" s="41"/>
      <c r="B52" s="45" t="s">
        <v>371</v>
      </c>
      <c r="C52" s="15" t="s">
        <v>372</v>
      </c>
      <c r="D52" s="44">
        <v>1680.1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</row>
    <row r="53" spans="1:215" s="40" customFormat="1" ht="38.25">
      <c r="A53" s="41" t="s">
        <v>288</v>
      </c>
      <c r="B53" s="47"/>
      <c r="C53" s="15" t="s">
        <v>289</v>
      </c>
      <c r="D53" s="44">
        <f>D54</f>
        <v>20237.1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</row>
    <row r="54" spans="1:215" s="40" customFormat="1" ht="25.5">
      <c r="A54" s="41"/>
      <c r="B54" s="45" t="s">
        <v>371</v>
      </c>
      <c r="C54" s="15" t="s">
        <v>372</v>
      </c>
      <c r="D54" s="44">
        <v>20237.1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</row>
    <row r="55" spans="1:215" s="39" customFormat="1" ht="25.5">
      <c r="A55" s="45" t="s">
        <v>290</v>
      </c>
      <c r="B55" s="42"/>
      <c r="C55" s="43" t="s">
        <v>225</v>
      </c>
      <c r="D55" s="44">
        <f>D56</f>
        <v>20664.4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</row>
    <row r="56" spans="1:215" s="40" customFormat="1" ht="25.5">
      <c r="A56" s="45" t="s">
        <v>544</v>
      </c>
      <c r="B56" s="45"/>
      <c r="C56" s="15" t="s">
        <v>347</v>
      </c>
      <c r="D56" s="44">
        <f>D57</f>
        <v>20664.4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</row>
    <row r="57" spans="1:215" s="40" customFormat="1" ht="25.5">
      <c r="A57" s="41"/>
      <c r="B57" s="45" t="s">
        <v>371</v>
      </c>
      <c r="C57" s="15" t="s">
        <v>372</v>
      </c>
      <c r="D57" s="44">
        <v>20664.4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</row>
    <row r="58" spans="1:215" s="39" customFormat="1" ht="25.5">
      <c r="A58" s="41" t="s">
        <v>291</v>
      </c>
      <c r="B58" s="45"/>
      <c r="C58" s="18" t="s">
        <v>125</v>
      </c>
      <c r="D58" s="44">
        <f>D59</f>
        <v>277.7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</row>
    <row r="59" spans="1:215" s="40" customFormat="1" ht="12.75">
      <c r="A59" s="41" t="s">
        <v>545</v>
      </c>
      <c r="B59" s="41"/>
      <c r="C59" s="3" t="s">
        <v>346</v>
      </c>
      <c r="D59" s="44">
        <f>D60</f>
        <v>277.7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</row>
    <row r="60" spans="1:215" s="40" customFormat="1" ht="25.5">
      <c r="A60" s="41"/>
      <c r="B60" s="49" t="s">
        <v>371</v>
      </c>
      <c r="C60" s="15" t="s">
        <v>372</v>
      </c>
      <c r="D60" s="44">
        <v>277.7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</row>
    <row r="61" spans="1:215" s="39" customFormat="1" ht="25.5">
      <c r="A61" s="45" t="s">
        <v>293</v>
      </c>
      <c r="B61" s="42"/>
      <c r="C61" s="43" t="s">
        <v>510</v>
      </c>
      <c r="D61" s="44">
        <f>D62+D66</f>
        <v>17680.199999999997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</row>
    <row r="62" spans="1:215" s="40" customFormat="1" ht="25.5">
      <c r="A62" s="41" t="s">
        <v>129</v>
      </c>
      <c r="B62" s="47"/>
      <c r="C62" s="15" t="s">
        <v>279</v>
      </c>
      <c r="D62" s="44">
        <f>SUM(D63:D65)</f>
        <v>17436.6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</row>
    <row r="63" spans="1:4" s="37" customFormat="1" ht="25.5">
      <c r="A63" s="45"/>
      <c r="B63" s="45" t="s">
        <v>366</v>
      </c>
      <c r="C63" s="8" t="s">
        <v>1</v>
      </c>
      <c r="D63" s="44">
        <v>243.6</v>
      </c>
    </row>
    <row r="64" spans="1:4" s="37" customFormat="1" ht="12.75">
      <c r="A64" s="45"/>
      <c r="B64" s="45" t="s">
        <v>369</v>
      </c>
      <c r="C64" s="46" t="s">
        <v>370</v>
      </c>
      <c r="D64" s="44">
        <v>250</v>
      </c>
    </row>
    <row r="65" spans="1:4" s="37" customFormat="1" ht="25.5">
      <c r="A65" s="41"/>
      <c r="B65" s="45" t="s">
        <v>371</v>
      </c>
      <c r="C65" s="15" t="s">
        <v>372</v>
      </c>
      <c r="D65" s="44">
        <v>16943</v>
      </c>
    </row>
    <row r="66" spans="1:215" s="40" customFormat="1" ht="51">
      <c r="A66" s="45" t="s">
        <v>130</v>
      </c>
      <c r="B66" s="45"/>
      <c r="C66" s="53" t="s">
        <v>505</v>
      </c>
      <c r="D66" s="44">
        <f>D67</f>
        <v>243.6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</row>
    <row r="67" spans="1:215" s="40" customFormat="1" ht="12.75">
      <c r="A67" s="45"/>
      <c r="B67" s="45" t="s">
        <v>369</v>
      </c>
      <c r="C67" s="46" t="s">
        <v>370</v>
      </c>
      <c r="D67" s="44">
        <v>243.6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</row>
    <row r="68" spans="1:215" s="39" customFormat="1" ht="25.5">
      <c r="A68" s="45" t="s">
        <v>294</v>
      </c>
      <c r="B68" s="42"/>
      <c r="C68" s="43" t="s">
        <v>281</v>
      </c>
      <c r="D68" s="44">
        <f>D69+D72</f>
        <v>11455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</row>
    <row r="69" spans="1:215" s="40" customFormat="1" ht="25.5">
      <c r="A69" s="41" t="s">
        <v>131</v>
      </c>
      <c r="B69" s="41"/>
      <c r="C69" s="22" t="s">
        <v>493</v>
      </c>
      <c r="D69" s="44">
        <f>D70+D71</f>
        <v>6210.9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</row>
    <row r="70" spans="1:4" s="37" customFormat="1" ht="12.75">
      <c r="A70" s="41"/>
      <c r="B70" s="45" t="s">
        <v>369</v>
      </c>
      <c r="C70" s="46" t="s">
        <v>370</v>
      </c>
      <c r="D70" s="44">
        <v>1522.7</v>
      </c>
    </row>
    <row r="71" spans="1:215" s="40" customFormat="1" ht="25.5">
      <c r="A71" s="41"/>
      <c r="B71" s="45" t="s">
        <v>371</v>
      </c>
      <c r="C71" s="15" t="s">
        <v>372</v>
      </c>
      <c r="D71" s="44">
        <v>4688.2</v>
      </c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</row>
    <row r="72" spans="1:215" s="40" customFormat="1" ht="25.5">
      <c r="A72" s="41" t="s">
        <v>132</v>
      </c>
      <c r="B72" s="47"/>
      <c r="C72" s="48" t="s">
        <v>494</v>
      </c>
      <c r="D72" s="44">
        <f>D73</f>
        <v>5244.1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</row>
    <row r="73" spans="1:215" s="40" customFormat="1" ht="25.5">
      <c r="A73" s="41"/>
      <c r="B73" s="45" t="s">
        <v>371</v>
      </c>
      <c r="C73" s="15" t="s">
        <v>372</v>
      </c>
      <c r="D73" s="44">
        <v>5244.1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</row>
    <row r="74" spans="1:215" s="39" customFormat="1" ht="25.5">
      <c r="A74" s="45" t="s">
        <v>133</v>
      </c>
      <c r="B74" s="54"/>
      <c r="C74" s="43" t="s">
        <v>12</v>
      </c>
      <c r="D74" s="44">
        <f>D77+D75+D79+D81</f>
        <v>23507.2</v>
      </c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</row>
    <row r="75" spans="1:215" s="40" customFormat="1" ht="12.75">
      <c r="A75" s="45" t="s">
        <v>546</v>
      </c>
      <c r="B75" s="54"/>
      <c r="C75" s="15" t="s">
        <v>513</v>
      </c>
      <c r="D75" s="44">
        <f>D76</f>
        <v>641.4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</row>
    <row r="76" spans="1:215" s="40" customFormat="1" ht="25.5">
      <c r="A76" s="45"/>
      <c r="B76" s="45" t="s">
        <v>373</v>
      </c>
      <c r="C76" s="15" t="s">
        <v>7</v>
      </c>
      <c r="D76" s="44">
        <v>641.4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</row>
    <row r="77" spans="1:215" s="40" customFormat="1" ht="25.5" customHeight="1">
      <c r="A77" s="45" t="s">
        <v>547</v>
      </c>
      <c r="B77" s="45"/>
      <c r="C77" s="15" t="s">
        <v>111</v>
      </c>
      <c r="D77" s="44">
        <f>D78</f>
        <v>12357.7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</row>
    <row r="78" spans="1:215" s="40" customFormat="1" ht="25.5">
      <c r="A78" s="45"/>
      <c r="B78" s="45" t="s">
        <v>373</v>
      </c>
      <c r="C78" s="15" t="s">
        <v>7</v>
      </c>
      <c r="D78" s="44">
        <v>12357.7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</row>
    <row r="79" spans="1:215" s="40" customFormat="1" ht="25.5" customHeight="1">
      <c r="A79" s="45" t="s">
        <v>548</v>
      </c>
      <c r="B79" s="54"/>
      <c r="C79" s="15" t="s">
        <v>528</v>
      </c>
      <c r="D79" s="44">
        <f>D80</f>
        <v>508.1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</row>
    <row r="80" spans="1:215" s="40" customFormat="1" ht="25.5">
      <c r="A80" s="45"/>
      <c r="B80" s="45" t="s">
        <v>373</v>
      </c>
      <c r="C80" s="15" t="s">
        <v>7</v>
      </c>
      <c r="D80" s="44">
        <v>508.1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</row>
    <row r="81" spans="1:215" s="40" customFormat="1" ht="25.5">
      <c r="A81" s="45" t="s">
        <v>549</v>
      </c>
      <c r="B81" s="54"/>
      <c r="C81" s="18" t="s">
        <v>162</v>
      </c>
      <c r="D81" s="44">
        <f>D82</f>
        <v>10000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</row>
    <row r="82" spans="1:215" s="40" customFormat="1" ht="25.5">
      <c r="A82" s="45"/>
      <c r="B82" s="45" t="s">
        <v>373</v>
      </c>
      <c r="C82" s="15" t="s">
        <v>7</v>
      </c>
      <c r="D82" s="44">
        <v>10000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</row>
    <row r="83" spans="1:215" s="40" customFormat="1" ht="12.75">
      <c r="A83" s="45" t="s">
        <v>295</v>
      </c>
      <c r="B83" s="54"/>
      <c r="C83" s="53" t="s">
        <v>348</v>
      </c>
      <c r="D83" s="61">
        <f>D84+D88+D91</f>
        <v>138138.4</v>
      </c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37"/>
      <c r="HA83" s="37"/>
      <c r="HB83" s="37"/>
      <c r="HC83" s="37"/>
      <c r="HD83" s="37"/>
      <c r="HE83" s="37"/>
      <c r="HF83" s="37"/>
      <c r="HG83" s="37"/>
    </row>
    <row r="84" spans="1:215" s="39" customFormat="1" ht="25.5">
      <c r="A84" s="45" t="s">
        <v>296</v>
      </c>
      <c r="B84" s="42"/>
      <c r="C84" s="43" t="s">
        <v>297</v>
      </c>
      <c r="D84" s="44">
        <f>D86</f>
        <v>137756.5</v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</row>
    <row r="85" spans="1:215" s="40" customFormat="1" ht="38.25">
      <c r="A85" s="41" t="s">
        <v>550</v>
      </c>
      <c r="B85" s="50"/>
      <c r="C85" s="43" t="s">
        <v>10</v>
      </c>
      <c r="D85" s="44">
        <f>D86</f>
        <v>137756.5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  <c r="GZ85" s="37"/>
      <c r="HA85" s="37"/>
      <c r="HB85" s="37"/>
      <c r="HC85" s="37"/>
      <c r="HD85" s="37"/>
      <c r="HE85" s="37"/>
      <c r="HF85" s="37"/>
      <c r="HG85" s="37"/>
    </row>
    <row r="86" spans="1:215" s="40" customFormat="1" ht="25.5">
      <c r="A86" s="41" t="s">
        <v>551</v>
      </c>
      <c r="B86" s="45"/>
      <c r="C86" s="3" t="s">
        <v>224</v>
      </c>
      <c r="D86" s="44">
        <f>D87</f>
        <v>137756.5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</row>
    <row r="87" spans="1:215" s="40" customFormat="1" ht="25.5">
      <c r="A87" s="41"/>
      <c r="B87" s="45" t="s">
        <v>371</v>
      </c>
      <c r="C87" s="15" t="s">
        <v>372</v>
      </c>
      <c r="D87" s="44">
        <v>137756.5</v>
      </c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37"/>
      <c r="GE87" s="37"/>
      <c r="GF87" s="37"/>
      <c r="GG87" s="37"/>
      <c r="GH87" s="37"/>
      <c r="GI87" s="37"/>
      <c r="GJ87" s="37"/>
      <c r="GK87" s="37"/>
      <c r="GL87" s="37"/>
      <c r="GM87" s="37"/>
      <c r="GN87" s="37"/>
      <c r="GO87" s="37"/>
      <c r="GP87" s="37"/>
      <c r="GQ87" s="37"/>
      <c r="GR87" s="37"/>
      <c r="GS87" s="37"/>
      <c r="GT87" s="37"/>
      <c r="GU87" s="37"/>
      <c r="GV87" s="37"/>
      <c r="GW87" s="37"/>
      <c r="GX87" s="37"/>
      <c r="GY87" s="37"/>
      <c r="GZ87" s="37"/>
      <c r="HA87" s="37"/>
      <c r="HB87" s="37"/>
      <c r="HC87" s="37"/>
      <c r="HD87" s="37"/>
      <c r="HE87" s="37"/>
      <c r="HF87" s="37"/>
      <c r="HG87" s="37"/>
    </row>
    <row r="88" spans="1:215" s="39" customFormat="1" ht="25.5">
      <c r="A88" s="45" t="s">
        <v>298</v>
      </c>
      <c r="B88" s="42"/>
      <c r="C88" s="43" t="s">
        <v>225</v>
      </c>
      <c r="D88" s="44">
        <f>D89</f>
        <v>361.9</v>
      </c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  <c r="FK88" s="38"/>
      <c r="FL88" s="38"/>
      <c r="FM88" s="38"/>
      <c r="FN88" s="38"/>
      <c r="FO88" s="38"/>
      <c r="FP88" s="38"/>
      <c r="FQ88" s="38"/>
      <c r="FR88" s="38"/>
      <c r="FS88" s="38"/>
      <c r="FT88" s="38"/>
      <c r="FU88" s="38"/>
      <c r="FV88" s="38"/>
      <c r="FW88" s="38"/>
      <c r="FX88" s="38"/>
      <c r="FY88" s="38"/>
      <c r="FZ88" s="38"/>
      <c r="GA88" s="38"/>
      <c r="GB88" s="38"/>
      <c r="GC88" s="38"/>
      <c r="GD88" s="38"/>
      <c r="GE88" s="38"/>
      <c r="GF88" s="38"/>
      <c r="GG88" s="38"/>
      <c r="GH88" s="38"/>
      <c r="GI88" s="38"/>
      <c r="GJ88" s="38"/>
      <c r="GK88" s="38"/>
      <c r="GL88" s="38"/>
      <c r="GM88" s="38"/>
      <c r="GN88" s="38"/>
      <c r="GO88" s="38"/>
      <c r="GP88" s="38"/>
      <c r="GQ88" s="38"/>
      <c r="GR88" s="38"/>
      <c r="GS88" s="38"/>
      <c r="GT88" s="38"/>
      <c r="GU88" s="38"/>
      <c r="GV88" s="38"/>
      <c r="GW88" s="38"/>
      <c r="GX88" s="38"/>
      <c r="GY88" s="38"/>
      <c r="GZ88" s="38"/>
      <c r="HA88" s="38"/>
      <c r="HB88" s="38"/>
      <c r="HC88" s="38"/>
      <c r="HD88" s="38"/>
      <c r="HE88" s="38"/>
      <c r="HF88" s="38"/>
      <c r="HG88" s="38"/>
    </row>
    <row r="89" spans="1:215" s="40" customFormat="1" ht="25.5">
      <c r="A89" s="45" t="s">
        <v>552</v>
      </c>
      <c r="B89" s="45"/>
      <c r="C89" s="15" t="s">
        <v>347</v>
      </c>
      <c r="D89" s="44">
        <f>D90</f>
        <v>361.9</v>
      </c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7"/>
      <c r="GA89" s="37"/>
      <c r="GB89" s="37"/>
      <c r="GC89" s="37"/>
      <c r="GD89" s="37"/>
      <c r="GE89" s="37"/>
      <c r="GF89" s="37"/>
      <c r="GG89" s="37"/>
      <c r="GH89" s="37"/>
      <c r="GI89" s="37"/>
      <c r="GJ89" s="37"/>
      <c r="GK89" s="37"/>
      <c r="GL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  <c r="GZ89" s="37"/>
      <c r="HA89" s="37"/>
      <c r="HB89" s="37"/>
      <c r="HC89" s="37"/>
      <c r="HD89" s="37"/>
      <c r="HE89" s="37"/>
      <c r="HF89" s="37"/>
      <c r="HG89" s="37"/>
    </row>
    <row r="90" spans="1:215" s="40" customFormat="1" ht="25.5">
      <c r="A90" s="41"/>
      <c r="B90" s="45" t="s">
        <v>371</v>
      </c>
      <c r="C90" s="15" t="s">
        <v>372</v>
      </c>
      <c r="D90" s="44">
        <v>361.9</v>
      </c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  <c r="GZ90" s="37"/>
      <c r="HA90" s="37"/>
      <c r="HB90" s="37"/>
      <c r="HC90" s="37"/>
      <c r="HD90" s="37"/>
      <c r="HE90" s="37"/>
      <c r="HF90" s="37"/>
      <c r="HG90" s="37"/>
    </row>
    <row r="91" spans="1:215" s="39" customFormat="1" ht="25.5">
      <c r="A91" s="45" t="s">
        <v>299</v>
      </c>
      <c r="B91" s="42"/>
      <c r="C91" s="43" t="s">
        <v>510</v>
      </c>
      <c r="D91" s="44">
        <f>D92</f>
        <v>20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</row>
    <row r="92" spans="1:215" s="40" customFormat="1" ht="38.25" customHeight="1">
      <c r="A92" s="45" t="s">
        <v>553</v>
      </c>
      <c r="B92" s="45"/>
      <c r="C92" s="55" t="s">
        <v>181</v>
      </c>
      <c r="D92" s="44">
        <f>D93</f>
        <v>20</v>
      </c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G92" s="37"/>
      <c r="GH92" s="37"/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  <c r="GZ92" s="37"/>
      <c r="HA92" s="37"/>
      <c r="HB92" s="37"/>
      <c r="HC92" s="37"/>
      <c r="HD92" s="37"/>
      <c r="HE92" s="37"/>
      <c r="HF92" s="37"/>
      <c r="HG92" s="37"/>
    </row>
    <row r="93" spans="1:215" s="40" customFormat="1" ht="12.75">
      <c r="A93" s="45"/>
      <c r="B93" s="45" t="s">
        <v>369</v>
      </c>
      <c r="C93" s="46" t="s">
        <v>370</v>
      </c>
      <c r="D93" s="44">
        <f>30-10</f>
        <v>20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7"/>
      <c r="GF93" s="37"/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  <c r="GZ93" s="37"/>
      <c r="HA93" s="37"/>
      <c r="HB93" s="37"/>
      <c r="HC93" s="37"/>
      <c r="HD93" s="37"/>
      <c r="HE93" s="37"/>
      <c r="HF93" s="37"/>
      <c r="HG93" s="37"/>
    </row>
    <row r="94" spans="1:215" s="57" customFormat="1" ht="12.75">
      <c r="A94" s="45" t="s">
        <v>300</v>
      </c>
      <c r="B94" s="45"/>
      <c r="C94" s="55" t="s">
        <v>349</v>
      </c>
      <c r="D94" s="44">
        <f>D95+D99+D102</f>
        <v>39582.200000000004</v>
      </c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56"/>
      <c r="FG94" s="56"/>
      <c r="FH94" s="56"/>
      <c r="FI94" s="56"/>
      <c r="FJ94" s="56"/>
      <c r="FK94" s="56"/>
      <c r="FL94" s="56"/>
      <c r="FM94" s="56"/>
      <c r="FN94" s="56"/>
      <c r="FO94" s="56"/>
      <c r="FP94" s="56"/>
      <c r="FQ94" s="56"/>
      <c r="FR94" s="56"/>
      <c r="FS94" s="56"/>
      <c r="FT94" s="56"/>
      <c r="FU94" s="56"/>
      <c r="FV94" s="56"/>
      <c r="FW94" s="56"/>
      <c r="FX94" s="56"/>
      <c r="FY94" s="56"/>
      <c r="FZ94" s="56"/>
      <c r="GA94" s="56"/>
      <c r="GB94" s="56"/>
      <c r="GC94" s="56"/>
      <c r="GD94" s="56"/>
      <c r="GE94" s="56"/>
      <c r="GF94" s="56"/>
      <c r="GG94" s="56"/>
      <c r="GH94" s="56"/>
      <c r="GI94" s="56"/>
      <c r="GJ94" s="56"/>
      <c r="GK94" s="56"/>
      <c r="GL94" s="56"/>
      <c r="GM94" s="56"/>
      <c r="GN94" s="56"/>
      <c r="GO94" s="56"/>
      <c r="GP94" s="56"/>
      <c r="GQ94" s="56"/>
      <c r="GR94" s="56"/>
      <c r="GS94" s="56"/>
      <c r="GT94" s="56"/>
      <c r="GU94" s="56"/>
      <c r="GV94" s="56"/>
      <c r="GW94" s="56"/>
      <c r="GX94" s="56"/>
      <c r="GY94" s="56"/>
      <c r="GZ94" s="56"/>
      <c r="HA94" s="56"/>
      <c r="HB94" s="56"/>
      <c r="HC94" s="56"/>
      <c r="HD94" s="56"/>
      <c r="HE94" s="56"/>
      <c r="HF94" s="56"/>
      <c r="HG94" s="56"/>
    </row>
    <row r="95" spans="1:215" s="39" customFormat="1" ht="25.5">
      <c r="A95" s="41" t="s">
        <v>301</v>
      </c>
      <c r="B95" s="41"/>
      <c r="C95" s="43" t="s">
        <v>530</v>
      </c>
      <c r="D95" s="44">
        <f>D96</f>
        <v>7973.5</v>
      </c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</row>
    <row r="96" spans="1:215" s="40" customFormat="1" ht="38.25">
      <c r="A96" s="45" t="s">
        <v>554</v>
      </c>
      <c r="B96" s="45"/>
      <c r="C96" s="55" t="s">
        <v>11</v>
      </c>
      <c r="D96" s="44">
        <f>D97</f>
        <v>7973.5</v>
      </c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  <c r="GZ96" s="37"/>
      <c r="HA96" s="37"/>
      <c r="HB96" s="37"/>
      <c r="HC96" s="37"/>
      <c r="HD96" s="37"/>
      <c r="HE96" s="37"/>
      <c r="HF96" s="37"/>
      <c r="HG96" s="37"/>
    </row>
    <row r="97" spans="1:215" s="40" customFormat="1" ht="25.5">
      <c r="A97" s="45" t="s">
        <v>555</v>
      </c>
      <c r="B97" s="41"/>
      <c r="C97" s="3" t="s">
        <v>224</v>
      </c>
      <c r="D97" s="44">
        <f>D98</f>
        <v>7973.5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  <c r="FQ97" s="37"/>
      <c r="FR97" s="37"/>
      <c r="FS97" s="37"/>
      <c r="FT97" s="37"/>
      <c r="FU97" s="37"/>
      <c r="FV97" s="37"/>
      <c r="FW97" s="37"/>
      <c r="FX97" s="37"/>
      <c r="FY97" s="37"/>
      <c r="FZ97" s="37"/>
      <c r="GA97" s="37"/>
      <c r="GB97" s="37"/>
      <c r="GC97" s="37"/>
      <c r="GD97" s="37"/>
      <c r="GE97" s="37"/>
      <c r="GF97" s="37"/>
      <c r="GG97" s="37"/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  <c r="GV97" s="37"/>
      <c r="GW97" s="37"/>
      <c r="GX97" s="37"/>
      <c r="GY97" s="37"/>
      <c r="GZ97" s="37"/>
      <c r="HA97" s="37"/>
      <c r="HB97" s="37"/>
      <c r="HC97" s="37"/>
      <c r="HD97" s="37"/>
      <c r="HE97" s="37"/>
      <c r="HF97" s="37"/>
      <c r="HG97" s="37"/>
    </row>
    <row r="98" spans="1:215" s="40" customFormat="1" ht="25.5">
      <c r="A98" s="45"/>
      <c r="B98" s="49" t="s">
        <v>371</v>
      </c>
      <c r="C98" s="15" t="s">
        <v>372</v>
      </c>
      <c r="D98" s="44">
        <v>7973.5</v>
      </c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  <c r="GZ98" s="37"/>
      <c r="HA98" s="37"/>
      <c r="HB98" s="37"/>
      <c r="HC98" s="37"/>
      <c r="HD98" s="37"/>
      <c r="HE98" s="37"/>
      <c r="HF98" s="37"/>
      <c r="HG98" s="37"/>
    </row>
    <row r="99" spans="1:215" s="39" customFormat="1" ht="25.5">
      <c r="A99" s="45" t="s">
        <v>302</v>
      </c>
      <c r="B99" s="49"/>
      <c r="C99" s="43" t="s">
        <v>225</v>
      </c>
      <c r="D99" s="44">
        <f>D100</f>
        <v>1860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</row>
    <row r="100" spans="1:215" s="40" customFormat="1" ht="25.5">
      <c r="A100" s="45" t="s">
        <v>556</v>
      </c>
      <c r="B100" s="49"/>
      <c r="C100" s="15" t="s">
        <v>347</v>
      </c>
      <c r="D100" s="44">
        <f>D101</f>
        <v>1860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  <c r="GT100" s="37"/>
      <c r="GU100" s="37"/>
      <c r="GV100" s="37"/>
      <c r="GW100" s="37"/>
      <c r="GX100" s="37"/>
      <c r="GY100" s="37"/>
      <c r="GZ100" s="37"/>
      <c r="HA100" s="37"/>
      <c r="HB100" s="37"/>
      <c r="HC100" s="37"/>
      <c r="HD100" s="37"/>
      <c r="HE100" s="37"/>
      <c r="HF100" s="37"/>
      <c r="HG100" s="37"/>
    </row>
    <row r="101" spans="1:215" s="40" customFormat="1" ht="25.5">
      <c r="A101" s="45"/>
      <c r="B101" s="49" t="s">
        <v>371</v>
      </c>
      <c r="C101" s="15" t="s">
        <v>372</v>
      </c>
      <c r="D101" s="44">
        <v>1860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37"/>
      <c r="GI101" s="37"/>
      <c r="GJ101" s="37"/>
      <c r="GK101" s="37"/>
      <c r="GL101" s="37"/>
      <c r="GM101" s="37"/>
      <c r="GN101" s="37"/>
      <c r="GO101" s="37"/>
      <c r="GP101" s="37"/>
      <c r="GQ101" s="37"/>
      <c r="GR101" s="37"/>
      <c r="GS101" s="37"/>
      <c r="GT101" s="37"/>
      <c r="GU101" s="37"/>
      <c r="GV101" s="37"/>
      <c r="GW101" s="37"/>
      <c r="GX101" s="37"/>
      <c r="GY101" s="37"/>
      <c r="GZ101" s="37"/>
      <c r="HA101" s="37"/>
      <c r="HB101" s="37"/>
      <c r="HC101" s="37"/>
      <c r="HD101" s="37"/>
      <c r="HE101" s="37"/>
      <c r="HF101" s="37"/>
      <c r="HG101" s="37"/>
    </row>
    <row r="102" spans="1:215" s="39" customFormat="1" ht="26.25" customHeight="1">
      <c r="A102" s="45" t="s">
        <v>303</v>
      </c>
      <c r="B102" s="49"/>
      <c r="C102" s="15" t="s">
        <v>266</v>
      </c>
      <c r="D102" s="44">
        <f>D103+D105</f>
        <v>29748.700000000004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</row>
    <row r="103" spans="1:215" s="40" customFormat="1" ht="12.75">
      <c r="A103" s="45" t="s">
        <v>557</v>
      </c>
      <c r="B103" s="49"/>
      <c r="C103" s="8" t="s">
        <v>479</v>
      </c>
      <c r="D103" s="44">
        <f>D104</f>
        <v>7490.4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  <c r="FK103" s="37"/>
      <c r="FL103" s="37"/>
      <c r="FM103" s="37"/>
      <c r="FN103" s="37"/>
      <c r="FO103" s="37"/>
      <c r="FP103" s="37"/>
      <c r="FQ103" s="37"/>
      <c r="FR103" s="37"/>
      <c r="FS103" s="37"/>
      <c r="FT103" s="37"/>
      <c r="FU103" s="37"/>
      <c r="FV103" s="37"/>
      <c r="FW103" s="37"/>
      <c r="FX103" s="37"/>
      <c r="FY103" s="37"/>
      <c r="FZ103" s="37"/>
      <c r="GA103" s="37"/>
      <c r="GB103" s="37"/>
      <c r="GC103" s="37"/>
      <c r="GD103" s="37"/>
      <c r="GE103" s="37"/>
      <c r="GF103" s="37"/>
      <c r="GG103" s="37"/>
      <c r="GH103" s="37"/>
      <c r="GI103" s="37"/>
      <c r="GJ103" s="37"/>
      <c r="GK103" s="37"/>
      <c r="GL103" s="37"/>
      <c r="GM103" s="37"/>
      <c r="GN103" s="37"/>
      <c r="GO103" s="37"/>
      <c r="GP103" s="37"/>
      <c r="GQ103" s="37"/>
      <c r="GR103" s="37"/>
      <c r="GS103" s="37"/>
      <c r="GT103" s="37"/>
      <c r="GU103" s="37"/>
      <c r="GV103" s="37"/>
      <c r="GW103" s="37"/>
      <c r="GX103" s="37"/>
      <c r="GY103" s="37"/>
      <c r="GZ103" s="37"/>
      <c r="HA103" s="37"/>
      <c r="HB103" s="37"/>
      <c r="HC103" s="37"/>
      <c r="HD103" s="37"/>
      <c r="HE103" s="37"/>
      <c r="HF103" s="37"/>
      <c r="HG103" s="37"/>
    </row>
    <row r="104" spans="1:215" s="40" customFormat="1" ht="25.5">
      <c r="A104" s="45"/>
      <c r="B104" s="45" t="s">
        <v>371</v>
      </c>
      <c r="C104" s="15" t="s">
        <v>372</v>
      </c>
      <c r="D104" s="44">
        <v>7490.4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  <c r="FQ104" s="37"/>
      <c r="FR104" s="37"/>
      <c r="FS104" s="37"/>
      <c r="FT104" s="37"/>
      <c r="FU104" s="37"/>
      <c r="FV104" s="37"/>
      <c r="FW104" s="37"/>
      <c r="FX104" s="37"/>
      <c r="FY104" s="37"/>
      <c r="FZ104" s="37"/>
      <c r="GA104" s="37"/>
      <c r="GB104" s="37"/>
      <c r="GC104" s="37"/>
      <c r="GD104" s="37"/>
      <c r="GE104" s="37"/>
      <c r="GF104" s="37"/>
      <c r="GG104" s="37"/>
      <c r="GH104" s="37"/>
      <c r="GI104" s="37"/>
      <c r="GJ104" s="37"/>
      <c r="GK104" s="37"/>
      <c r="GL104" s="37"/>
      <c r="GM104" s="37"/>
      <c r="GN104" s="37"/>
      <c r="GO104" s="37"/>
      <c r="GP104" s="37"/>
      <c r="GQ104" s="37"/>
      <c r="GR104" s="37"/>
      <c r="GS104" s="37"/>
      <c r="GT104" s="37"/>
      <c r="GU104" s="37"/>
      <c r="GV104" s="37"/>
      <c r="GW104" s="37"/>
      <c r="GX104" s="37"/>
      <c r="GY104" s="37"/>
      <c r="GZ104" s="37"/>
      <c r="HA104" s="37"/>
      <c r="HB104" s="37"/>
      <c r="HC104" s="37"/>
      <c r="HD104" s="37"/>
      <c r="HE104" s="37"/>
      <c r="HF104" s="37"/>
      <c r="HG104" s="37"/>
    </row>
    <row r="105" spans="1:215" s="40" customFormat="1" ht="12.75">
      <c r="A105" s="41" t="s">
        <v>134</v>
      </c>
      <c r="B105" s="45"/>
      <c r="C105" s="15" t="s">
        <v>506</v>
      </c>
      <c r="D105" s="44">
        <f>SUM(D106:D110)</f>
        <v>22258.300000000003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7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/>
      <c r="FL105" s="37"/>
      <c r="FM105" s="37"/>
      <c r="FN105" s="37"/>
      <c r="FO105" s="37"/>
      <c r="FP105" s="37"/>
      <c r="FQ105" s="37"/>
      <c r="FR105" s="37"/>
      <c r="FS105" s="37"/>
      <c r="FT105" s="37"/>
      <c r="FU105" s="37"/>
      <c r="FV105" s="37"/>
      <c r="FW105" s="37"/>
      <c r="FX105" s="37"/>
      <c r="FY105" s="37"/>
      <c r="FZ105" s="37"/>
      <c r="GA105" s="37"/>
      <c r="GB105" s="37"/>
      <c r="GC105" s="37"/>
      <c r="GD105" s="37"/>
      <c r="GE105" s="37"/>
      <c r="GF105" s="37"/>
      <c r="GG105" s="37"/>
      <c r="GH105" s="37"/>
      <c r="GI105" s="37"/>
      <c r="GJ105" s="37"/>
      <c r="GK105" s="37"/>
      <c r="GL105" s="37"/>
      <c r="GM105" s="37"/>
      <c r="GN105" s="37"/>
      <c r="GO105" s="37"/>
      <c r="GP105" s="37"/>
      <c r="GQ105" s="37"/>
      <c r="GR105" s="37"/>
      <c r="GS105" s="37"/>
      <c r="GT105" s="37"/>
      <c r="GU105" s="37"/>
      <c r="GV105" s="37"/>
      <c r="GW105" s="37"/>
      <c r="GX105" s="37"/>
      <c r="GY105" s="37"/>
      <c r="GZ105" s="37"/>
      <c r="HA105" s="37"/>
      <c r="HB105" s="37"/>
      <c r="HC105" s="37"/>
      <c r="HD105" s="37"/>
      <c r="HE105" s="37"/>
      <c r="HF105" s="37"/>
      <c r="HG105" s="37"/>
    </row>
    <row r="106" spans="1:215" s="40" customFormat="1" ht="51">
      <c r="A106" s="45"/>
      <c r="B106" s="41" t="s">
        <v>365</v>
      </c>
      <c r="C106" s="8" t="s">
        <v>179</v>
      </c>
      <c r="D106" s="44">
        <v>293.9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  <c r="FQ106" s="37"/>
      <c r="FR106" s="37"/>
      <c r="FS106" s="37"/>
      <c r="FT106" s="37"/>
      <c r="FU106" s="37"/>
      <c r="FV106" s="37"/>
      <c r="FW106" s="37"/>
      <c r="FX106" s="37"/>
      <c r="FY106" s="37"/>
      <c r="FZ106" s="37"/>
      <c r="GA106" s="37"/>
      <c r="GB106" s="37"/>
      <c r="GC106" s="37"/>
      <c r="GD106" s="37"/>
      <c r="GE106" s="37"/>
      <c r="GF106" s="37"/>
      <c r="GG106" s="37"/>
      <c r="GH106" s="37"/>
      <c r="GI106" s="37"/>
      <c r="GJ106" s="37"/>
      <c r="GK106" s="37"/>
      <c r="GL106" s="37"/>
      <c r="GM106" s="37"/>
      <c r="GN106" s="37"/>
      <c r="GO106" s="37"/>
      <c r="GP106" s="37"/>
      <c r="GQ106" s="37"/>
      <c r="GR106" s="37"/>
      <c r="GS106" s="37"/>
      <c r="GT106" s="37"/>
      <c r="GU106" s="37"/>
      <c r="GV106" s="37"/>
      <c r="GW106" s="37"/>
      <c r="GX106" s="37"/>
      <c r="GY106" s="37"/>
      <c r="GZ106" s="37"/>
      <c r="HA106" s="37"/>
      <c r="HB106" s="37"/>
      <c r="HC106" s="37"/>
      <c r="HD106" s="37"/>
      <c r="HE106" s="37"/>
      <c r="HF106" s="37"/>
      <c r="HG106" s="37"/>
    </row>
    <row r="107" spans="1:4" s="37" customFormat="1" ht="25.5">
      <c r="A107" s="45"/>
      <c r="B107" s="41" t="s">
        <v>366</v>
      </c>
      <c r="C107" s="8" t="s">
        <v>1</v>
      </c>
      <c r="D107" s="44">
        <v>2228.6</v>
      </c>
    </row>
    <row r="108" spans="1:4" s="37" customFormat="1" ht="12.75">
      <c r="A108" s="45"/>
      <c r="B108" s="41" t="s">
        <v>369</v>
      </c>
      <c r="C108" s="46" t="s">
        <v>370</v>
      </c>
      <c r="D108" s="44">
        <v>2186.9</v>
      </c>
    </row>
    <row r="109" spans="1:4" s="37" customFormat="1" ht="25.5">
      <c r="A109" s="45"/>
      <c r="B109" s="41" t="s">
        <v>371</v>
      </c>
      <c r="C109" s="15" t="s">
        <v>372</v>
      </c>
      <c r="D109" s="44">
        <v>7092.3</v>
      </c>
    </row>
    <row r="110" spans="1:4" s="37" customFormat="1" ht="12.75">
      <c r="A110" s="45"/>
      <c r="B110" s="58" t="s">
        <v>367</v>
      </c>
      <c r="C110" s="8" t="s">
        <v>368</v>
      </c>
      <c r="D110" s="44">
        <v>10456.6</v>
      </c>
    </row>
    <row r="111" spans="1:215" s="40" customFormat="1" ht="12.75">
      <c r="A111" s="45" t="s">
        <v>304</v>
      </c>
      <c r="B111" s="45"/>
      <c r="C111" s="59" t="s">
        <v>350</v>
      </c>
      <c r="D111" s="61">
        <f>D112+D116+D119</f>
        <v>5398.9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  <c r="FD111" s="37"/>
      <c r="FE111" s="37"/>
      <c r="FF111" s="37"/>
      <c r="FG111" s="37"/>
      <c r="FH111" s="37"/>
      <c r="FI111" s="37"/>
      <c r="FJ111" s="37"/>
      <c r="FK111" s="37"/>
      <c r="FL111" s="37"/>
      <c r="FM111" s="37"/>
      <c r="FN111" s="37"/>
      <c r="FO111" s="37"/>
      <c r="FP111" s="37"/>
      <c r="FQ111" s="37"/>
      <c r="FR111" s="37"/>
      <c r="FS111" s="37"/>
      <c r="FT111" s="37"/>
      <c r="FU111" s="37"/>
      <c r="FV111" s="37"/>
      <c r="FW111" s="37"/>
      <c r="FX111" s="37"/>
      <c r="FY111" s="37"/>
      <c r="FZ111" s="37"/>
      <c r="GA111" s="37"/>
      <c r="GB111" s="37"/>
      <c r="GC111" s="37"/>
      <c r="GD111" s="37"/>
      <c r="GE111" s="37"/>
      <c r="GF111" s="37"/>
      <c r="GG111" s="37"/>
      <c r="GH111" s="37"/>
      <c r="GI111" s="37"/>
      <c r="GJ111" s="37"/>
      <c r="GK111" s="37"/>
      <c r="GL111" s="37"/>
      <c r="GM111" s="37"/>
      <c r="GN111" s="37"/>
      <c r="GO111" s="37"/>
      <c r="GP111" s="37"/>
      <c r="GQ111" s="37"/>
      <c r="GR111" s="37"/>
      <c r="GS111" s="37"/>
      <c r="GT111" s="37"/>
      <c r="GU111" s="37"/>
      <c r="GV111" s="37"/>
      <c r="GW111" s="37"/>
      <c r="GX111" s="37"/>
      <c r="GY111" s="37"/>
      <c r="GZ111" s="37"/>
      <c r="HA111" s="37"/>
      <c r="HB111" s="37"/>
      <c r="HC111" s="37"/>
      <c r="HD111" s="37"/>
      <c r="HE111" s="37"/>
      <c r="HF111" s="37"/>
      <c r="HG111" s="37"/>
    </row>
    <row r="112" spans="1:215" s="39" customFormat="1" ht="25.5">
      <c r="A112" s="41" t="s">
        <v>305</v>
      </c>
      <c r="B112" s="41"/>
      <c r="C112" s="59" t="s">
        <v>306</v>
      </c>
      <c r="D112" s="44">
        <f>D113</f>
        <v>4328.9</v>
      </c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</row>
    <row r="113" spans="1:215" s="40" customFormat="1" ht="36" customHeight="1">
      <c r="A113" s="41" t="s">
        <v>558</v>
      </c>
      <c r="B113" s="41"/>
      <c r="C113" s="59" t="s">
        <v>501</v>
      </c>
      <c r="D113" s="44">
        <f>D114</f>
        <v>4328.9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/>
      <c r="EL113" s="37"/>
      <c r="EM113" s="37"/>
      <c r="EN113" s="37"/>
      <c r="EO113" s="37"/>
      <c r="EP113" s="37"/>
      <c r="EQ113" s="37"/>
      <c r="ER113" s="37"/>
      <c r="ES113" s="37"/>
      <c r="ET113" s="37"/>
      <c r="EU113" s="37"/>
      <c r="EV113" s="37"/>
      <c r="EW113" s="37"/>
      <c r="EX113" s="37"/>
      <c r="EY113" s="37"/>
      <c r="EZ113" s="37"/>
      <c r="FA113" s="37"/>
      <c r="FB113" s="37"/>
      <c r="FC113" s="37"/>
      <c r="FD113" s="37"/>
      <c r="FE113" s="37"/>
      <c r="FF113" s="37"/>
      <c r="FG113" s="37"/>
      <c r="FH113" s="37"/>
      <c r="FI113" s="37"/>
      <c r="FJ113" s="37"/>
      <c r="FK113" s="37"/>
      <c r="FL113" s="37"/>
      <c r="FM113" s="37"/>
      <c r="FN113" s="37"/>
      <c r="FO113" s="37"/>
      <c r="FP113" s="37"/>
      <c r="FQ113" s="37"/>
      <c r="FR113" s="37"/>
      <c r="FS113" s="37"/>
      <c r="FT113" s="37"/>
      <c r="FU113" s="37"/>
      <c r="FV113" s="37"/>
      <c r="FW113" s="37"/>
      <c r="FX113" s="37"/>
      <c r="FY113" s="37"/>
      <c r="FZ113" s="37"/>
      <c r="GA113" s="37"/>
      <c r="GB113" s="37"/>
      <c r="GC113" s="37"/>
      <c r="GD113" s="37"/>
      <c r="GE113" s="37"/>
      <c r="GF113" s="37"/>
      <c r="GG113" s="37"/>
      <c r="GH113" s="37"/>
      <c r="GI113" s="37"/>
      <c r="GJ113" s="37"/>
      <c r="GK113" s="37"/>
      <c r="GL113" s="37"/>
      <c r="GM113" s="37"/>
      <c r="GN113" s="37"/>
      <c r="GO113" s="37"/>
      <c r="GP113" s="37"/>
      <c r="GQ113" s="37"/>
      <c r="GR113" s="37"/>
      <c r="GS113" s="37"/>
      <c r="GT113" s="37"/>
      <c r="GU113" s="37"/>
      <c r="GV113" s="37"/>
      <c r="GW113" s="37"/>
      <c r="GX113" s="37"/>
      <c r="GY113" s="37"/>
      <c r="GZ113" s="37"/>
      <c r="HA113" s="37"/>
      <c r="HB113" s="37"/>
      <c r="HC113" s="37"/>
      <c r="HD113" s="37"/>
      <c r="HE113" s="37"/>
      <c r="HF113" s="37"/>
      <c r="HG113" s="37"/>
    </row>
    <row r="114" spans="1:215" s="40" customFormat="1" ht="25.5">
      <c r="A114" s="41" t="s">
        <v>559</v>
      </c>
      <c r="B114" s="41"/>
      <c r="C114" s="3" t="s">
        <v>224</v>
      </c>
      <c r="D114" s="44">
        <f>D115</f>
        <v>4328.9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7"/>
      <c r="DU114" s="37"/>
      <c r="DV114" s="37"/>
      <c r="DW114" s="37"/>
      <c r="DX114" s="37"/>
      <c r="DY114" s="37"/>
      <c r="DZ114" s="37"/>
      <c r="EA114" s="37"/>
      <c r="EB114" s="37"/>
      <c r="EC114" s="37"/>
      <c r="ED114" s="37"/>
      <c r="EE114" s="37"/>
      <c r="EF114" s="37"/>
      <c r="EG114" s="37"/>
      <c r="EH114" s="37"/>
      <c r="EI114" s="37"/>
      <c r="EJ114" s="37"/>
      <c r="EK114" s="37"/>
      <c r="EL114" s="37"/>
      <c r="EM114" s="37"/>
      <c r="EN114" s="37"/>
      <c r="EO114" s="37"/>
      <c r="EP114" s="37"/>
      <c r="EQ114" s="37"/>
      <c r="ER114" s="37"/>
      <c r="ES114" s="37"/>
      <c r="ET114" s="37"/>
      <c r="EU114" s="37"/>
      <c r="EV114" s="37"/>
      <c r="EW114" s="37"/>
      <c r="EX114" s="37"/>
      <c r="EY114" s="37"/>
      <c r="EZ114" s="37"/>
      <c r="FA114" s="37"/>
      <c r="FB114" s="37"/>
      <c r="FC114" s="37"/>
      <c r="FD114" s="37"/>
      <c r="FE114" s="37"/>
      <c r="FF114" s="37"/>
      <c r="FG114" s="37"/>
      <c r="FH114" s="37"/>
      <c r="FI114" s="37"/>
      <c r="FJ114" s="37"/>
      <c r="FK114" s="37"/>
      <c r="FL114" s="37"/>
      <c r="FM114" s="37"/>
      <c r="FN114" s="37"/>
      <c r="FO114" s="37"/>
      <c r="FP114" s="37"/>
      <c r="FQ114" s="37"/>
      <c r="FR114" s="37"/>
      <c r="FS114" s="37"/>
      <c r="FT114" s="37"/>
      <c r="FU114" s="37"/>
      <c r="FV114" s="37"/>
      <c r="FW114" s="37"/>
      <c r="FX114" s="37"/>
      <c r="FY114" s="37"/>
      <c r="FZ114" s="37"/>
      <c r="GA114" s="37"/>
      <c r="GB114" s="37"/>
      <c r="GC114" s="37"/>
      <c r="GD114" s="37"/>
      <c r="GE114" s="37"/>
      <c r="GF114" s="37"/>
      <c r="GG114" s="37"/>
      <c r="GH114" s="37"/>
      <c r="GI114" s="37"/>
      <c r="GJ114" s="37"/>
      <c r="GK114" s="37"/>
      <c r="GL114" s="37"/>
      <c r="GM114" s="37"/>
      <c r="GN114" s="37"/>
      <c r="GO114" s="37"/>
      <c r="GP114" s="37"/>
      <c r="GQ114" s="37"/>
      <c r="GR114" s="37"/>
      <c r="GS114" s="37"/>
      <c r="GT114" s="37"/>
      <c r="GU114" s="37"/>
      <c r="GV114" s="37"/>
      <c r="GW114" s="37"/>
      <c r="GX114" s="37"/>
      <c r="GY114" s="37"/>
      <c r="GZ114" s="37"/>
      <c r="HA114" s="37"/>
      <c r="HB114" s="37"/>
      <c r="HC114" s="37"/>
      <c r="HD114" s="37"/>
      <c r="HE114" s="37"/>
      <c r="HF114" s="37"/>
      <c r="HG114" s="37"/>
    </row>
    <row r="115" spans="1:215" s="40" customFormat="1" ht="25.5">
      <c r="A115" s="41"/>
      <c r="B115" s="45" t="s">
        <v>371</v>
      </c>
      <c r="C115" s="15" t="s">
        <v>372</v>
      </c>
      <c r="D115" s="44">
        <v>4328.9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37"/>
      <c r="DY115" s="37"/>
      <c r="DZ115" s="37"/>
      <c r="EA115" s="37"/>
      <c r="EB115" s="37"/>
      <c r="EC115" s="37"/>
      <c r="ED115" s="37"/>
      <c r="EE115" s="37"/>
      <c r="EF115" s="37"/>
      <c r="EG115" s="37"/>
      <c r="EH115" s="37"/>
      <c r="EI115" s="37"/>
      <c r="EJ115" s="37"/>
      <c r="EK115" s="37"/>
      <c r="EL115" s="37"/>
      <c r="EM115" s="37"/>
      <c r="EN115" s="37"/>
      <c r="EO115" s="37"/>
      <c r="EP115" s="37"/>
      <c r="EQ115" s="37"/>
      <c r="ER115" s="37"/>
      <c r="ES115" s="37"/>
      <c r="ET115" s="37"/>
      <c r="EU115" s="37"/>
      <c r="EV115" s="37"/>
      <c r="EW115" s="37"/>
      <c r="EX115" s="37"/>
      <c r="EY115" s="37"/>
      <c r="EZ115" s="37"/>
      <c r="FA115" s="37"/>
      <c r="FB115" s="37"/>
      <c r="FC115" s="37"/>
      <c r="FD115" s="37"/>
      <c r="FE115" s="37"/>
      <c r="FF115" s="37"/>
      <c r="FG115" s="37"/>
      <c r="FH115" s="37"/>
      <c r="FI115" s="37"/>
      <c r="FJ115" s="37"/>
      <c r="FK115" s="37"/>
      <c r="FL115" s="37"/>
      <c r="FM115" s="37"/>
      <c r="FN115" s="37"/>
      <c r="FO115" s="37"/>
      <c r="FP115" s="37"/>
      <c r="FQ115" s="37"/>
      <c r="FR115" s="37"/>
      <c r="FS115" s="37"/>
      <c r="FT115" s="37"/>
      <c r="FU115" s="37"/>
      <c r="FV115" s="37"/>
      <c r="FW115" s="37"/>
      <c r="FX115" s="37"/>
      <c r="FY115" s="37"/>
      <c r="FZ115" s="37"/>
      <c r="GA115" s="37"/>
      <c r="GB115" s="37"/>
      <c r="GC115" s="37"/>
      <c r="GD115" s="37"/>
      <c r="GE115" s="37"/>
      <c r="GF115" s="37"/>
      <c r="GG115" s="37"/>
      <c r="GH115" s="37"/>
      <c r="GI115" s="37"/>
      <c r="GJ115" s="37"/>
      <c r="GK115" s="37"/>
      <c r="GL115" s="37"/>
      <c r="GM115" s="37"/>
      <c r="GN115" s="37"/>
      <c r="GO115" s="37"/>
      <c r="GP115" s="37"/>
      <c r="GQ115" s="37"/>
      <c r="GR115" s="37"/>
      <c r="GS115" s="37"/>
      <c r="GT115" s="37"/>
      <c r="GU115" s="37"/>
      <c r="GV115" s="37"/>
      <c r="GW115" s="37"/>
      <c r="GX115" s="37"/>
      <c r="GY115" s="37"/>
      <c r="GZ115" s="37"/>
      <c r="HA115" s="37"/>
      <c r="HB115" s="37"/>
      <c r="HC115" s="37"/>
      <c r="HD115" s="37"/>
      <c r="HE115" s="37"/>
      <c r="HF115" s="37"/>
      <c r="HG115" s="37"/>
    </row>
    <row r="116" spans="1:215" s="39" customFormat="1" ht="25.5">
      <c r="A116" s="41" t="s">
        <v>307</v>
      </c>
      <c r="B116" s="41"/>
      <c r="C116" s="43" t="s">
        <v>225</v>
      </c>
      <c r="D116" s="44">
        <f>D117</f>
        <v>40</v>
      </c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</row>
    <row r="117" spans="1:215" s="40" customFormat="1" ht="25.5">
      <c r="A117" s="45" t="s">
        <v>560</v>
      </c>
      <c r="B117" s="45"/>
      <c r="C117" s="15" t="s">
        <v>347</v>
      </c>
      <c r="D117" s="44">
        <f>D118</f>
        <v>40</v>
      </c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/>
      <c r="EC117" s="37"/>
      <c r="ED117" s="37"/>
      <c r="EE117" s="37"/>
      <c r="EF117" s="37"/>
      <c r="EG117" s="37"/>
      <c r="EH117" s="37"/>
      <c r="EI117" s="37"/>
      <c r="EJ117" s="37"/>
      <c r="EK117" s="37"/>
      <c r="EL117" s="37"/>
      <c r="EM117" s="37"/>
      <c r="EN117" s="37"/>
      <c r="EO117" s="37"/>
      <c r="EP117" s="37"/>
      <c r="EQ117" s="37"/>
      <c r="ER117" s="37"/>
      <c r="ES117" s="37"/>
      <c r="ET117" s="37"/>
      <c r="EU117" s="37"/>
      <c r="EV117" s="37"/>
      <c r="EW117" s="37"/>
      <c r="EX117" s="37"/>
      <c r="EY117" s="37"/>
      <c r="EZ117" s="37"/>
      <c r="FA117" s="37"/>
      <c r="FB117" s="37"/>
      <c r="FC117" s="37"/>
      <c r="FD117" s="37"/>
      <c r="FE117" s="37"/>
      <c r="FF117" s="37"/>
      <c r="FG117" s="37"/>
      <c r="FH117" s="37"/>
      <c r="FI117" s="37"/>
      <c r="FJ117" s="37"/>
      <c r="FK117" s="37"/>
      <c r="FL117" s="37"/>
      <c r="FM117" s="37"/>
      <c r="FN117" s="37"/>
      <c r="FO117" s="37"/>
      <c r="FP117" s="37"/>
      <c r="FQ117" s="37"/>
      <c r="FR117" s="37"/>
      <c r="FS117" s="37"/>
      <c r="FT117" s="37"/>
      <c r="FU117" s="37"/>
      <c r="FV117" s="37"/>
      <c r="FW117" s="37"/>
      <c r="FX117" s="37"/>
      <c r="FY117" s="37"/>
      <c r="FZ117" s="37"/>
      <c r="GA117" s="37"/>
      <c r="GB117" s="37"/>
      <c r="GC117" s="37"/>
      <c r="GD117" s="37"/>
      <c r="GE117" s="37"/>
      <c r="GF117" s="37"/>
      <c r="GG117" s="37"/>
      <c r="GH117" s="37"/>
      <c r="GI117" s="37"/>
      <c r="GJ117" s="37"/>
      <c r="GK117" s="37"/>
      <c r="GL117" s="37"/>
      <c r="GM117" s="37"/>
      <c r="GN117" s="37"/>
      <c r="GO117" s="37"/>
      <c r="GP117" s="37"/>
      <c r="GQ117" s="37"/>
      <c r="GR117" s="37"/>
      <c r="GS117" s="37"/>
      <c r="GT117" s="37"/>
      <c r="GU117" s="37"/>
      <c r="GV117" s="37"/>
      <c r="GW117" s="37"/>
      <c r="GX117" s="37"/>
      <c r="GY117" s="37"/>
      <c r="GZ117" s="37"/>
      <c r="HA117" s="37"/>
      <c r="HB117" s="37"/>
      <c r="HC117" s="37"/>
      <c r="HD117" s="37"/>
      <c r="HE117" s="37"/>
      <c r="HF117" s="37"/>
      <c r="HG117" s="37"/>
    </row>
    <row r="118" spans="1:215" s="40" customFormat="1" ht="25.5">
      <c r="A118" s="45"/>
      <c r="B118" s="45" t="s">
        <v>371</v>
      </c>
      <c r="C118" s="15" t="s">
        <v>372</v>
      </c>
      <c r="D118" s="44">
        <v>40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37"/>
      <c r="EY118" s="37"/>
      <c r="EZ118" s="37"/>
      <c r="FA118" s="37"/>
      <c r="FB118" s="37"/>
      <c r="FC118" s="37"/>
      <c r="FD118" s="37"/>
      <c r="FE118" s="37"/>
      <c r="FF118" s="37"/>
      <c r="FG118" s="37"/>
      <c r="FH118" s="37"/>
      <c r="FI118" s="37"/>
      <c r="FJ118" s="37"/>
      <c r="FK118" s="37"/>
      <c r="FL118" s="37"/>
      <c r="FM118" s="37"/>
      <c r="FN118" s="37"/>
      <c r="FO118" s="37"/>
      <c r="FP118" s="37"/>
      <c r="FQ118" s="37"/>
      <c r="FR118" s="37"/>
      <c r="FS118" s="37"/>
      <c r="FT118" s="37"/>
      <c r="FU118" s="37"/>
      <c r="FV118" s="37"/>
      <c r="FW118" s="37"/>
      <c r="FX118" s="37"/>
      <c r="FY118" s="37"/>
      <c r="FZ118" s="37"/>
      <c r="GA118" s="37"/>
      <c r="GB118" s="37"/>
      <c r="GC118" s="37"/>
      <c r="GD118" s="37"/>
      <c r="GE118" s="37"/>
      <c r="GF118" s="37"/>
      <c r="GG118" s="37"/>
      <c r="GH118" s="37"/>
      <c r="GI118" s="37"/>
      <c r="GJ118" s="37"/>
      <c r="GK118" s="37"/>
      <c r="GL118" s="37"/>
      <c r="GM118" s="37"/>
      <c r="GN118" s="37"/>
      <c r="GO118" s="37"/>
      <c r="GP118" s="37"/>
      <c r="GQ118" s="37"/>
      <c r="GR118" s="37"/>
      <c r="GS118" s="37"/>
      <c r="GT118" s="37"/>
      <c r="GU118" s="37"/>
      <c r="GV118" s="37"/>
      <c r="GW118" s="37"/>
      <c r="GX118" s="37"/>
      <c r="GY118" s="37"/>
      <c r="GZ118" s="37"/>
      <c r="HA118" s="37"/>
      <c r="HB118" s="37"/>
      <c r="HC118" s="37"/>
      <c r="HD118" s="37"/>
      <c r="HE118" s="37"/>
      <c r="HF118" s="37"/>
      <c r="HG118" s="37"/>
    </row>
    <row r="119" spans="1:215" s="39" customFormat="1" ht="25.5">
      <c r="A119" s="45" t="s">
        <v>135</v>
      </c>
      <c r="B119" s="45"/>
      <c r="C119" s="20" t="s">
        <v>136</v>
      </c>
      <c r="D119" s="44">
        <f>D120</f>
        <v>1030</v>
      </c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</row>
    <row r="120" spans="1:215" s="40" customFormat="1" ht="25.5">
      <c r="A120" s="45" t="s">
        <v>561</v>
      </c>
      <c r="B120" s="45"/>
      <c r="C120" s="59" t="s">
        <v>351</v>
      </c>
      <c r="D120" s="44">
        <f>D121</f>
        <v>1030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/>
      <c r="DY120" s="37"/>
      <c r="DZ120" s="37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/>
      <c r="EL120" s="37"/>
      <c r="EM120" s="37"/>
      <c r="EN120" s="37"/>
      <c r="EO120" s="37"/>
      <c r="EP120" s="37"/>
      <c r="EQ120" s="37"/>
      <c r="ER120" s="37"/>
      <c r="ES120" s="37"/>
      <c r="ET120" s="37"/>
      <c r="EU120" s="37"/>
      <c r="EV120" s="37"/>
      <c r="EW120" s="37"/>
      <c r="EX120" s="37"/>
      <c r="EY120" s="37"/>
      <c r="EZ120" s="37"/>
      <c r="FA120" s="37"/>
      <c r="FB120" s="37"/>
      <c r="FC120" s="37"/>
      <c r="FD120" s="37"/>
      <c r="FE120" s="37"/>
      <c r="FF120" s="37"/>
      <c r="FG120" s="37"/>
      <c r="FH120" s="37"/>
      <c r="FI120" s="37"/>
      <c r="FJ120" s="37"/>
      <c r="FK120" s="37"/>
      <c r="FL120" s="37"/>
      <c r="FM120" s="37"/>
      <c r="FN120" s="37"/>
      <c r="FO120" s="37"/>
      <c r="FP120" s="37"/>
      <c r="FQ120" s="37"/>
      <c r="FR120" s="37"/>
      <c r="FS120" s="37"/>
      <c r="FT120" s="37"/>
      <c r="FU120" s="37"/>
      <c r="FV120" s="37"/>
      <c r="FW120" s="37"/>
      <c r="FX120" s="37"/>
      <c r="FY120" s="37"/>
      <c r="FZ120" s="37"/>
      <c r="GA120" s="37"/>
      <c r="GB120" s="37"/>
      <c r="GC120" s="37"/>
      <c r="GD120" s="37"/>
      <c r="GE120" s="37"/>
      <c r="GF120" s="37"/>
      <c r="GG120" s="37"/>
      <c r="GH120" s="37"/>
      <c r="GI120" s="37"/>
      <c r="GJ120" s="37"/>
      <c r="GK120" s="37"/>
      <c r="GL120" s="37"/>
      <c r="GM120" s="37"/>
      <c r="GN120" s="37"/>
      <c r="GO120" s="37"/>
      <c r="GP120" s="37"/>
      <c r="GQ120" s="37"/>
      <c r="GR120" s="37"/>
      <c r="GS120" s="37"/>
      <c r="GT120" s="37"/>
      <c r="GU120" s="37"/>
      <c r="GV120" s="37"/>
      <c r="GW120" s="37"/>
      <c r="GX120" s="37"/>
      <c r="GY120" s="37"/>
      <c r="GZ120" s="37"/>
      <c r="HA120" s="37"/>
      <c r="HB120" s="37"/>
      <c r="HC120" s="37"/>
      <c r="HD120" s="37"/>
      <c r="HE120" s="37"/>
      <c r="HF120" s="37"/>
      <c r="HG120" s="37"/>
    </row>
    <row r="121" spans="1:215" s="40" customFormat="1" ht="25.5">
      <c r="A121" s="45"/>
      <c r="B121" s="45" t="s">
        <v>371</v>
      </c>
      <c r="C121" s="15" t="s">
        <v>372</v>
      </c>
      <c r="D121" s="44">
        <v>1030</v>
      </c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/>
      <c r="EY121" s="37"/>
      <c r="EZ121" s="37"/>
      <c r="FA121" s="37"/>
      <c r="FB121" s="37"/>
      <c r="FC121" s="37"/>
      <c r="FD121" s="37"/>
      <c r="FE121" s="37"/>
      <c r="FF121" s="37"/>
      <c r="FG121" s="37"/>
      <c r="FH121" s="37"/>
      <c r="FI121" s="37"/>
      <c r="FJ121" s="37"/>
      <c r="FK121" s="37"/>
      <c r="FL121" s="37"/>
      <c r="FM121" s="37"/>
      <c r="FN121" s="37"/>
      <c r="FO121" s="37"/>
      <c r="FP121" s="37"/>
      <c r="FQ121" s="37"/>
      <c r="FR121" s="37"/>
      <c r="FS121" s="37"/>
      <c r="FT121" s="37"/>
      <c r="FU121" s="37"/>
      <c r="FV121" s="37"/>
      <c r="FW121" s="37"/>
      <c r="FX121" s="37"/>
      <c r="FY121" s="37"/>
      <c r="FZ121" s="37"/>
      <c r="GA121" s="37"/>
      <c r="GB121" s="37"/>
      <c r="GC121" s="37"/>
      <c r="GD121" s="37"/>
      <c r="GE121" s="37"/>
      <c r="GF121" s="37"/>
      <c r="GG121" s="37"/>
      <c r="GH121" s="37"/>
      <c r="GI121" s="37"/>
      <c r="GJ121" s="37"/>
      <c r="GK121" s="37"/>
      <c r="GL121" s="37"/>
      <c r="GM121" s="37"/>
      <c r="GN121" s="37"/>
      <c r="GO121" s="37"/>
      <c r="GP121" s="37"/>
      <c r="GQ121" s="37"/>
      <c r="GR121" s="37"/>
      <c r="GS121" s="37"/>
      <c r="GT121" s="37"/>
      <c r="GU121" s="37"/>
      <c r="GV121" s="37"/>
      <c r="GW121" s="37"/>
      <c r="GX121" s="37"/>
      <c r="GY121" s="37"/>
      <c r="GZ121" s="37"/>
      <c r="HA121" s="37"/>
      <c r="HB121" s="37"/>
      <c r="HC121" s="37"/>
      <c r="HD121" s="37"/>
      <c r="HE121" s="37"/>
      <c r="HF121" s="37"/>
      <c r="HG121" s="37"/>
    </row>
    <row r="122" spans="1:215" s="57" customFormat="1" ht="25.5">
      <c r="A122" s="45" t="s">
        <v>308</v>
      </c>
      <c r="B122" s="45"/>
      <c r="C122" s="20" t="s">
        <v>352</v>
      </c>
      <c r="D122" s="61">
        <f>D123+D127+D130+D134+D139</f>
        <v>24223.599999999995</v>
      </c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DT122" s="56"/>
      <c r="DU122" s="56"/>
      <c r="DV122" s="56"/>
      <c r="DW122" s="56"/>
      <c r="DX122" s="56"/>
      <c r="DY122" s="56"/>
      <c r="DZ122" s="56"/>
      <c r="EA122" s="56"/>
      <c r="EB122" s="56"/>
      <c r="EC122" s="56"/>
      <c r="ED122" s="56"/>
      <c r="EE122" s="56"/>
      <c r="EF122" s="56"/>
      <c r="EG122" s="56"/>
      <c r="EH122" s="56"/>
      <c r="EI122" s="56"/>
      <c r="EJ122" s="56"/>
      <c r="EK122" s="56"/>
      <c r="EL122" s="56"/>
      <c r="EM122" s="56"/>
      <c r="EN122" s="56"/>
      <c r="EO122" s="56"/>
      <c r="EP122" s="56"/>
      <c r="EQ122" s="56"/>
      <c r="ER122" s="56"/>
      <c r="ES122" s="56"/>
      <c r="ET122" s="56"/>
      <c r="EU122" s="56"/>
      <c r="EV122" s="56"/>
      <c r="EW122" s="56"/>
      <c r="EX122" s="56"/>
      <c r="EY122" s="56"/>
      <c r="EZ122" s="56"/>
      <c r="FA122" s="56"/>
      <c r="FB122" s="56"/>
      <c r="FC122" s="56"/>
      <c r="FD122" s="56"/>
      <c r="FE122" s="56"/>
      <c r="FF122" s="56"/>
      <c r="FG122" s="56"/>
      <c r="FH122" s="56"/>
      <c r="FI122" s="56"/>
      <c r="FJ122" s="56"/>
      <c r="FK122" s="56"/>
      <c r="FL122" s="56"/>
      <c r="FM122" s="56"/>
      <c r="FN122" s="56"/>
      <c r="FO122" s="56"/>
      <c r="FP122" s="56"/>
      <c r="FQ122" s="56"/>
      <c r="FR122" s="56"/>
      <c r="FS122" s="56"/>
      <c r="FT122" s="56"/>
      <c r="FU122" s="56"/>
      <c r="FV122" s="56"/>
      <c r="FW122" s="56"/>
      <c r="FX122" s="56"/>
      <c r="FY122" s="56"/>
      <c r="FZ122" s="56"/>
      <c r="GA122" s="56"/>
      <c r="GB122" s="56"/>
      <c r="GC122" s="56"/>
      <c r="GD122" s="56"/>
      <c r="GE122" s="56"/>
      <c r="GF122" s="56"/>
      <c r="GG122" s="56"/>
      <c r="GH122" s="56"/>
      <c r="GI122" s="56"/>
      <c r="GJ122" s="56"/>
      <c r="GK122" s="56"/>
      <c r="GL122" s="56"/>
      <c r="GM122" s="56"/>
      <c r="GN122" s="56"/>
      <c r="GO122" s="56"/>
      <c r="GP122" s="56"/>
      <c r="GQ122" s="56"/>
      <c r="GR122" s="56"/>
      <c r="GS122" s="56"/>
      <c r="GT122" s="56"/>
      <c r="GU122" s="56"/>
      <c r="GV122" s="56"/>
      <c r="GW122" s="56"/>
      <c r="GX122" s="56"/>
      <c r="GY122" s="56"/>
      <c r="GZ122" s="56"/>
      <c r="HA122" s="56"/>
      <c r="HB122" s="56"/>
      <c r="HC122" s="56"/>
      <c r="HD122" s="56"/>
      <c r="HE122" s="56"/>
      <c r="HF122" s="56"/>
      <c r="HG122" s="56"/>
    </row>
    <row r="123" spans="1:215" s="39" customFormat="1" ht="38.25">
      <c r="A123" s="45" t="s">
        <v>309</v>
      </c>
      <c r="B123" s="45"/>
      <c r="C123" s="95" t="s">
        <v>310</v>
      </c>
      <c r="D123" s="61">
        <f>D124</f>
        <v>6171.3</v>
      </c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</row>
    <row r="124" spans="1:215" s="40" customFormat="1" ht="25.5">
      <c r="A124" s="45" t="s">
        <v>562</v>
      </c>
      <c r="B124" s="45"/>
      <c r="C124" s="20" t="s">
        <v>502</v>
      </c>
      <c r="D124" s="44">
        <f>D125</f>
        <v>6171.3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  <c r="DT124" s="37"/>
      <c r="DU124" s="37"/>
      <c r="DV124" s="37"/>
      <c r="DW124" s="37"/>
      <c r="DX124" s="37"/>
      <c r="DY124" s="37"/>
      <c r="DZ124" s="37"/>
      <c r="EA124" s="37"/>
      <c r="EB124" s="37"/>
      <c r="EC124" s="37"/>
      <c r="ED124" s="37"/>
      <c r="EE124" s="37"/>
      <c r="EF124" s="37"/>
      <c r="EG124" s="37"/>
      <c r="EH124" s="37"/>
      <c r="EI124" s="37"/>
      <c r="EJ124" s="37"/>
      <c r="EK124" s="37"/>
      <c r="EL124" s="37"/>
      <c r="EM124" s="37"/>
      <c r="EN124" s="37"/>
      <c r="EO124" s="37"/>
      <c r="EP124" s="37"/>
      <c r="EQ124" s="37"/>
      <c r="ER124" s="37"/>
      <c r="ES124" s="37"/>
      <c r="ET124" s="37"/>
      <c r="EU124" s="37"/>
      <c r="EV124" s="37"/>
      <c r="EW124" s="37"/>
      <c r="EX124" s="37"/>
      <c r="EY124" s="37"/>
      <c r="EZ124" s="37"/>
      <c r="FA124" s="37"/>
      <c r="FB124" s="37"/>
      <c r="FC124" s="37"/>
      <c r="FD124" s="37"/>
      <c r="FE124" s="37"/>
      <c r="FF124" s="37"/>
      <c r="FG124" s="37"/>
      <c r="FH124" s="37"/>
      <c r="FI124" s="37"/>
      <c r="FJ124" s="37"/>
      <c r="FK124" s="37"/>
      <c r="FL124" s="37"/>
      <c r="FM124" s="37"/>
      <c r="FN124" s="37"/>
      <c r="FO124" s="37"/>
      <c r="FP124" s="37"/>
      <c r="FQ124" s="37"/>
      <c r="FR124" s="37"/>
      <c r="FS124" s="37"/>
      <c r="FT124" s="37"/>
      <c r="FU124" s="37"/>
      <c r="FV124" s="37"/>
      <c r="FW124" s="37"/>
      <c r="FX124" s="37"/>
      <c r="FY124" s="37"/>
      <c r="FZ124" s="37"/>
      <c r="GA124" s="37"/>
      <c r="GB124" s="37"/>
      <c r="GC124" s="37"/>
      <c r="GD124" s="37"/>
      <c r="GE124" s="37"/>
      <c r="GF124" s="37"/>
      <c r="GG124" s="37"/>
      <c r="GH124" s="37"/>
      <c r="GI124" s="37"/>
      <c r="GJ124" s="37"/>
      <c r="GK124" s="37"/>
      <c r="GL124" s="37"/>
      <c r="GM124" s="37"/>
      <c r="GN124" s="37"/>
      <c r="GO124" s="37"/>
      <c r="GP124" s="37"/>
      <c r="GQ124" s="37"/>
      <c r="GR124" s="37"/>
      <c r="GS124" s="37"/>
      <c r="GT124" s="37"/>
      <c r="GU124" s="37"/>
      <c r="GV124" s="37"/>
      <c r="GW124" s="37"/>
      <c r="GX124" s="37"/>
      <c r="GY124" s="37"/>
      <c r="GZ124" s="37"/>
      <c r="HA124" s="37"/>
      <c r="HB124" s="37"/>
      <c r="HC124" s="37"/>
      <c r="HD124" s="37"/>
      <c r="HE124" s="37"/>
      <c r="HF124" s="37"/>
      <c r="HG124" s="37"/>
    </row>
    <row r="125" spans="1:215" s="40" customFormat="1" ht="25.5">
      <c r="A125" s="45" t="s">
        <v>563</v>
      </c>
      <c r="B125" s="45"/>
      <c r="C125" s="3" t="s">
        <v>224</v>
      </c>
      <c r="D125" s="44">
        <f>D126</f>
        <v>6171.3</v>
      </c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/>
      <c r="ED125" s="37"/>
      <c r="EE125" s="37"/>
      <c r="EF125" s="37"/>
      <c r="EG125" s="37"/>
      <c r="EH125" s="37"/>
      <c r="EI125" s="37"/>
      <c r="EJ125" s="37"/>
      <c r="EK125" s="37"/>
      <c r="EL125" s="37"/>
      <c r="EM125" s="37"/>
      <c r="EN125" s="37"/>
      <c r="EO125" s="37"/>
      <c r="EP125" s="37"/>
      <c r="EQ125" s="37"/>
      <c r="ER125" s="37"/>
      <c r="ES125" s="37"/>
      <c r="ET125" s="37"/>
      <c r="EU125" s="37"/>
      <c r="EV125" s="37"/>
      <c r="EW125" s="37"/>
      <c r="EX125" s="37"/>
      <c r="EY125" s="37"/>
      <c r="EZ125" s="37"/>
      <c r="FA125" s="37"/>
      <c r="FB125" s="37"/>
      <c r="FC125" s="37"/>
      <c r="FD125" s="37"/>
      <c r="FE125" s="37"/>
      <c r="FF125" s="37"/>
      <c r="FG125" s="37"/>
      <c r="FH125" s="37"/>
      <c r="FI125" s="37"/>
      <c r="FJ125" s="37"/>
      <c r="FK125" s="37"/>
      <c r="FL125" s="37"/>
      <c r="FM125" s="37"/>
      <c r="FN125" s="37"/>
      <c r="FO125" s="37"/>
      <c r="FP125" s="37"/>
      <c r="FQ125" s="37"/>
      <c r="FR125" s="37"/>
      <c r="FS125" s="37"/>
      <c r="FT125" s="37"/>
      <c r="FU125" s="37"/>
      <c r="FV125" s="37"/>
      <c r="FW125" s="37"/>
      <c r="FX125" s="37"/>
      <c r="FY125" s="37"/>
      <c r="FZ125" s="37"/>
      <c r="GA125" s="37"/>
      <c r="GB125" s="37"/>
      <c r="GC125" s="37"/>
      <c r="GD125" s="37"/>
      <c r="GE125" s="37"/>
      <c r="GF125" s="37"/>
      <c r="GG125" s="37"/>
      <c r="GH125" s="37"/>
      <c r="GI125" s="37"/>
      <c r="GJ125" s="37"/>
      <c r="GK125" s="37"/>
      <c r="GL125" s="37"/>
      <c r="GM125" s="37"/>
      <c r="GN125" s="37"/>
      <c r="GO125" s="37"/>
      <c r="GP125" s="37"/>
      <c r="GQ125" s="37"/>
      <c r="GR125" s="37"/>
      <c r="GS125" s="37"/>
      <c r="GT125" s="37"/>
      <c r="GU125" s="37"/>
      <c r="GV125" s="37"/>
      <c r="GW125" s="37"/>
      <c r="GX125" s="37"/>
      <c r="GY125" s="37"/>
      <c r="GZ125" s="37"/>
      <c r="HA125" s="37"/>
      <c r="HB125" s="37"/>
      <c r="HC125" s="37"/>
      <c r="HD125" s="37"/>
      <c r="HE125" s="37"/>
      <c r="HF125" s="37"/>
      <c r="HG125" s="37"/>
    </row>
    <row r="126" spans="1:215" s="40" customFormat="1" ht="25.5">
      <c r="A126" s="45"/>
      <c r="B126" s="45" t="s">
        <v>371</v>
      </c>
      <c r="C126" s="15" t="s">
        <v>372</v>
      </c>
      <c r="D126" s="44">
        <v>6171.3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/>
      <c r="ES126" s="37"/>
      <c r="ET126" s="37"/>
      <c r="EU126" s="37"/>
      <c r="EV126" s="37"/>
      <c r="EW126" s="37"/>
      <c r="EX126" s="37"/>
      <c r="EY126" s="37"/>
      <c r="EZ126" s="37"/>
      <c r="FA126" s="37"/>
      <c r="FB126" s="37"/>
      <c r="FC126" s="37"/>
      <c r="FD126" s="37"/>
      <c r="FE126" s="37"/>
      <c r="FF126" s="37"/>
      <c r="FG126" s="37"/>
      <c r="FH126" s="37"/>
      <c r="FI126" s="37"/>
      <c r="FJ126" s="37"/>
      <c r="FK126" s="37"/>
      <c r="FL126" s="37"/>
      <c r="FM126" s="37"/>
      <c r="FN126" s="37"/>
      <c r="FO126" s="37"/>
      <c r="FP126" s="37"/>
      <c r="FQ126" s="37"/>
      <c r="FR126" s="37"/>
      <c r="FS126" s="37"/>
      <c r="FT126" s="37"/>
      <c r="FU126" s="37"/>
      <c r="FV126" s="37"/>
      <c r="FW126" s="37"/>
      <c r="FX126" s="37"/>
      <c r="FY126" s="37"/>
      <c r="FZ126" s="37"/>
      <c r="GA126" s="37"/>
      <c r="GB126" s="37"/>
      <c r="GC126" s="37"/>
      <c r="GD126" s="37"/>
      <c r="GE126" s="37"/>
      <c r="GF126" s="37"/>
      <c r="GG126" s="37"/>
      <c r="GH126" s="37"/>
      <c r="GI126" s="37"/>
      <c r="GJ126" s="37"/>
      <c r="GK126" s="37"/>
      <c r="GL126" s="37"/>
      <c r="GM126" s="37"/>
      <c r="GN126" s="37"/>
      <c r="GO126" s="37"/>
      <c r="GP126" s="37"/>
      <c r="GQ126" s="37"/>
      <c r="GR126" s="37"/>
      <c r="GS126" s="37"/>
      <c r="GT126" s="37"/>
      <c r="GU126" s="37"/>
      <c r="GV126" s="37"/>
      <c r="GW126" s="37"/>
      <c r="GX126" s="37"/>
      <c r="GY126" s="37"/>
      <c r="GZ126" s="37"/>
      <c r="HA126" s="37"/>
      <c r="HB126" s="37"/>
      <c r="HC126" s="37"/>
      <c r="HD126" s="37"/>
      <c r="HE126" s="37"/>
      <c r="HF126" s="37"/>
      <c r="HG126" s="37"/>
    </row>
    <row r="127" spans="1:215" s="39" customFormat="1" ht="25.5">
      <c r="A127" s="45" t="s">
        <v>311</v>
      </c>
      <c r="B127" s="45"/>
      <c r="C127" s="43" t="s">
        <v>225</v>
      </c>
      <c r="D127" s="61">
        <f>D128</f>
        <v>55.7</v>
      </c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/>
      <c r="EU127" s="38"/>
      <c r="EV127" s="38"/>
      <c r="EW127" s="38"/>
      <c r="EX127" s="38"/>
      <c r="EY127" s="38"/>
      <c r="EZ127" s="38"/>
      <c r="FA127" s="38"/>
      <c r="FB127" s="38"/>
      <c r="FC127" s="38"/>
      <c r="FD127" s="38"/>
      <c r="FE127" s="38"/>
      <c r="FF127" s="38"/>
      <c r="FG127" s="38"/>
      <c r="FH127" s="38"/>
      <c r="FI127" s="38"/>
      <c r="FJ127" s="38"/>
      <c r="FK127" s="38"/>
      <c r="FL127" s="38"/>
      <c r="FM127" s="38"/>
      <c r="FN127" s="38"/>
      <c r="FO127" s="38"/>
      <c r="FP127" s="38"/>
      <c r="FQ127" s="38"/>
      <c r="FR127" s="38"/>
      <c r="FS127" s="38"/>
      <c r="FT127" s="38"/>
      <c r="FU127" s="38"/>
      <c r="FV127" s="38"/>
      <c r="FW127" s="38"/>
      <c r="FX127" s="38"/>
      <c r="FY127" s="38"/>
      <c r="FZ127" s="38"/>
      <c r="GA127" s="38"/>
      <c r="GB127" s="38"/>
      <c r="GC127" s="38"/>
      <c r="GD127" s="38"/>
      <c r="GE127" s="38"/>
      <c r="GF127" s="38"/>
      <c r="GG127" s="38"/>
      <c r="GH127" s="38"/>
      <c r="GI127" s="38"/>
      <c r="GJ127" s="38"/>
      <c r="GK127" s="38"/>
      <c r="GL127" s="38"/>
      <c r="GM127" s="38"/>
      <c r="GN127" s="38"/>
      <c r="GO127" s="38"/>
      <c r="GP127" s="38"/>
      <c r="GQ127" s="38"/>
      <c r="GR127" s="38"/>
      <c r="GS127" s="38"/>
      <c r="GT127" s="38"/>
      <c r="GU127" s="38"/>
      <c r="GV127" s="38"/>
      <c r="GW127" s="38"/>
      <c r="GX127" s="38"/>
      <c r="GY127" s="38"/>
      <c r="GZ127" s="38"/>
      <c r="HA127" s="38"/>
      <c r="HB127" s="38"/>
      <c r="HC127" s="38"/>
      <c r="HD127" s="38"/>
      <c r="HE127" s="38"/>
      <c r="HF127" s="38"/>
      <c r="HG127" s="38"/>
    </row>
    <row r="128" spans="1:215" s="40" customFormat="1" ht="25.5">
      <c r="A128" s="45" t="s">
        <v>564</v>
      </c>
      <c r="B128" s="45"/>
      <c r="C128" s="15" t="s">
        <v>347</v>
      </c>
      <c r="D128" s="44">
        <f>D129</f>
        <v>55.7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  <c r="DT128" s="37"/>
      <c r="DU128" s="37"/>
      <c r="DV128" s="37"/>
      <c r="DW128" s="37"/>
      <c r="DX128" s="37"/>
      <c r="DY128" s="37"/>
      <c r="DZ128" s="37"/>
      <c r="EA128" s="37"/>
      <c r="EB128" s="37"/>
      <c r="EC128" s="37"/>
      <c r="ED128" s="37"/>
      <c r="EE128" s="37"/>
      <c r="EF128" s="37"/>
      <c r="EG128" s="37"/>
      <c r="EH128" s="37"/>
      <c r="EI128" s="37"/>
      <c r="EJ128" s="37"/>
      <c r="EK128" s="37"/>
      <c r="EL128" s="37"/>
      <c r="EM128" s="37"/>
      <c r="EN128" s="37"/>
      <c r="EO128" s="37"/>
      <c r="EP128" s="37"/>
      <c r="EQ128" s="37"/>
      <c r="ER128" s="37"/>
      <c r="ES128" s="37"/>
      <c r="ET128" s="37"/>
      <c r="EU128" s="37"/>
      <c r="EV128" s="37"/>
      <c r="EW128" s="37"/>
      <c r="EX128" s="37"/>
      <c r="EY128" s="37"/>
      <c r="EZ128" s="37"/>
      <c r="FA128" s="37"/>
      <c r="FB128" s="37"/>
      <c r="FC128" s="37"/>
      <c r="FD128" s="37"/>
      <c r="FE128" s="37"/>
      <c r="FF128" s="37"/>
      <c r="FG128" s="37"/>
      <c r="FH128" s="37"/>
      <c r="FI128" s="37"/>
      <c r="FJ128" s="37"/>
      <c r="FK128" s="37"/>
      <c r="FL128" s="37"/>
      <c r="FM128" s="37"/>
      <c r="FN128" s="37"/>
      <c r="FO128" s="37"/>
      <c r="FP128" s="37"/>
      <c r="FQ128" s="37"/>
      <c r="FR128" s="37"/>
      <c r="FS128" s="37"/>
      <c r="FT128" s="37"/>
      <c r="FU128" s="37"/>
      <c r="FV128" s="37"/>
      <c r="FW128" s="37"/>
      <c r="FX128" s="37"/>
      <c r="FY128" s="37"/>
      <c r="FZ128" s="37"/>
      <c r="GA128" s="37"/>
      <c r="GB128" s="37"/>
      <c r="GC128" s="37"/>
      <c r="GD128" s="37"/>
      <c r="GE128" s="37"/>
      <c r="GF128" s="37"/>
      <c r="GG128" s="37"/>
      <c r="GH128" s="37"/>
      <c r="GI128" s="37"/>
      <c r="GJ128" s="37"/>
      <c r="GK128" s="37"/>
      <c r="GL128" s="37"/>
      <c r="GM128" s="37"/>
      <c r="GN128" s="37"/>
      <c r="GO128" s="37"/>
      <c r="GP128" s="37"/>
      <c r="GQ128" s="37"/>
      <c r="GR128" s="37"/>
      <c r="GS128" s="37"/>
      <c r="GT128" s="37"/>
      <c r="GU128" s="37"/>
      <c r="GV128" s="37"/>
      <c r="GW128" s="37"/>
      <c r="GX128" s="37"/>
      <c r="GY128" s="37"/>
      <c r="GZ128" s="37"/>
      <c r="HA128" s="37"/>
      <c r="HB128" s="37"/>
      <c r="HC128" s="37"/>
      <c r="HD128" s="37"/>
      <c r="HE128" s="37"/>
      <c r="HF128" s="37"/>
      <c r="HG128" s="37"/>
    </row>
    <row r="129" spans="1:215" s="40" customFormat="1" ht="25.5">
      <c r="A129" s="45"/>
      <c r="B129" s="45" t="s">
        <v>371</v>
      </c>
      <c r="C129" s="15" t="s">
        <v>372</v>
      </c>
      <c r="D129" s="44">
        <v>55.7</v>
      </c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  <c r="DU129" s="37"/>
      <c r="DV129" s="37"/>
      <c r="DW129" s="37"/>
      <c r="DX129" s="37"/>
      <c r="DY129" s="37"/>
      <c r="DZ129" s="37"/>
      <c r="EA129" s="37"/>
      <c r="EB129" s="37"/>
      <c r="EC129" s="37"/>
      <c r="ED129" s="37"/>
      <c r="EE129" s="37"/>
      <c r="EF129" s="37"/>
      <c r="EG129" s="37"/>
      <c r="EH129" s="37"/>
      <c r="EI129" s="37"/>
      <c r="EJ129" s="37"/>
      <c r="EK129" s="37"/>
      <c r="EL129" s="37"/>
      <c r="EM129" s="37"/>
      <c r="EN129" s="37"/>
      <c r="EO129" s="37"/>
      <c r="EP129" s="37"/>
      <c r="EQ129" s="37"/>
      <c r="ER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  <c r="FF129" s="37"/>
      <c r="FG129" s="37"/>
      <c r="FH129" s="37"/>
      <c r="FI129" s="37"/>
      <c r="FJ129" s="37"/>
      <c r="FK129" s="37"/>
      <c r="FL129" s="37"/>
      <c r="FM129" s="37"/>
      <c r="FN129" s="37"/>
      <c r="FO129" s="37"/>
      <c r="FP129" s="37"/>
      <c r="FQ129" s="37"/>
      <c r="FR129" s="37"/>
      <c r="FS129" s="37"/>
      <c r="FT129" s="37"/>
      <c r="FU129" s="37"/>
      <c r="FV129" s="37"/>
      <c r="FW129" s="37"/>
      <c r="FX129" s="37"/>
      <c r="FY129" s="37"/>
      <c r="FZ129" s="37"/>
      <c r="GA129" s="37"/>
      <c r="GB129" s="37"/>
      <c r="GC129" s="37"/>
      <c r="GD129" s="37"/>
      <c r="GE129" s="37"/>
      <c r="GF129" s="37"/>
      <c r="GG129" s="37"/>
      <c r="GH129" s="37"/>
      <c r="GI129" s="37"/>
      <c r="GJ129" s="37"/>
      <c r="GK129" s="37"/>
      <c r="GL129" s="37"/>
      <c r="GM129" s="37"/>
      <c r="GN129" s="37"/>
      <c r="GO129" s="37"/>
      <c r="GP129" s="37"/>
      <c r="GQ129" s="37"/>
      <c r="GR129" s="37"/>
      <c r="GS129" s="37"/>
      <c r="GT129" s="37"/>
      <c r="GU129" s="37"/>
      <c r="GV129" s="37"/>
      <c r="GW129" s="37"/>
      <c r="GX129" s="37"/>
      <c r="GY129" s="37"/>
      <c r="GZ129" s="37"/>
      <c r="HA129" s="37"/>
      <c r="HB129" s="37"/>
      <c r="HC129" s="37"/>
      <c r="HD129" s="37"/>
      <c r="HE129" s="37"/>
      <c r="HF129" s="37"/>
      <c r="HG129" s="37"/>
    </row>
    <row r="130" spans="1:215" s="39" customFormat="1" ht="25.5">
      <c r="A130" s="41" t="s">
        <v>312</v>
      </c>
      <c r="B130" s="41"/>
      <c r="C130" s="9" t="s">
        <v>313</v>
      </c>
      <c r="D130" s="44">
        <f>D131</f>
        <v>15757.699999999999</v>
      </c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</row>
    <row r="131" spans="1:215" s="40" customFormat="1" ht="12.75">
      <c r="A131" s="45" t="s">
        <v>565</v>
      </c>
      <c r="B131" s="45"/>
      <c r="C131" s="20" t="s">
        <v>206</v>
      </c>
      <c r="D131" s="44">
        <f>SUM(D132:D133)</f>
        <v>15757.699999999999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  <c r="DU131" s="37"/>
      <c r="DV131" s="37"/>
      <c r="DW131" s="37"/>
      <c r="DX131" s="37"/>
      <c r="DY131" s="37"/>
      <c r="DZ131" s="37"/>
      <c r="EA131" s="37"/>
      <c r="EB131" s="37"/>
      <c r="EC131" s="37"/>
      <c r="ED131" s="37"/>
      <c r="EE131" s="37"/>
      <c r="EF131" s="37"/>
      <c r="EG131" s="37"/>
      <c r="EH131" s="37"/>
      <c r="EI131" s="37"/>
      <c r="EJ131" s="37"/>
      <c r="EK131" s="37"/>
      <c r="EL131" s="37"/>
      <c r="EM131" s="37"/>
      <c r="EN131" s="37"/>
      <c r="EO131" s="37"/>
      <c r="EP131" s="37"/>
      <c r="EQ131" s="37"/>
      <c r="ER131" s="37"/>
      <c r="ES131" s="37"/>
      <c r="ET131" s="37"/>
      <c r="EU131" s="37"/>
      <c r="EV131" s="37"/>
      <c r="EW131" s="37"/>
      <c r="EX131" s="37"/>
      <c r="EY131" s="37"/>
      <c r="EZ131" s="37"/>
      <c r="FA131" s="37"/>
      <c r="FB131" s="37"/>
      <c r="FC131" s="37"/>
      <c r="FD131" s="37"/>
      <c r="FE131" s="37"/>
      <c r="FF131" s="37"/>
      <c r="FG131" s="37"/>
      <c r="FH131" s="37"/>
      <c r="FI131" s="37"/>
      <c r="FJ131" s="37"/>
      <c r="FK131" s="37"/>
      <c r="FL131" s="37"/>
      <c r="FM131" s="37"/>
      <c r="FN131" s="37"/>
      <c r="FO131" s="37"/>
      <c r="FP131" s="37"/>
      <c r="FQ131" s="37"/>
      <c r="FR131" s="37"/>
      <c r="FS131" s="37"/>
      <c r="FT131" s="37"/>
      <c r="FU131" s="37"/>
      <c r="FV131" s="37"/>
      <c r="FW131" s="37"/>
      <c r="FX131" s="37"/>
      <c r="FY131" s="37"/>
      <c r="FZ131" s="37"/>
      <c r="GA131" s="37"/>
      <c r="GB131" s="37"/>
      <c r="GC131" s="37"/>
      <c r="GD131" s="37"/>
      <c r="GE131" s="37"/>
      <c r="GF131" s="37"/>
      <c r="GG131" s="37"/>
      <c r="GH131" s="37"/>
      <c r="GI131" s="37"/>
      <c r="GJ131" s="37"/>
      <c r="GK131" s="37"/>
      <c r="GL131" s="37"/>
      <c r="GM131" s="37"/>
      <c r="GN131" s="37"/>
      <c r="GO131" s="37"/>
      <c r="GP131" s="37"/>
      <c r="GQ131" s="37"/>
      <c r="GR131" s="37"/>
      <c r="GS131" s="37"/>
      <c r="GT131" s="37"/>
      <c r="GU131" s="37"/>
      <c r="GV131" s="37"/>
      <c r="GW131" s="37"/>
      <c r="GX131" s="37"/>
      <c r="GY131" s="37"/>
      <c r="GZ131" s="37"/>
      <c r="HA131" s="37"/>
      <c r="HB131" s="37"/>
      <c r="HC131" s="37"/>
      <c r="HD131" s="37"/>
      <c r="HE131" s="37"/>
      <c r="HF131" s="37"/>
      <c r="HG131" s="37"/>
    </row>
    <row r="132" spans="1:215" s="40" customFormat="1" ht="51">
      <c r="A132" s="45"/>
      <c r="B132" s="45" t="s">
        <v>365</v>
      </c>
      <c r="C132" s="8" t="s">
        <v>179</v>
      </c>
      <c r="D132" s="44">
        <v>14181.3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/>
      <c r="ED132" s="37"/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  <c r="EO132" s="37"/>
      <c r="EP132" s="37"/>
      <c r="EQ132" s="37"/>
      <c r="ER132" s="37"/>
      <c r="ES132" s="37"/>
      <c r="ET132" s="37"/>
      <c r="EU132" s="37"/>
      <c r="EV132" s="37"/>
      <c r="EW132" s="37"/>
      <c r="EX132" s="37"/>
      <c r="EY132" s="37"/>
      <c r="EZ132" s="37"/>
      <c r="FA132" s="37"/>
      <c r="FB132" s="37"/>
      <c r="FC132" s="37"/>
      <c r="FD132" s="37"/>
      <c r="FE132" s="37"/>
      <c r="FF132" s="37"/>
      <c r="FG132" s="37"/>
      <c r="FH132" s="37"/>
      <c r="FI132" s="37"/>
      <c r="FJ132" s="37"/>
      <c r="FK132" s="37"/>
      <c r="FL132" s="37"/>
      <c r="FM132" s="37"/>
      <c r="FN132" s="37"/>
      <c r="FO132" s="37"/>
      <c r="FP132" s="37"/>
      <c r="FQ132" s="37"/>
      <c r="FR132" s="37"/>
      <c r="FS132" s="37"/>
      <c r="FT132" s="37"/>
      <c r="FU132" s="37"/>
      <c r="FV132" s="37"/>
      <c r="FW132" s="37"/>
      <c r="FX132" s="37"/>
      <c r="FY132" s="37"/>
      <c r="FZ132" s="37"/>
      <c r="GA132" s="37"/>
      <c r="GB132" s="37"/>
      <c r="GC132" s="37"/>
      <c r="GD132" s="37"/>
      <c r="GE132" s="37"/>
      <c r="GF132" s="37"/>
      <c r="GG132" s="37"/>
      <c r="GH132" s="37"/>
      <c r="GI132" s="37"/>
      <c r="GJ132" s="37"/>
      <c r="GK132" s="37"/>
      <c r="GL132" s="37"/>
      <c r="GM132" s="37"/>
      <c r="GN132" s="37"/>
      <c r="GO132" s="37"/>
      <c r="GP132" s="37"/>
      <c r="GQ132" s="37"/>
      <c r="GR132" s="37"/>
      <c r="GS132" s="37"/>
      <c r="GT132" s="37"/>
      <c r="GU132" s="37"/>
      <c r="GV132" s="37"/>
      <c r="GW132" s="37"/>
      <c r="GX132" s="37"/>
      <c r="GY132" s="37"/>
      <c r="GZ132" s="37"/>
      <c r="HA132" s="37"/>
      <c r="HB132" s="37"/>
      <c r="HC132" s="37"/>
      <c r="HD132" s="37"/>
      <c r="HE132" s="37"/>
      <c r="HF132" s="37"/>
      <c r="HG132" s="37"/>
    </row>
    <row r="133" spans="1:215" s="40" customFormat="1" ht="25.5">
      <c r="A133" s="45"/>
      <c r="B133" s="45" t="s">
        <v>366</v>
      </c>
      <c r="C133" s="8" t="s">
        <v>1</v>
      </c>
      <c r="D133" s="44">
        <v>1576.4</v>
      </c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/>
      <c r="ED133" s="37"/>
      <c r="EE133" s="37"/>
      <c r="EF133" s="37"/>
      <c r="EG133" s="37"/>
      <c r="EH133" s="37"/>
      <c r="EI133" s="37"/>
      <c r="EJ133" s="37"/>
      <c r="EK133" s="37"/>
      <c r="EL133" s="37"/>
      <c r="EM133" s="37"/>
      <c r="EN133" s="37"/>
      <c r="EO133" s="37"/>
      <c r="EP133" s="37"/>
      <c r="EQ133" s="37"/>
      <c r="ER133" s="37"/>
      <c r="ES133" s="37"/>
      <c r="ET133" s="37"/>
      <c r="EU133" s="37"/>
      <c r="EV133" s="37"/>
      <c r="EW133" s="37"/>
      <c r="EX133" s="37"/>
      <c r="EY133" s="37"/>
      <c r="EZ133" s="37"/>
      <c r="FA133" s="37"/>
      <c r="FB133" s="37"/>
      <c r="FC133" s="37"/>
      <c r="FD133" s="37"/>
      <c r="FE133" s="37"/>
      <c r="FF133" s="37"/>
      <c r="FG133" s="37"/>
      <c r="FH133" s="37"/>
      <c r="FI133" s="37"/>
      <c r="FJ133" s="37"/>
      <c r="FK133" s="37"/>
      <c r="FL133" s="37"/>
      <c r="FM133" s="37"/>
      <c r="FN133" s="37"/>
      <c r="FO133" s="37"/>
      <c r="FP133" s="37"/>
      <c r="FQ133" s="37"/>
      <c r="FR133" s="37"/>
      <c r="FS133" s="37"/>
      <c r="FT133" s="37"/>
      <c r="FU133" s="37"/>
      <c r="FV133" s="37"/>
      <c r="FW133" s="37"/>
      <c r="FX133" s="37"/>
      <c r="FY133" s="37"/>
      <c r="FZ133" s="37"/>
      <c r="GA133" s="37"/>
      <c r="GB133" s="37"/>
      <c r="GC133" s="37"/>
      <c r="GD133" s="37"/>
      <c r="GE133" s="37"/>
      <c r="GF133" s="37"/>
      <c r="GG133" s="37"/>
      <c r="GH133" s="37"/>
      <c r="GI133" s="37"/>
      <c r="GJ133" s="37"/>
      <c r="GK133" s="37"/>
      <c r="GL133" s="37"/>
      <c r="GM133" s="37"/>
      <c r="GN133" s="37"/>
      <c r="GO133" s="37"/>
      <c r="GP133" s="37"/>
      <c r="GQ133" s="37"/>
      <c r="GR133" s="37"/>
      <c r="GS133" s="37"/>
      <c r="GT133" s="37"/>
      <c r="GU133" s="37"/>
      <c r="GV133" s="37"/>
      <c r="GW133" s="37"/>
      <c r="GX133" s="37"/>
      <c r="GY133" s="37"/>
      <c r="GZ133" s="37"/>
      <c r="HA133" s="37"/>
      <c r="HB133" s="37"/>
      <c r="HC133" s="37"/>
      <c r="HD133" s="37"/>
      <c r="HE133" s="37"/>
      <c r="HF133" s="37"/>
      <c r="HG133" s="37"/>
    </row>
    <row r="134" spans="1:215" s="39" customFormat="1" ht="25.5">
      <c r="A134" s="45" t="s">
        <v>314</v>
      </c>
      <c r="B134" s="45"/>
      <c r="C134" s="46" t="s">
        <v>137</v>
      </c>
      <c r="D134" s="44">
        <f>D137+D135</f>
        <v>1014.6</v>
      </c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</row>
    <row r="135" spans="1:215" s="40" customFormat="1" ht="25.5">
      <c r="A135" s="45" t="s">
        <v>566</v>
      </c>
      <c r="B135" s="45"/>
      <c r="C135" s="59" t="s">
        <v>138</v>
      </c>
      <c r="D135" s="44">
        <f>D136</f>
        <v>1004.6</v>
      </c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7"/>
      <c r="DV135" s="37"/>
      <c r="DW135" s="37"/>
      <c r="DX135" s="37"/>
      <c r="DY135" s="37"/>
      <c r="DZ135" s="37"/>
      <c r="EA135" s="37"/>
      <c r="EB135" s="37"/>
      <c r="EC135" s="37"/>
      <c r="ED135" s="37"/>
      <c r="EE135" s="37"/>
      <c r="EF135" s="37"/>
      <c r="EG135" s="37"/>
      <c r="EH135" s="37"/>
      <c r="EI135" s="37"/>
      <c r="EJ135" s="37"/>
      <c r="EK135" s="37"/>
      <c r="EL135" s="37"/>
      <c r="EM135" s="37"/>
      <c r="EN135" s="37"/>
      <c r="EO135" s="37"/>
      <c r="EP135" s="37"/>
      <c r="EQ135" s="37"/>
      <c r="ER135" s="37"/>
      <c r="ES135" s="37"/>
      <c r="ET135" s="37"/>
      <c r="EU135" s="37"/>
      <c r="EV135" s="37"/>
      <c r="EW135" s="37"/>
      <c r="EX135" s="37"/>
      <c r="EY135" s="37"/>
      <c r="EZ135" s="37"/>
      <c r="FA135" s="37"/>
      <c r="FB135" s="37"/>
      <c r="FC135" s="37"/>
      <c r="FD135" s="37"/>
      <c r="FE135" s="37"/>
      <c r="FF135" s="37"/>
      <c r="FG135" s="37"/>
      <c r="FH135" s="37"/>
      <c r="FI135" s="37"/>
      <c r="FJ135" s="37"/>
      <c r="FK135" s="37"/>
      <c r="FL135" s="37"/>
      <c r="FM135" s="37"/>
      <c r="FN135" s="37"/>
      <c r="FO135" s="37"/>
      <c r="FP135" s="37"/>
      <c r="FQ135" s="37"/>
      <c r="FR135" s="37"/>
      <c r="FS135" s="37"/>
      <c r="FT135" s="37"/>
      <c r="FU135" s="37"/>
      <c r="FV135" s="37"/>
      <c r="FW135" s="37"/>
      <c r="FX135" s="37"/>
      <c r="FY135" s="37"/>
      <c r="FZ135" s="37"/>
      <c r="GA135" s="37"/>
      <c r="GB135" s="37"/>
      <c r="GC135" s="37"/>
      <c r="GD135" s="37"/>
      <c r="GE135" s="37"/>
      <c r="GF135" s="37"/>
      <c r="GG135" s="37"/>
      <c r="GH135" s="37"/>
      <c r="GI135" s="37"/>
      <c r="GJ135" s="37"/>
      <c r="GK135" s="37"/>
      <c r="GL135" s="37"/>
      <c r="GM135" s="37"/>
      <c r="GN135" s="37"/>
      <c r="GO135" s="37"/>
      <c r="GP135" s="37"/>
      <c r="GQ135" s="37"/>
      <c r="GR135" s="37"/>
      <c r="GS135" s="37"/>
      <c r="GT135" s="37"/>
      <c r="GU135" s="37"/>
      <c r="GV135" s="37"/>
      <c r="GW135" s="37"/>
      <c r="GX135" s="37"/>
      <c r="GY135" s="37"/>
      <c r="GZ135" s="37"/>
      <c r="HA135" s="37"/>
      <c r="HB135" s="37"/>
      <c r="HC135" s="37"/>
      <c r="HD135" s="37"/>
      <c r="HE135" s="37"/>
      <c r="HF135" s="37"/>
      <c r="HG135" s="37"/>
    </row>
    <row r="136" spans="1:215" s="40" customFormat="1" ht="25.5">
      <c r="A136" s="45"/>
      <c r="B136" s="45" t="s">
        <v>371</v>
      </c>
      <c r="C136" s="15" t="s">
        <v>372</v>
      </c>
      <c r="D136" s="44">
        <v>1004.6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7"/>
      <c r="ED136" s="37"/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  <c r="EO136" s="37"/>
      <c r="EP136" s="37"/>
      <c r="EQ136" s="37"/>
      <c r="ER136" s="37"/>
      <c r="ES136" s="37"/>
      <c r="ET136" s="37"/>
      <c r="EU136" s="37"/>
      <c r="EV136" s="37"/>
      <c r="EW136" s="37"/>
      <c r="EX136" s="37"/>
      <c r="EY136" s="37"/>
      <c r="EZ136" s="37"/>
      <c r="FA136" s="37"/>
      <c r="FB136" s="37"/>
      <c r="FC136" s="37"/>
      <c r="FD136" s="37"/>
      <c r="FE136" s="37"/>
      <c r="FF136" s="37"/>
      <c r="FG136" s="37"/>
      <c r="FH136" s="37"/>
      <c r="FI136" s="37"/>
      <c r="FJ136" s="37"/>
      <c r="FK136" s="37"/>
      <c r="FL136" s="37"/>
      <c r="FM136" s="37"/>
      <c r="FN136" s="37"/>
      <c r="FO136" s="37"/>
      <c r="FP136" s="37"/>
      <c r="FQ136" s="37"/>
      <c r="FR136" s="37"/>
      <c r="FS136" s="37"/>
      <c r="FT136" s="37"/>
      <c r="FU136" s="37"/>
      <c r="FV136" s="37"/>
      <c r="FW136" s="37"/>
      <c r="FX136" s="37"/>
      <c r="FY136" s="37"/>
      <c r="FZ136" s="37"/>
      <c r="GA136" s="37"/>
      <c r="GB136" s="37"/>
      <c r="GC136" s="37"/>
      <c r="GD136" s="37"/>
      <c r="GE136" s="37"/>
      <c r="GF136" s="37"/>
      <c r="GG136" s="37"/>
      <c r="GH136" s="37"/>
      <c r="GI136" s="37"/>
      <c r="GJ136" s="37"/>
      <c r="GK136" s="37"/>
      <c r="GL136" s="37"/>
      <c r="GM136" s="37"/>
      <c r="GN136" s="37"/>
      <c r="GO136" s="37"/>
      <c r="GP136" s="37"/>
      <c r="GQ136" s="37"/>
      <c r="GR136" s="37"/>
      <c r="GS136" s="37"/>
      <c r="GT136" s="37"/>
      <c r="GU136" s="37"/>
      <c r="GV136" s="37"/>
      <c r="GW136" s="37"/>
      <c r="GX136" s="37"/>
      <c r="GY136" s="37"/>
      <c r="GZ136" s="37"/>
      <c r="HA136" s="37"/>
      <c r="HB136" s="37"/>
      <c r="HC136" s="37"/>
      <c r="HD136" s="37"/>
      <c r="HE136" s="37"/>
      <c r="HF136" s="37"/>
      <c r="HG136" s="37"/>
    </row>
    <row r="137" spans="1:4" s="37" customFormat="1" ht="25.5">
      <c r="A137" s="45" t="s">
        <v>567</v>
      </c>
      <c r="B137" s="45"/>
      <c r="C137" s="60" t="s">
        <v>355</v>
      </c>
      <c r="D137" s="44">
        <f>D138</f>
        <v>10</v>
      </c>
    </row>
    <row r="138" spans="1:4" s="37" customFormat="1" ht="12.75">
      <c r="A138" s="45"/>
      <c r="B138" s="45" t="s">
        <v>369</v>
      </c>
      <c r="C138" s="46" t="s">
        <v>370</v>
      </c>
      <c r="D138" s="44">
        <v>10</v>
      </c>
    </row>
    <row r="139" spans="1:215" s="39" customFormat="1" ht="25.5">
      <c r="A139" s="41" t="s">
        <v>139</v>
      </c>
      <c r="B139" s="41"/>
      <c r="C139" s="43" t="s">
        <v>507</v>
      </c>
      <c r="D139" s="44">
        <f>D140+D142</f>
        <v>1224.3000000000002</v>
      </c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</row>
    <row r="140" spans="1:215" s="40" customFormat="1" ht="38.25">
      <c r="A140" s="45" t="s">
        <v>140</v>
      </c>
      <c r="B140" s="45"/>
      <c r="C140" s="60" t="s">
        <v>508</v>
      </c>
      <c r="D140" s="44">
        <f>D141</f>
        <v>765.2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  <c r="DU140" s="37"/>
      <c r="DV140" s="37"/>
      <c r="DW140" s="37"/>
      <c r="DX140" s="37"/>
      <c r="DY140" s="37"/>
      <c r="DZ140" s="37"/>
      <c r="EA140" s="37"/>
      <c r="EB140" s="37"/>
      <c r="EC140" s="37"/>
      <c r="ED140" s="37"/>
      <c r="EE140" s="37"/>
      <c r="EF140" s="37"/>
      <c r="EG140" s="37"/>
      <c r="EH140" s="37"/>
      <c r="EI140" s="37"/>
      <c r="EJ140" s="37"/>
      <c r="EK140" s="37"/>
      <c r="EL140" s="37"/>
      <c r="EM140" s="37"/>
      <c r="EN140" s="37"/>
      <c r="EO140" s="37"/>
      <c r="EP140" s="37"/>
      <c r="EQ140" s="37"/>
      <c r="ER140" s="37"/>
      <c r="ES140" s="37"/>
      <c r="ET140" s="37"/>
      <c r="EU140" s="37"/>
      <c r="EV140" s="37"/>
      <c r="EW140" s="37"/>
      <c r="EX140" s="37"/>
      <c r="EY140" s="37"/>
      <c r="EZ140" s="37"/>
      <c r="FA140" s="37"/>
      <c r="FB140" s="37"/>
      <c r="FC140" s="37"/>
      <c r="FD140" s="37"/>
      <c r="FE140" s="37"/>
      <c r="FF140" s="37"/>
      <c r="FG140" s="37"/>
      <c r="FH140" s="37"/>
      <c r="FI140" s="37"/>
      <c r="FJ140" s="37"/>
      <c r="FK140" s="37"/>
      <c r="FL140" s="37"/>
      <c r="FM140" s="37"/>
      <c r="FN140" s="37"/>
      <c r="FO140" s="37"/>
      <c r="FP140" s="37"/>
      <c r="FQ140" s="37"/>
      <c r="FR140" s="37"/>
      <c r="FS140" s="37"/>
      <c r="FT140" s="37"/>
      <c r="FU140" s="37"/>
      <c r="FV140" s="37"/>
      <c r="FW140" s="37"/>
      <c r="FX140" s="37"/>
      <c r="FY140" s="37"/>
      <c r="FZ140" s="37"/>
      <c r="GA140" s="37"/>
      <c r="GB140" s="37"/>
      <c r="GC140" s="37"/>
      <c r="GD140" s="37"/>
      <c r="GE140" s="37"/>
      <c r="GF140" s="37"/>
      <c r="GG140" s="37"/>
      <c r="GH140" s="37"/>
      <c r="GI140" s="37"/>
      <c r="GJ140" s="37"/>
      <c r="GK140" s="37"/>
      <c r="GL140" s="37"/>
      <c r="GM140" s="37"/>
      <c r="GN140" s="37"/>
      <c r="GO140" s="37"/>
      <c r="GP140" s="37"/>
      <c r="GQ140" s="37"/>
      <c r="GR140" s="37"/>
      <c r="GS140" s="37"/>
      <c r="GT140" s="37"/>
      <c r="GU140" s="37"/>
      <c r="GV140" s="37"/>
      <c r="GW140" s="37"/>
      <c r="GX140" s="37"/>
      <c r="GY140" s="37"/>
      <c r="GZ140" s="37"/>
      <c r="HA140" s="37"/>
      <c r="HB140" s="37"/>
      <c r="HC140" s="37"/>
      <c r="HD140" s="37"/>
      <c r="HE140" s="37"/>
      <c r="HF140" s="37"/>
      <c r="HG140" s="37"/>
    </row>
    <row r="141" spans="1:215" s="40" customFormat="1" ht="12.75">
      <c r="A141" s="45"/>
      <c r="B141" s="45" t="s">
        <v>369</v>
      </c>
      <c r="C141" s="46" t="s">
        <v>370</v>
      </c>
      <c r="D141" s="44">
        <v>765.2</v>
      </c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/>
      <c r="DU141" s="37"/>
      <c r="DV141" s="37"/>
      <c r="DW141" s="37"/>
      <c r="DX141" s="37"/>
      <c r="DY141" s="37"/>
      <c r="DZ141" s="37"/>
      <c r="EA141" s="37"/>
      <c r="EB141" s="37"/>
      <c r="EC141" s="37"/>
      <c r="ED141" s="37"/>
      <c r="EE141" s="37"/>
      <c r="EF141" s="37"/>
      <c r="EG141" s="37"/>
      <c r="EH141" s="37"/>
      <c r="EI141" s="37"/>
      <c r="EJ141" s="37"/>
      <c r="EK141" s="37"/>
      <c r="EL141" s="37"/>
      <c r="EM141" s="37"/>
      <c r="EN141" s="37"/>
      <c r="EO141" s="37"/>
      <c r="EP141" s="37"/>
      <c r="EQ141" s="37"/>
      <c r="ER141" s="37"/>
      <c r="ES141" s="37"/>
      <c r="ET141" s="37"/>
      <c r="EU141" s="37"/>
      <c r="EV141" s="37"/>
      <c r="EW141" s="37"/>
      <c r="EX141" s="37"/>
      <c r="EY141" s="37"/>
      <c r="EZ141" s="37"/>
      <c r="FA141" s="37"/>
      <c r="FB141" s="37"/>
      <c r="FC141" s="37"/>
      <c r="FD141" s="37"/>
      <c r="FE141" s="37"/>
      <c r="FF141" s="37"/>
      <c r="FG141" s="37"/>
      <c r="FH141" s="37"/>
      <c r="FI141" s="37"/>
      <c r="FJ141" s="37"/>
      <c r="FK141" s="37"/>
      <c r="FL141" s="37"/>
      <c r="FM141" s="37"/>
      <c r="FN141" s="37"/>
      <c r="FO141" s="37"/>
      <c r="FP141" s="37"/>
      <c r="FQ141" s="37"/>
      <c r="FR141" s="37"/>
      <c r="FS141" s="37"/>
      <c r="FT141" s="37"/>
      <c r="FU141" s="37"/>
      <c r="FV141" s="37"/>
      <c r="FW141" s="37"/>
      <c r="FX141" s="37"/>
      <c r="FY141" s="37"/>
      <c r="FZ141" s="37"/>
      <c r="GA141" s="37"/>
      <c r="GB141" s="37"/>
      <c r="GC141" s="37"/>
      <c r="GD141" s="37"/>
      <c r="GE141" s="37"/>
      <c r="GF141" s="37"/>
      <c r="GG141" s="37"/>
      <c r="GH141" s="37"/>
      <c r="GI141" s="37"/>
      <c r="GJ141" s="37"/>
      <c r="GK141" s="37"/>
      <c r="GL141" s="37"/>
      <c r="GM141" s="37"/>
      <c r="GN141" s="37"/>
      <c r="GO141" s="37"/>
      <c r="GP141" s="37"/>
      <c r="GQ141" s="37"/>
      <c r="GR141" s="37"/>
      <c r="GS141" s="37"/>
      <c r="GT141" s="37"/>
      <c r="GU141" s="37"/>
      <c r="GV141" s="37"/>
      <c r="GW141" s="37"/>
      <c r="GX141" s="37"/>
      <c r="GY141" s="37"/>
      <c r="GZ141" s="37"/>
      <c r="HA141" s="37"/>
      <c r="HB141" s="37"/>
      <c r="HC141" s="37"/>
      <c r="HD141" s="37"/>
      <c r="HE141" s="37"/>
      <c r="HF141" s="37"/>
      <c r="HG141" s="37"/>
    </row>
    <row r="142" spans="1:215" s="40" customFormat="1" ht="33" customHeight="1">
      <c r="A142" s="45" t="s">
        <v>568</v>
      </c>
      <c r="B142" s="45"/>
      <c r="C142" s="60" t="s">
        <v>267</v>
      </c>
      <c r="D142" s="44">
        <f>D143</f>
        <v>459.1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  <c r="DU142" s="37"/>
      <c r="DV142" s="37"/>
      <c r="DW142" s="37"/>
      <c r="DX142" s="37"/>
      <c r="DY142" s="37"/>
      <c r="DZ142" s="37"/>
      <c r="EA142" s="37"/>
      <c r="EB142" s="37"/>
      <c r="EC142" s="37"/>
      <c r="ED142" s="37"/>
      <c r="EE142" s="37"/>
      <c r="EF142" s="37"/>
      <c r="EG142" s="37"/>
      <c r="EH142" s="37"/>
      <c r="EI142" s="37"/>
      <c r="EJ142" s="37"/>
      <c r="EK142" s="37"/>
      <c r="EL142" s="37"/>
      <c r="EM142" s="37"/>
      <c r="EN142" s="37"/>
      <c r="EO142" s="37"/>
      <c r="EP142" s="37"/>
      <c r="EQ142" s="37"/>
      <c r="ER142" s="37"/>
      <c r="ES142" s="37"/>
      <c r="ET142" s="37"/>
      <c r="EU142" s="37"/>
      <c r="EV142" s="37"/>
      <c r="EW142" s="37"/>
      <c r="EX142" s="37"/>
      <c r="EY142" s="37"/>
      <c r="EZ142" s="37"/>
      <c r="FA142" s="37"/>
      <c r="FB142" s="37"/>
      <c r="FC142" s="37"/>
      <c r="FD142" s="37"/>
      <c r="FE142" s="37"/>
      <c r="FF142" s="37"/>
      <c r="FG142" s="37"/>
      <c r="FH142" s="37"/>
      <c r="FI142" s="37"/>
      <c r="FJ142" s="37"/>
      <c r="FK142" s="37"/>
      <c r="FL142" s="37"/>
      <c r="FM142" s="37"/>
      <c r="FN142" s="37"/>
      <c r="FO142" s="37"/>
      <c r="FP142" s="37"/>
      <c r="FQ142" s="37"/>
      <c r="FR142" s="37"/>
      <c r="FS142" s="37"/>
      <c r="FT142" s="37"/>
      <c r="FU142" s="37"/>
      <c r="FV142" s="37"/>
      <c r="FW142" s="37"/>
      <c r="FX142" s="37"/>
      <c r="FY142" s="37"/>
      <c r="FZ142" s="37"/>
      <c r="GA142" s="37"/>
      <c r="GB142" s="37"/>
      <c r="GC142" s="37"/>
      <c r="GD142" s="37"/>
      <c r="GE142" s="37"/>
      <c r="GF142" s="37"/>
      <c r="GG142" s="37"/>
      <c r="GH142" s="37"/>
      <c r="GI142" s="37"/>
      <c r="GJ142" s="37"/>
      <c r="GK142" s="37"/>
      <c r="GL142" s="37"/>
      <c r="GM142" s="37"/>
      <c r="GN142" s="37"/>
      <c r="GO142" s="37"/>
      <c r="GP142" s="37"/>
      <c r="GQ142" s="37"/>
      <c r="GR142" s="37"/>
      <c r="GS142" s="37"/>
      <c r="GT142" s="37"/>
      <c r="GU142" s="37"/>
      <c r="GV142" s="37"/>
      <c r="GW142" s="37"/>
      <c r="GX142" s="37"/>
      <c r="GY142" s="37"/>
      <c r="GZ142" s="37"/>
      <c r="HA142" s="37"/>
      <c r="HB142" s="37"/>
      <c r="HC142" s="37"/>
      <c r="HD142" s="37"/>
      <c r="HE142" s="37"/>
      <c r="HF142" s="37"/>
      <c r="HG142" s="37"/>
    </row>
    <row r="143" spans="1:215" s="40" customFormat="1" ht="12.75">
      <c r="A143" s="45"/>
      <c r="B143" s="45" t="s">
        <v>369</v>
      </c>
      <c r="C143" s="46" t="s">
        <v>370</v>
      </c>
      <c r="D143" s="44">
        <v>459.1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 s="37"/>
      <c r="DX143" s="37"/>
      <c r="DY143" s="37"/>
      <c r="DZ143" s="37"/>
      <c r="EA143" s="37"/>
      <c r="EB143" s="37"/>
      <c r="EC143" s="37"/>
      <c r="ED143" s="37"/>
      <c r="EE143" s="37"/>
      <c r="EF143" s="37"/>
      <c r="EG143" s="37"/>
      <c r="EH143" s="37"/>
      <c r="EI143" s="37"/>
      <c r="EJ143" s="37"/>
      <c r="EK143" s="37"/>
      <c r="EL143" s="37"/>
      <c r="EM143" s="37"/>
      <c r="EN143" s="37"/>
      <c r="EO143" s="37"/>
      <c r="EP143" s="37"/>
      <c r="EQ143" s="37"/>
      <c r="ER143" s="37"/>
      <c r="ES143" s="37"/>
      <c r="ET143" s="37"/>
      <c r="EU143" s="37"/>
      <c r="EV143" s="37"/>
      <c r="EW143" s="37"/>
      <c r="EX143" s="37"/>
      <c r="EY143" s="37"/>
      <c r="EZ143" s="37"/>
      <c r="FA143" s="37"/>
      <c r="FB143" s="37"/>
      <c r="FC143" s="37"/>
      <c r="FD143" s="37"/>
      <c r="FE143" s="37"/>
      <c r="FF143" s="37"/>
      <c r="FG143" s="37"/>
      <c r="FH143" s="37"/>
      <c r="FI143" s="37"/>
      <c r="FJ143" s="37"/>
      <c r="FK143" s="37"/>
      <c r="FL143" s="37"/>
      <c r="FM143" s="37"/>
      <c r="FN143" s="37"/>
      <c r="FO143" s="37"/>
      <c r="FP143" s="37"/>
      <c r="FQ143" s="37"/>
      <c r="FR143" s="37"/>
      <c r="FS143" s="37"/>
      <c r="FT143" s="37"/>
      <c r="FU143" s="37"/>
      <c r="FV143" s="37"/>
      <c r="FW143" s="37"/>
      <c r="FX143" s="37"/>
      <c r="FY143" s="37"/>
      <c r="FZ143" s="37"/>
      <c r="GA143" s="37"/>
      <c r="GB143" s="37"/>
      <c r="GC143" s="37"/>
      <c r="GD143" s="37"/>
      <c r="GE143" s="37"/>
      <c r="GF143" s="37"/>
      <c r="GG143" s="37"/>
      <c r="GH143" s="37"/>
      <c r="GI143" s="37"/>
      <c r="GJ143" s="37"/>
      <c r="GK143" s="37"/>
      <c r="GL143" s="37"/>
      <c r="GM143" s="37"/>
      <c r="GN143" s="37"/>
      <c r="GO143" s="37"/>
      <c r="GP143" s="37"/>
      <c r="GQ143" s="37"/>
      <c r="GR143" s="37"/>
      <c r="GS143" s="37"/>
      <c r="GT143" s="37"/>
      <c r="GU143" s="37"/>
      <c r="GV143" s="37"/>
      <c r="GW143" s="37"/>
      <c r="GX143" s="37"/>
      <c r="GY143" s="37"/>
      <c r="GZ143" s="37"/>
      <c r="HA143" s="37"/>
      <c r="HB143" s="37"/>
      <c r="HC143" s="37"/>
      <c r="HD143" s="37"/>
      <c r="HE143" s="37"/>
      <c r="HF143" s="37"/>
      <c r="HG143" s="37"/>
    </row>
    <row r="144" spans="1:215" s="40" customFormat="1" ht="12.75">
      <c r="A144" s="41" t="s">
        <v>36</v>
      </c>
      <c r="B144" s="41"/>
      <c r="C144" s="9" t="s">
        <v>37</v>
      </c>
      <c r="D144" s="61">
        <f>D145</f>
        <v>5200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  <c r="DU144" s="37"/>
      <c r="DV144" s="37"/>
      <c r="DW144" s="37"/>
      <c r="DX144" s="37"/>
      <c r="DY144" s="37"/>
      <c r="DZ144" s="37"/>
      <c r="EA144" s="37"/>
      <c r="EB144" s="37"/>
      <c r="EC144" s="37"/>
      <c r="ED144" s="37"/>
      <c r="EE144" s="37"/>
      <c r="EF144" s="37"/>
      <c r="EG144" s="37"/>
      <c r="EH144" s="37"/>
      <c r="EI144" s="37"/>
      <c r="EJ144" s="37"/>
      <c r="EK144" s="37"/>
      <c r="EL144" s="37"/>
      <c r="EM144" s="37"/>
      <c r="EN144" s="37"/>
      <c r="EO144" s="37"/>
      <c r="EP144" s="37"/>
      <c r="EQ144" s="37"/>
      <c r="ER144" s="37"/>
      <c r="ES144" s="37"/>
      <c r="ET144" s="37"/>
      <c r="EU144" s="37"/>
      <c r="EV144" s="37"/>
      <c r="EW144" s="37"/>
      <c r="EX144" s="37"/>
      <c r="EY144" s="37"/>
      <c r="EZ144" s="37"/>
      <c r="FA144" s="37"/>
      <c r="FB144" s="37"/>
      <c r="FC144" s="37"/>
      <c r="FD144" s="37"/>
      <c r="FE144" s="37"/>
      <c r="FF144" s="37"/>
      <c r="FG144" s="37"/>
      <c r="FH144" s="37"/>
      <c r="FI144" s="37"/>
      <c r="FJ144" s="37"/>
      <c r="FK144" s="37"/>
      <c r="FL144" s="37"/>
      <c r="FM144" s="37"/>
      <c r="FN144" s="37"/>
      <c r="FO144" s="37"/>
      <c r="FP144" s="37"/>
      <c r="FQ144" s="37"/>
      <c r="FR144" s="37"/>
      <c r="FS144" s="37"/>
      <c r="FT144" s="37"/>
      <c r="FU144" s="37"/>
      <c r="FV144" s="37"/>
      <c r="FW144" s="37"/>
      <c r="FX144" s="37"/>
      <c r="FY144" s="37"/>
      <c r="FZ144" s="37"/>
      <c r="GA144" s="37"/>
      <c r="GB144" s="37"/>
      <c r="GC144" s="37"/>
      <c r="GD144" s="37"/>
      <c r="GE144" s="37"/>
      <c r="GF144" s="37"/>
      <c r="GG144" s="37"/>
      <c r="GH144" s="37"/>
      <c r="GI144" s="37"/>
      <c r="GJ144" s="37"/>
      <c r="GK144" s="37"/>
      <c r="GL144" s="37"/>
      <c r="GM144" s="37"/>
      <c r="GN144" s="37"/>
      <c r="GO144" s="37"/>
      <c r="GP144" s="37"/>
      <c r="GQ144" s="37"/>
      <c r="GR144" s="37"/>
      <c r="GS144" s="37"/>
      <c r="GT144" s="37"/>
      <c r="GU144" s="37"/>
      <c r="GV144" s="37"/>
      <c r="GW144" s="37"/>
      <c r="GX144" s="37"/>
      <c r="GY144" s="37"/>
      <c r="GZ144" s="37"/>
      <c r="HA144" s="37"/>
      <c r="HB144" s="37"/>
      <c r="HC144" s="37"/>
      <c r="HD144" s="37"/>
      <c r="HE144" s="37"/>
      <c r="HF144" s="37"/>
      <c r="HG144" s="37"/>
    </row>
    <row r="145" spans="1:4" s="37" customFormat="1" ht="51">
      <c r="A145" s="41" t="s">
        <v>38</v>
      </c>
      <c r="B145" s="41"/>
      <c r="C145" s="22" t="s">
        <v>39</v>
      </c>
      <c r="D145" s="44">
        <f>D146</f>
        <v>5200</v>
      </c>
    </row>
    <row r="146" spans="1:4" s="38" customFormat="1" ht="25.5">
      <c r="A146" s="41" t="s">
        <v>40</v>
      </c>
      <c r="B146" s="41"/>
      <c r="C146" s="22" t="s">
        <v>21</v>
      </c>
      <c r="D146" s="44">
        <f>D147+D149</f>
        <v>5200</v>
      </c>
    </row>
    <row r="147" spans="1:4" s="37" customFormat="1" ht="66" customHeight="1">
      <c r="A147" s="41" t="s">
        <v>569</v>
      </c>
      <c r="B147" s="41"/>
      <c r="C147" s="3" t="s">
        <v>41</v>
      </c>
      <c r="D147" s="44">
        <f>D148</f>
        <v>200</v>
      </c>
    </row>
    <row r="148" spans="1:4" s="37" customFormat="1" ht="12.75">
      <c r="A148" s="47"/>
      <c r="B148" s="45" t="s">
        <v>369</v>
      </c>
      <c r="C148" s="46" t="s">
        <v>370</v>
      </c>
      <c r="D148" s="44">
        <v>200</v>
      </c>
    </row>
    <row r="149" spans="1:4" s="37" customFormat="1" ht="52.5" customHeight="1">
      <c r="A149" s="41" t="s">
        <v>570</v>
      </c>
      <c r="B149" s="41"/>
      <c r="C149" s="3" t="s">
        <v>42</v>
      </c>
      <c r="D149" s="44">
        <f>D150</f>
        <v>5000</v>
      </c>
    </row>
    <row r="150" spans="1:4" s="37" customFormat="1" ht="12.75">
      <c r="A150" s="47"/>
      <c r="B150" s="45" t="s">
        <v>369</v>
      </c>
      <c r="C150" s="46" t="s">
        <v>370</v>
      </c>
      <c r="D150" s="44">
        <v>5000</v>
      </c>
    </row>
    <row r="151" spans="1:215" s="40" customFormat="1" ht="25.5">
      <c r="A151" s="41" t="s">
        <v>232</v>
      </c>
      <c r="B151" s="41"/>
      <c r="C151" s="9" t="s">
        <v>489</v>
      </c>
      <c r="D151" s="61">
        <f>D152+D169+D177+D181</f>
        <v>213115.80000000002</v>
      </c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  <c r="DT151" s="37"/>
      <c r="DU151" s="37"/>
      <c r="DV151" s="37"/>
      <c r="DW151" s="37"/>
      <c r="DX151" s="37"/>
      <c r="DY151" s="37"/>
      <c r="DZ151" s="37"/>
      <c r="EA151" s="37"/>
      <c r="EB151" s="37"/>
      <c r="EC151" s="37"/>
      <c r="ED151" s="37"/>
      <c r="EE151" s="37"/>
      <c r="EF151" s="37"/>
      <c r="EG151" s="37"/>
      <c r="EH151" s="37"/>
      <c r="EI151" s="37"/>
      <c r="EJ151" s="37"/>
      <c r="EK151" s="37"/>
      <c r="EL151" s="37"/>
      <c r="EM151" s="37"/>
      <c r="EN151" s="37"/>
      <c r="EO151" s="37"/>
      <c r="EP151" s="37"/>
      <c r="EQ151" s="37"/>
      <c r="ER151" s="37"/>
      <c r="ES151" s="37"/>
      <c r="ET151" s="37"/>
      <c r="EU151" s="37"/>
      <c r="EV151" s="37"/>
      <c r="EW151" s="37"/>
      <c r="EX151" s="37"/>
      <c r="EY151" s="37"/>
      <c r="EZ151" s="37"/>
      <c r="FA151" s="37"/>
      <c r="FB151" s="37"/>
      <c r="FC151" s="37"/>
      <c r="FD151" s="37"/>
      <c r="FE151" s="37"/>
      <c r="FF151" s="37"/>
      <c r="FG151" s="37"/>
      <c r="FH151" s="37"/>
      <c r="FI151" s="37"/>
      <c r="FJ151" s="37"/>
      <c r="FK151" s="37"/>
      <c r="FL151" s="37"/>
      <c r="FM151" s="37"/>
      <c r="FN151" s="37"/>
      <c r="FO151" s="37"/>
      <c r="FP151" s="37"/>
      <c r="FQ151" s="37"/>
      <c r="FR151" s="37"/>
      <c r="FS151" s="37"/>
      <c r="FT151" s="37"/>
      <c r="FU151" s="37"/>
      <c r="FV151" s="37"/>
      <c r="FW151" s="37"/>
      <c r="FX151" s="37"/>
      <c r="FY151" s="37"/>
      <c r="FZ151" s="37"/>
      <c r="GA151" s="37"/>
      <c r="GB151" s="37"/>
      <c r="GC151" s="37"/>
      <c r="GD151" s="37"/>
      <c r="GE151" s="37"/>
      <c r="GF151" s="37"/>
      <c r="GG151" s="37"/>
      <c r="GH151" s="37"/>
      <c r="GI151" s="37"/>
      <c r="GJ151" s="37"/>
      <c r="GK151" s="37"/>
      <c r="GL151" s="37"/>
      <c r="GM151" s="37"/>
      <c r="GN151" s="37"/>
      <c r="GO151" s="37"/>
      <c r="GP151" s="37"/>
      <c r="GQ151" s="37"/>
      <c r="GR151" s="37"/>
      <c r="GS151" s="37"/>
      <c r="GT151" s="37"/>
      <c r="GU151" s="37"/>
      <c r="GV151" s="37"/>
      <c r="GW151" s="37"/>
      <c r="GX151" s="37"/>
      <c r="GY151" s="37"/>
      <c r="GZ151" s="37"/>
      <c r="HA151" s="37"/>
      <c r="HB151" s="37"/>
      <c r="HC151" s="37"/>
      <c r="HD151" s="37"/>
      <c r="HE151" s="37"/>
      <c r="HF151" s="37"/>
      <c r="HG151" s="37"/>
    </row>
    <row r="152" spans="1:215" s="40" customFormat="1" ht="25.5">
      <c r="A152" s="41" t="s">
        <v>233</v>
      </c>
      <c r="B152" s="41"/>
      <c r="C152" s="22" t="s">
        <v>486</v>
      </c>
      <c r="D152" s="44">
        <f>D153+D160+D163+D166+D157</f>
        <v>162427.2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/>
      <c r="ET152" s="37"/>
      <c r="EU152" s="37"/>
      <c r="EV152" s="37"/>
      <c r="EW152" s="37"/>
      <c r="EX152" s="37"/>
      <c r="EY152" s="37"/>
      <c r="EZ152" s="37"/>
      <c r="FA152" s="37"/>
      <c r="FB152" s="37"/>
      <c r="FC152" s="37"/>
      <c r="FD152" s="37"/>
      <c r="FE152" s="37"/>
      <c r="FF152" s="37"/>
      <c r="FG152" s="37"/>
      <c r="FH152" s="37"/>
      <c r="FI152" s="37"/>
      <c r="FJ152" s="37"/>
      <c r="FK152" s="37"/>
      <c r="FL152" s="37"/>
      <c r="FM152" s="37"/>
      <c r="FN152" s="37"/>
      <c r="FO152" s="37"/>
      <c r="FP152" s="37"/>
      <c r="FQ152" s="37"/>
      <c r="FR152" s="37"/>
      <c r="FS152" s="37"/>
      <c r="FT152" s="37"/>
      <c r="FU152" s="37"/>
      <c r="FV152" s="37"/>
      <c r="FW152" s="37"/>
      <c r="FX152" s="37"/>
      <c r="FY152" s="37"/>
      <c r="FZ152" s="37"/>
      <c r="GA152" s="37"/>
      <c r="GB152" s="37"/>
      <c r="GC152" s="37"/>
      <c r="GD152" s="37"/>
      <c r="GE152" s="37"/>
      <c r="GF152" s="37"/>
      <c r="GG152" s="37"/>
      <c r="GH152" s="37"/>
      <c r="GI152" s="37"/>
      <c r="GJ152" s="37"/>
      <c r="GK152" s="37"/>
      <c r="GL152" s="37"/>
      <c r="GM152" s="37"/>
      <c r="GN152" s="37"/>
      <c r="GO152" s="37"/>
      <c r="GP152" s="37"/>
      <c r="GQ152" s="37"/>
      <c r="GR152" s="37"/>
      <c r="GS152" s="37"/>
      <c r="GT152" s="37"/>
      <c r="GU152" s="37"/>
      <c r="GV152" s="37"/>
      <c r="GW152" s="37"/>
      <c r="GX152" s="37"/>
      <c r="GY152" s="37"/>
      <c r="GZ152" s="37"/>
      <c r="HA152" s="37"/>
      <c r="HB152" s="37"/>
      <c r="HC152" s="37"/>
      <c r="HD152" s="37"/>
      <c r="HE152" s="37"/>
      <c r="HF152" s="37"/>
      <c r="HG152" s="37"/>
    </row>
    <row r="153" spans="1:215" s="39" customFormat="1" ht="12.75">
      <c r="A153" s="41" t="s">
        <v>234</v>
      </c>
      <c r="B153" s="41"/>
      <c r="C153" s="22" t="s">
        <v>223</v>
      </c>
      <c r="D153" s="44">
        <f>D154</f>
        <v>93589.7</v>
      </c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</row>
    <row r="154" spans="1:215" s="40" customFormat="1" ht="25.5">
      <c r="A154" s="41" t="s">
        <v>571</v>
      </c>
      <c r="B154" s="41"/>
      <c r="C154" s="3" t="s">
        <v>503</v>
      </c>
      <c r="D154" s="44">
        <f>D155</f>
        <v>93589.7</v>
      </c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  <c r="DT154" s="37"/>
      <c r="DU154" s="37"/>
      <c r="DV154" s="37"/>
      <c r="DW154" s="37"/>
      <c r="DX154" s="37"/>
      <c r="DY154" s="37"/>
      <c r="DZ154" s="37"/>
      <c r="EA154" s="37"/>
      <c r="EB154" s="37"/>
      <c r="EC154" s="37"/>
      <c r="ED154" s="37"/>
      <c r="EE154" s="37"/>
      <c r="EF154" s="37"/>
      <c r="EG154" s="37"/>
      <c r="EH154" s="37"/>
      <c r="EI154" s="37"/>
      <c r="EJ154" s="37"/>
      <c r="EK154" s="37"/>
      <c r="EL154" s="37"/>
      <c r="EM154" s="37"/>
      <c r="EN154" s="37"/>
      <c r="EO154" s="37"/>
      <c r="EP154" s="37"/>
      <c r="EQ154" s="37"/>
      <c r="ER154" s="37"/>
      <c r="ES154" s="37"/>
      <c r="ET154" s="37"/>
      <c r="EU154" s="37"/>
      <c r="EV154" s="37"/>
      <c r="EW154" s="37"/>
      <c r="EX154" s="37"/>
      <c r="EY154" s="37"/>
      <c r="EZ154" s="37"/>
      <c r="FA154" s="37"/>
      <c r="FB154" s="37"/>
      <c r="FC154" s="37"/>
      <c r="FD154" s="37"/>
      <c r="FE154" s="37"/>
      <c r="FF154" s="37"/>
      <c r="FG154" s="37"/>
      <c r="FH154" s="37"/>
      <c r="FI154" s="37"/>
      <c r="FJ154" s="37"/>
      <c r="FK154" s="37"/>
      <c r="FL154" s="37"/>
      <c r="FM154" s="37"/>
      <c r="FN154" s="37"/>
      <c r="FO154" s="37"/>
      <c r="FP154" s="37"/>
      <c r="FQ154" s="37"/>
      <c r="FR154" s="37"/>
      <c r="FS154" s="37"/>
      <c r="FT154" s="37"/>
      <c r="FU154" s="37"/>
      <c r="FV154" s="37"/>
      <c r="FW154" s="37"/>
      <c r="FX154" s="37"/>
      <c r="FY154" s="37"/>
      <c r="FZ154" s="37"/>
      <c r="GA154" s="37"/>
      <c r="GB154" s="37"/>
      <c r="GC154" s="37"/>
      <c r="GD154" s="37"/>
      <c r="GE154" s="37"/>
      <c r="GF154" s="37"/>
      <c r="GG154" s="37"/>
      <c r="GH154" s="37"/>
      <c r="GI154" s="37"/>
      <c r="GJ154" s="37"/>
      <c r="GK154" s="37"/>
      <c r="GL154" s="37"/>
      <c r="GM154" s="37"/>
      <c r="GN154" s="37"/>
      <c r="GO154" s="37"/>
      <c r="GP154" s="37"/>
      <c r="GQ154" s="37"/>
      <c r="GR154" s="37"/>
      <c r="GS154" s="37"/>
      <c r="GT154" s="37"/>
      <c r="GU154" s="37"/>
      <c r="GV154" s="37"/>
      <c r="GW154" s="37"/>
      <c r="GX154" s="37"/>
      <c r="GY154" s="37"/>
      <c r="GZ154" s="37"/>
      <c r="HA154" s="37"/>
      <c r="HB154" s="37"/>
      <c r="HC154" s="37"/>
      <c r="HD154" s="37"/>
      <c r="HE154" s="37"/>
      <c r="HF154" s="37"/>
      <c r="HG154" s="37"/>
    </row>
    <row r="155" spans="1:215" s="40" customFormat="1" ht="25.5">
      <c r="A155" s="47" t="s">
        <v>572</v>
      </c>
      <c r="B155" s="41"/>
      <c r="C155" s="3" t="s">
        <v>224</v>
      </c>
      <c r="D155" s="44">
        <f>D156</f>
        <v>93589.7</v>
      </c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  <c r="DU155" s="37"/>
      <c r="DV155" s="37"/>
      <c r="DW155" s="37"/>
      <c r="DX155" s="37"/>
      <c r="DY155" s="37"/>
      <c r="DZ155" s="37"/>
      <c r="EA155" s="37"/>
      <c r="EB155" s="37"/>
      <c r="EC155" s="37"/>
      <c r="ED155" s="37"/>
      <c r="EE155" s="37"/>
      <c r="EF155" s="37"/>
      <c r="EG155" s="37"/>
      <c r="EH155" s="37"/>
      <c r="EI155" s="37"/>
      <c r="EJ155" s="37"/>
      <c r="EK155" s="37"/>
      <c r="EL155" s="37"/>
      <c r="EM155" s="37"/>
      <c r="EN155" s="37"/>
      <c r="EO155" s="37"/>
      <c r="EP155" s="37"/>
      <c r="EQ155" s="37"/>
      <c r="ER155" s="37"/>
      <c r="ES155" s="37"/>
      <c r="ET155" s="37"/>
      <c r="EU155" s="37"/>
      <c r="EV155" s="37"/>
      <c r="EW155" s="37"/>
      <c r="EX155" s="37"/>
      <c r="EY155" s="37"/>
      <c r="EZ155" s="37"/>
      <c r="FA155" s="37"/>
      <c r="FB155" s="37"/>
      <c r="FC155" s="37"/>
      <c r="FD155" s="37"/>
      <c r="FE155" s="37"/>
      <c r="FF155" s="37"/>
      <c r="FG155" s="37"/>
      <c r="FH155" s="37"/>
      <c r="FI155" s="37"/>
      <c r="FJ155" s="37"/>
      <c r="FK155" s="37"/>
      <c r="FL155" s="37"/>
      <c r="FM155" s="37"/>
      <c r="FN155" s="37"/>
      <c r="FO155" s="37"/>
      <c r="FP155" s="37"/>
      <c r="FQ155" s="37"/>
      <c r="FR155" s="37"/>
      <c r="FS155" s="37"/>
      <c r="FT155" s="37"/>
      <c r="FU155" s="37"/>
      <c r="FV155" s="37"/>
      <c r="FW155" s="37"/>
      <c r="FX155" s="37"/>
      <c r="FY155" s="37"/>
      <c r="FZ155" s="37"/>
      <c r="GA155" s="37"/>
      <c r="GB155" s="37"/>
      <c r="GC155" s="37"/>
      <c r="GD155" s="37"/>
      <c r="GE155" s="37"/>
      <c r="GF155" s="37"/>
      <c r="GG155" s="37"/>
      <c r="GH155" s="37"/>
      <c r="GI155" s="37"/>
      <c r="GJ155" s="37"/>
      <c r="GK155" s="37"/>
      <c r="GL155" s="37"/>
      <c r="GM155" s="37"/>
      <c r="GN155" s="37"/>
      <c r="GO155" s="37"/>
      <c r="GP155" s="37"/>
      <c r="GQ155" s="37"/>
      <c r="GR155" s="37"/>
      <c r="GS155" s="37"/>
      <c r="GT155" s="37"/>
      <c r="GU155" s="37"/>
      <c r="GV155" s="37"/>
      <c r="GW155" s="37"/>
      <c r="GX155" s="37"/>
      <c r="GY155" s="37"/>
      <c r="GZ155" s="37"/>
      <c r="HA155" s="37"/>
      <c r="HB155" s="37"/>
      <c r="HC155" s="37"/>
      <c r="HD155" s="37"/>
      <c r="HE155" s="37"/>
      <c r="HF155" s="37"/>
      <c r="HG155" s="37"/>
    </row>
    <row r="156" spans="1:215" s="40" customFormat="1" ht="25.5">
      <c r="A156" s="47"/>
      <c r="B156" s="41" t="s">
        <v>371</v>
      </c>
      <c r="C156" s="3" t="s">
        <v>372</v>
      </c>
      <c r="D156" s="44">
        <v>93589.7</v>
      </c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  <c r="DU156" s="37"/>
      <c r="DV156" s="37"/>
      <c r="DW156" s="37"/>
      <c r="DX156" s="37"/>
      <c r="DY156" s="37"/>
      <c r="DZ156" s="37"/>
      <c r="EA156" s="37"/>
      <c r="EB156" s="37"/>
      <c r="EC156" s="37"/>
      <c r="ED156" s="37"/>
      <c r="EE156" s="37"/>
      <c r="EF156" s="37"/>
      <c r="EG156" s="37"/>
      <c r="EH156" s="37"/>
      <c r="EI156" s="37"/>
      <c r="EJ156" s="37"/>
      <c r="EK156" s="37"/>
      <c r="EL156" s="37"/>
      <c r="EM156" s="37"/>
      <c r="EN156" s="37"/>
      <c r="EO156" s="37"/>
      <c r="EP156" s="37"/>
      <c r="EQ156" s="37"/>
      <c r="ER156" s="37"/>
      <c r="ES156" s="37"/>
      <c r="ET156" s="37"/>
      <c r="EU156" s="37"/>
      <c r="EV156" s="37"/>
      <c r="EW156" s="37"/>
      <c r="EX156" s="37"/>
      <c r="EY156" s="37"/>
      <c r="EZ156" s="37"/>
      <c r="FA156" s="37"/>
      <c r="FB156" s="37"/>
      <c r="FC156" s="37"/>
      <c r="FD156" s="37"/>
      <c r="FE156" s="37"/>
      <c r="FF156" s="37"/>
      <c r="FG156" s="37"/>
      <c r="FH156" s="37"/>
      <c r="FI156" s="37"/>
      <c r="FJ156" s="37"/>
      <c r="FK156" s="37"/>
      <c r="FL156" s="37"/>
      <c r="FM156" s="37"/>
      <c r="FN156" s="37"/>
      <c r="FO156" s="37"/>
      <c r="FP156" s="37"/>
      <c r="FQ156" s="37"/>
      <c r="FR156" s="37"/>
      <c r="FS156" s="37"/>
      <c r="FT156" s="37"/>
      <c r="FU156" s="37"/>
      <c r="FV156" s="37"/>
      <c r="FW156" s="37"/>
      <c r="FX156" s="37"/>
      <c r="FY156" s="37"/>
      <c r="FZ156" s="37"/>
      <c r="GA156" s="37"/>
      <c r="GB156" s="37"/>
      <c r="GC156" s="37"/>
      <c r="GD156" s="37"/>
      <c r="GE156" s="37"/>
      <c r="GF156" s="37"/>
      <c r="GG156" s="37"/>
      <c r="GH156" s="37"/>
      <c r="GI156" s="37"/>
      <c r="GJ156" s="37"/>
      <c r="GK156" s="37"/>
      <c r="GL156" s="37"/>
      <c r="GM156" s="37"/>
      <c r="GN156" s="37"/>
      <c r="GO156" s="37"/>
      <c r="GP156" s="37"/>
      <c r="GQ156" s="37"/>
      <c r="GR156" s="37"/>
      <c r="GS156" s="37"/>
      <c r="GT156" s="37"/>
      <c r="GU156" s="37"/>
      <c r="GV156" s="37"/>
      <c r="GW156" s="37"/>
      <c r="GX156" s="37"/>
      <c r="GY156" s="37"/>
      <c r="GZ156" s="37"/>
      <c r="HA156" s="37"/>
      <c r="HB156" s="37"/>
      <c r="HC156" s="37"/>
      <c r="HD156" s="37"/>
      <c r="HE156" s="37"/>
      <c r="HF156" s="37"/>
      <c r="HG156" s="37"/>
    </row>
    <row r="157" spans="1:215" s="39" customFormat="1" ht="25.5">
      <c r="A157" s="47" t="s">
        <v>235</v>
      </c>
      <c r="B157" s="41"/>
      <c r="C157" s="9" t="s">
        <v>225</v>
      </c>
      <c r="D157" s="44">
        <f>D158</f>
        <v>4389.7</v>
      </c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</row>
    <row r="158" spans="1:215" s="40" customFormat="1" ht="25.5">
      <c r="A158" s="41" t="s">
        <v>573</v>
      </c>
      <c r="B158" s="41"/>
      <c r="C158" s="19" t="s">
        <v>474</v>
      </c>
      <c r="D158" s="44">
        <f>D159</f>
        <v>4389.7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7"/>
      <c r="EZ158" s="37"/>
      <c r="FA158" s="37"/>
      <c r="FB158" s="37"/>
      <c r="FC158" s="37"/>
      <c r="FD158" s="37"/>
      <c r="FE158" s="37"/>
      <c r="FF158" s="37"/>
      <c r="FG158" s="37"/>
      <c r="FH158" s="37"/>
      <c r="FI158" s="37"/>
      <c r="FJ158" s="37"/>
      <c r="FK158" s="37"/>
      <c r="FL158" s="37"/>
      <c r="FM158" s="37"/>
      <c r="FN158" s="37"/>
      <c r="FO158" s="37"/>
      <c r="FP158" s="37"/>
      <c r="FQ158" s="37"/>
      <c r="FR158" s="37"/>
      <c r="FS158" s="37"/>
      <c r="FT158" s="37"/>
      <c r="FU158" s="37"/>
      <c r="FV158" s="37"/>
      <c r="FW158" s="37"/>
      <c r="FX158" s="37"/>
      <c r="FY158" s="37"/>
      <c r="FZ158" s="37"/>
      <c r="GA158" s="37"/>
      <c r="GB158" s="37"/>
      <c r="GC158" s="37"/>
      <c r="GD158" s="37"/>
      <c r="GE158" s="37"/>
      <c r="GF158" s="37"/>
      <c r="GG158" s="37"/>
      <c r="GH158" s="37"/>
      <c r="GI158" s="37"/>
      <c r="GJ158" s="37"/>
      <c r="GK158" s="37"/>
      <c r="GL158" s="37"/>
      <c r="GM158" s="37"/>
      <c r="GN158" s="37"/>
      <c r="GO158" s="37"/>
      <c r="GP158" s="37"/>
      <c r="GQ158" s="37"/>
      <c r="GR158" s="37"/>
      <c r="GS158" s="37"/>
      <c r="GT158" s="37"/>
      <c r="GU158" s="37"/>
      <c r="GV158" s="37"/>
      <c r="GW158" s="37"/>
      <c r="GX158" s="37"/>
      <c r="GY158" s="37"/>
      <c r="GZ158" s="37"/>
      <c r="HA158" s="37"/>
      <c r="HB158" s="37"/>
      <c r="HC158" s="37"/>
      <c r="HD158" s="37"/>
      <c r="HE158" s="37"/>
      <c r="HF158" s="37"/>
      <c r="HG158" s="37"/>
    </row>
    <row r="159" spans="1:215" s="40" customFormat="1" ht="25.5">
      <c r="A159" s="41"/>
      <c r="B159" s="41" t="s">
        <v>371</v>
      </c>
      <c r="C159" s="3" t="s">
        <v>372</v>
      </c>
      <c r="D159" s="44">
        <v>4389.7</v>
      </c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37"/>
      <c r="EE159" s="37"/>
      <c r="EF159" s="37"/>
      <c r="EG159" s="37"/>
      <c r="EH159" s="37"/>
      <c r="EI159" s="37"/>
      <c r="EJ159" s="37"/>
      <c r="EK159" s="37"/>
      <c r="EL159" s="37"/>
      <c r="EM159" s="37"/>
      <c r="EN159" s="37"/>
      <c r="EO159" s="37"/>
      <c r="EP159" s="37"/>
      <c r="EQ159" s="37"/>
      <c r="ER159" s="37"/>
      <c r="ES159" s="37"/>
      <c r="ET159" s="37"/>
      <c r="EU159" s="37"/>
      <c r="EV159" s="37"/>
      <c r="EW159" s="37"/>
      <c r="EX159" s="37"/>
      <c r="EY159" s="37"/>
      <c r="EZ159" s="37"/>
      <c r="FA159" s="37"/>
      <c r="FB159" s="37"/>
      <c r="FC159" s="37"/>
      <c r="FD159" s="37"/>
      <c r="FE159" s="37"/>
      <c r="FF159" s="37"/>
      <c r="FG159" s="37"/>
      <c r="FH159" s="37"/>
      <c r="FI159" s="37"/>
      <c r="FJ159" s="37"/>
      <c r="FK159" s="37"/>
      <c r="FL159" s="37"/>
      <c r="FM159" s="37"/>
      <c r="FN159" s="37"/>
      <c r="FO159" s="37"/>
      <c r="FP159" s="37"/>
      <c r="FQ159" s="37"/>
      <c r="FR159" s="37"/>
      <c r="FS159" s="37"/>
      <c r="FT159" s="37"/>
      <c r="FU159" s="37"/>
      <c r="FV159" s="37"/>
      <c r="FW159" s="37"/>
      <c r="FX159" s="37"/>
      <c r="FY159" s="37"/>
      <c r="FZ159" s="37"/>
      <c r="GA159" s="37"/>
      <c r="GB159" s="37"/>
      <c r="GC159" s="37"/>
      <c r="GD159" s="37"/>
      <c r="GE159" s="37"/>
      <c r="GF159" s="37"/>
      <c r="GG159" s="37"/>
      <c r="GH159" s="37"/>
      <c r="GI159" s="37"/>
      <c r="GJ159" s="37"/>
      <c r="GK159" s="37"/>
      <c r="GL159" s="37"/>
      <c r="GM159" s="37"/>
      <c r="GN159" s="37"/>
      <c r="GO159" s="37"/>
      <c r="GP159" s="37"/>
      <c r="GQ159" s="37"/>
      <c r="GR159" s="37"/>
      <c r="GS159" s="37"/>
      <c r="GT159" s="37"/>
      <c r="GU159" s="37"/>
      <c r="GV159" s="37"/>
      <c r="GW159" s="37"/>
      <c r="GX159" s="37"/>
      <c r="GY159" s="37"/>
      <c r="GZ159" s="37"/>
      <c r="HA159" s="37"/>
      <c r="HB159" s="37"/>
      <c r="HC159" s="37"/>
      <c r="HD159" s="37"/>
      <c r="HE159" s="37"/>
      <c r="HF159" s="37"/>
      <c r="HG159" s="37"/>
    </row>
    <row r="160" spans="1:215" s="39" customFormat="1" ht="25.5">
      <c r="A160" s="45" t="s">
        <v>249</v>
      </c>
      <c r="B160" s="45"/>
      <c r="C160" s="15" t="s">
        <v>247</v>
      </c>
      <c r="D160" s="61">
        <f>D161</f>
        <v>806.4</v>
      </c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</row>
    <row r="161" spans="1:215" s="40" customFormat="1" ht="25.5">
      <c r="A161" s="41" t="s">
        <v>574</v>
      </c>
      <c r="B161" s="41"/>
      <c r="C161" s="3" t="s">
        <v>180</v>
      </c>
      <c r="D161" s="61">
        <f>D162</f>
        <v>806.4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  <c r="DV161" s="37"/>
      <c r="DW161" s="37"/>
      <c r="DX161" s="37"/>
      <c r="DY161" s="37"/>
      <c r="DZ161" s="37"/>
      <c r="EA161" s="37"/>
      <c r="EB161" s="37"/>
      <c r="EC161" s="37"/>
      <c r="ED161" s="37"/>
      <c r="EE161" s="37"/>
      <c r="EF161" s="37"/>
      <c r="EG161" s="37"/>
      <c r="EH161" s="37"/>
      <c r="EI161" s="37"/>
      <c r="EJ161" s="37"/>
      <c r="EK161" s="37"/>
      <c r="EL161" s="37"/>
      <c r="EM161" s="37"/>
      <c r="EN161" s="37"/>
      <c r="EO161" s="37"/>
      <c r="EP161" s="37"/>
      <c r="EQ161" s="37"/>
      <c r="ER161" s="37"/>
      <c r="ES161" s="37"/>
      <c r="ET161" s="37"/>
      <c r="EU161" s="37"/>
      <c r="EV161" s="37"/>
      <c r="EW161" s="37"/>
      <c r="EX161" s="37"/>
      <c r="EY161" s="37"/>
      <c r="EZ161" s="37"/>
      <c r="FA161" s="37"/>
      <c r="FB161" s="37"/>
      <c r="FC161" s="37"/>
      <c r="FD161" s="37"/>
      <c r="FE161" s="37"/>
      <c r="FF161" s="37"/>
      <c r="FG161" s="37"/>
      <c r="FH161" s="37"/>
      <c r="FI161" s="37"/>
      <c r="FJ161" s="37"/>
      <c r="FK161" s="37"/>
      <c r="FL161" s="37"/>
      <c r="FM161" s="37"/>
      <c r="FN161" s="37"/>
      <c r="FO161" s="37"/>
      <c r="FP161" s="37"/>
      <c r="FQ161" s="37"/>
      <c r="FR161" s="37"/>
      <c r="FS161" s="37"/>
      <c r="FT161" s="37"/>
      <c r="FU161" s="37"/>
      <c r="FV161" s="37"/>
      <c r="FW161" s="37"/>
      <c r="FX161" s="37"/>
      <c r="FY161" s="37"/>
      <c r="FZ161" s="37"/>
      <c r="GA161" s="37"/>
      <c r="GB161" s="37"/>
      <c r="GC161" s="37"/>
      <c r="GD161" s="37"/>
      <c r="GE161" s="37"/>
      <c r="GF161" s="37"/>
      <c r="GG161" s="37"/>
      <c r="GH161" s="37"/>
      <c r="GI161" s="37"/>
      <c r="GJ161" s="37"/>
      <c r="GK161" s="37"/>
      <c r="GL161" s="37"/>
      <c r="GM161" s="37"/>
      <c r="GN161" s="37"/>
      <c r="GO161" s="37"/>
      <c r="GP161" s="37"/>
      <c r="GQ161" s="37"/>
      <c r="GR161" s="37"/>
      <c r="GS161" s="37"/>
      <c r="GT161" s="37"/>
      <c r="GU161" s="37"/>
      <c r="GV161" s="37"/>
      <c r="GW161" s="37"/>
      <c r="GX161" s="37"/>
      <c r="GY161" s="37"/>
      <c r="GZ161" s="37"/>
      <c r="HA161" s="37"/>
      <c r="HB161" s="37"/>
      <c r="HC161" s="37"/>
      <c r="HD161" s="37"/>
      <c r="HE161" s="37"/>
      <c r="HF161" s="37"/>
      <c r="HG161" s="37"/>
    </row>
    <row r="162" spans="1:215" s="40" customFormat="1" ht="25.5">
      <c r="A162" s="41"/>
      <c r="B162" s="41" t="s">
        <v>371</v>
      </c>
      <c r="C162" s="3" t="s">
        <v>372</v>
      </c>
      <c r="D162" s="61">
        <v>806.4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  <c r="DY162" s="37"/>
      <c r="DZ162" s="37"/>
      <c r="EA162" s="37"/>
      <c r="EB162" s="37"/>
      <c r="EC162" s="37"/>
      <c r="ED162" s="37"/>
      <c r="EE162" s="37"/>
      <c r="EF162" s="37"/>
      <c r="EG162" s="37"/>
      <c r="EH162" s="37"/>
      <c r="EI162" s="37"/>
      <c r="EJ162" s="37"/>
      <c r="EK162" s="37"/>
      <c r="EL162" s="37"/>
      <c r="EM162" s="37"/>
      <c r="EN162" s="37"/>
      <c r="EO162" s="37"/>
      <c r="EP162" s="37"/>
      <c r="EQ162" s="37"/>
      <c r="ER162" s="37"/>
      <c r="ES162" s="37"/>
      <c r="ET162" s="37"/>
      <c r="EU162" s="37"/>
      <c r="EV162" s="37"/>
      <c r="EW162" s="37"/>
      <c r="EX162" s="37"/>
      <c r="EY162" s="37"/>
      <c r="EZ162" s="37"/>
      <c r="FA162" s="37"/>
      <c r="FB162" s="37"/>
      <c r="FC162" s="37"/>
      <c r="FD162" s="37"/>
      <c r="FE162" s="37"/>
      <c r="FF162" s="37"/>
      <c r="FG162" s="37"/>
      <c r="FH162" s="37"/>
      <c r="FI162" s="37"/>
      <c r="FJ162" s="37"/>
      <c r="FK162" s="37"/>
      <c r="FL162" s="37"/>
      <c r="FM162" s="37"/>
      <c r="FN162" s="37"/>
      <c r="FO162" s="37"/>
      <c r="FP162" s="37"/>
      <c r="FQ162" s="37"/>
      <c r="FR162" s="37"/>
      <c r="FS162" s="37"/>
      <c r="FT162" s="37"/>
      <c r="FU162" s="37"/>
      <c r="FV162" s="37"/>
      <c r="FW162" s="37"/>
      <c r="FX162" s="37"/>
      <c r="FY162" s="37"/>
      <c r="FZ162" s="37"/>
      <c r="GA162" s="37"/>
      <c r="GB162" s="37"/>
      <c r="GC162" s="37"/>
      <c r="GD162" s="37"/>
      <c r="GE162" s="37"/>
      <c r="GF162" s="37"/>
      <c r="GG162" s="37"/>
      <c r="GH162" s="37"/>
      <c r="GI162" s="37"/>
      <c r="GJ162" s="37"/>
      <c r="GK162" s="37"/>
      <c r="GL162" s="37"/>
      <c r="GM162" s="37"/>
      <c r="GN162" s="37"/>
      <c r="GO162" s="37"/>
      <c r="GP162" s="37"/>
      <c r="GQ162" s="37"/>
      <c r="GR162" s="37"/>
      <c r="GS162" s="37"/>
      <c r="GT162" s="37"/>
      <c r="GU162" s="37"/>
      <c r="GV162" s="37"/>
      <c r="GW162" s="37"/>
      <c r="GX162" s="37"/>
      <c r="GY162" s="37"/>
      <c r="GZ162" s="37"/>
      <c r="HA162" s="37"/>
      <c r="HB162" s="37"/>
      <c r="HC162" s="37"/>
      <c r="HD162" s="37"/>
      <c r="HE162" s="37"/>
      <c r="HF162" s="37"/>
      <c r="HG162" s="37"/>
    </row>
    <row r="163" spans="1:215" s="39" customFormat="1" ht="25.5">
      <c r="A163" s="45" t="s">
        <v>482</v>
      </c>
      <c r="B163" s="45"/>
      <c r="C163" s="15" t="s">
        <v>248</v>
      </c>
      <c r="D163" s="61">
        <f>D164</f>
        <v>1041.1</v>
      </c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</row>
    <row r="164" spans="1:215" s="40" customFormat="1" ht="25.5">
      <c r="A164" s="41" t="s">
        <v>575</v>
      </c>
      <c r="B164" s="41"/>
      <c r="C164" s="3" t="s">
        <v>178</v>
      </c>
      <c r="D164" s="61">
        <f>D165</f>
        <v>1041.1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37"/>
      <c r="EA164" s="37"/>
      <c r="EB164" s="37"/>
      <c r="EC164" s="37"/>
      <c r="ED164" s="37"/>
      <c r="EE164" s="37"/>
      <c r="EF164" s="37"/>
      <c r="EG164" s="37"/>
      <c r="EH164" s="37"/>
      <c r="EI164" s="37"/>
      <c r="EJ164" s="37"/>
      <c r="EK164" s="37"/>
      <c r="EL164" s="37"/>
      <c r="EM164" s="37"/>
      <c r="EN164" s="37"/>
      <c r="EO164" s="37"/>
      <c r="EP164" s="37"/>
      <c r="EQ164" s="37"/>
      <c r="ER164" s="37"/>
      <c r="ES164" s="37"/>
      <c r="ET164" s="37"/>
      <c r="EU164" s="37"/>
      <c r="EV164" s="37"/>
      <c r="EW164" s="37"/>
      <c r="EX164" s="37"/>
      <c r="EY164" s="37"/>
      <c r="EZ164" s="37"/>
      <c r="FA164" s="37"/>
      <c r="FB164" s="37"/>
      <c r="FC164" s="37"/>
      <c r="FD164" s="37"/>
      <c r="FE164" s="37"/>
      <c r="FF164" s="37"/>
      <c r="FG164" s="37"/>
      <c r="FH164" s="37"/>
      <c r="FI164" s="37"/>
      <c r="FJ164" s="37"/>
      <c r="FK164" s="37"/>
      <c r="FL164" s="37"/>
      <c r="FM164" s="37"/>
      <c r="FN164" s="37"/>
      <c r="FO164" s="37"/>
      <c r="FP164" s="37"/>
      <c r="FQ164" s="37"/>
      <c r="FR164" s="37"/>
      <c r="FS164" s="37"/>
      <c r="FT164" s="37"/>
      <c r="FU164" s="37"/>
      <c r="FV164" s="37"/>
      <c r="FW164" s="37"/>
      <c r="FX164" s="37"/>
      <c r="FY164" s="37"/>
      <c r="FZ164" s="37"/>
      <c r="GA164" s="37"/>
      <c r="GB164" s="37"/>
      <c r="GC164" s="37"/>
      <c r="GD164" s="37"/>
      <c r="GE164" s="37"/>
      <c r="GF164" s="37"/>
      <c r="GG164" s="37"/>
      <c r="GH164" s="37"/>
      <c r="GI164" s="37"/>
      <c r="GJ164" s="37"/>
      <c r="GK164" s="37"/>
      <c r="GL164" s="37"/>
      <c r="GM164" s="37"/>
      <c r="GN164" s="37"/>
      <c r="GO164" s="37"/>
      <c r="GP164" s="37"/>
      <c r="GQ164" s="37"/>
      <c r="GR164" s="37"/>
      <c r="GS164" s="37"/>
      <c r="GT164" s="37"/>
      <c r="GU164" s="37"/>
      <c r="GV164" s="37"/>
      <c r="GW164" s="37"/>
      <c r="GX164" s="37"/>
      <c r="GY164" s="37"/>
      <c r="GZ164" s="37"/>
      <c r="HA164" s="37"/>
      <c r="HB164" s="37"/>
      <c r="HC164" s="37"/>
      <c r="HD164" s="37"/>
      <c r="HE164" s="37"/>
      <c r="HF164" s="37"/>
      <c r="HG164" s="37"/>
    </row>
    <row r="165" spans="1:215" s="40" customFormat="1" ht="25.5">
      <c r="A165" s="41"/>
      <c r="B165" s="41" t="s">
        <v>371</v>
      </c>
      <c r="C165" s="3" t="s">
        <v>372</v>
      </c>
      <c r="D165" s="61">
        <v>1041.1</v>
      </c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  <c r="DL165" s="37"/>
      <c r="DM165" s="37"/>
      <c r="DN165" s="37"/>
      <c r="DO165" s="37"/>
      <c r="DP165" s="37"/>
      <c r="DQ165" s="37"/>
      <c r="DR165" s="37"/>
      <c r="DS165" s="37"/>
      <c r="DT165" s="37"/>
      <c r="DU165" s="37"/>
      <c r="DV165" s="37"/>
      <c r="DW165" s="37"/>
      <c r="DX165" s="37"/>
      <c r="DY165" s="37"/>
      <c r="DZ165" s="37"/>
      <c r="EA165" s="37"/>
      <c r="EB165" s="37"/>
      <c r="EC165" s="37"/>
      <c r="ED165" s="37"/>
      <c r="EE165" s="37"/>
      <c r="EF165" s="37"/>
      <c r="EG165" s="37"/>
      <c r="EH165" s="37"/>
      <c r="EI165" s="37"/>
      <c r="EJ165" s="37"/>
      <c r="EK165" s="37"/>
      <c r="EL165" s="37"/>
      <c r="EM165" s="37"/>
      <c r="EN165" s="37"/>
      <c r="EO165" s="37"/>
      <c r="EP165" s="37"/>
      <c r="EQ165" s="37"/>
      <c r="ER165" s="37"/>
      <c r="ES165" s="37"/>
      <c r="ET165" s="37"/>
      <c r="EU165" s="37"/>
      <c r="EV165" s="37"/>
      <c r="EW165" s="37"/>
      <c r="EX165" s="37"/>
      <c r="EY165" s="37"/>
      <c r="EZ165" s="37"/>
      <c r="FA165" s="37"/>
      <c r="FB165" s="37"/>
      <c r="FC165" s="37"/>
      <c r="FD165" s="37"/>
      <c r="FE165" s="37"/>
      <c r="FF165" s="37"/>
      <c r="FG165" s="37"/>
      <c r="FH165" s="37"/>
      <c r="FI165" s="37"/>
      <c r="FJ165" s="37"/>
      <c r="FK165" s="37"/>
      <c r="FL165" s="37"/>
      <c r="FM165" s="37"/>
      <c r="FN165" s="37"/>
      <c r="FO165" s="37"/>
      <c r="FP165" s="37"/>
      <c r="FQ165" s="37"/>
      <c r="FR165" s="37"/>
      <c r="FS165" s="37"/>
      <c r="FT165" s="37"/>
      <c r="FU165" s="37"/>
      <c r="FV165" s="37"/>
      <c r="FW165" s="37"/>
      <c r="FX165" s="37"/>
      <c r="FY165" s="37"/>
      <c r="FZ165" s="37"/>
      <c r="GA165" s="37"/>
      <c r="GB165" s="37"/>
      <c r="GC165" s="37"/>
      <c r="GD165" s="37"/>
      <c r="GE165" s="37"/>
      <c r="GF165" s="37"/>
      <c r="GG165" s="37"/>
      <c r="GH165" s="37"/>
      <c r="GI165" s="37"/>
      <c r="GJ165" s="37"/>
      <c r="GK165" s="37"/>
      <c r="GL165" s="37"/>
      <c r="GM165" s="37"/>
      <c r="GN165" s="37"/>
      <c r="GO165" s="37"/>
      <c r="GP165" s="37"/>
      <c r="GQ165" s="37"/>
      <c r="GR165" s="37"/>
      <c r="GS165" s="37"/>
      <c r="GT165" s="37"/>
      <c r="GU165" s="37"/>
      <c r="GV165" s="37"/>
      <c r="GW165" s="37"/>
      <c r="GX165" s="37"/>
      <c r="GY165" s="37"/>
      <c r="GZ165" s="37"/>
      <c r="HA165" s="37"/>
      <c r="HB165" s="37"/>
      <c r="HC165" s="37"/>
      <c r="HD165" s="37"/>
      <c r="HE165" s="37"/>
      <c r="HF165" s="37"/>
      <c r="HG165" s="37"/>
    </row>
    <row r="166" spans="1:215" s="39" customFormat="1" ht="25.5">
      <c r="A166" s="41" t="s">
        <v>226</v>
      </c>
      <c r="B166" s="41"/>
      <c r="C166" s="43" t="s">
        <v>12</v>
      </c>
      <c r="D166" s="61">
        <f>D167</f>
        <v>62600.3</v>
      </c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</row>
    <row r="167" spans="1:215" s="40" customFormat="1" ht="38.25">
      <c r="A167" s="45" t="s">
        <v>576</v>
      </c>
      <c r="B167" s="45"/>
      <c r="C167" s="15" t="s">
        <v>6</v>
      </c>
      <c r="D167" s="61">
        <f>D168</f>
        <v>62600.3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7"/>
      <c r="CT167" s="37"/>
      <c r="CU167" s="37"/>
      <c r="CV167" s="37"/>
      <c r="CW167" s="37"/>
      <c r="CX167" s="37"/>
      <c r="CY167" s="37"/>
      <c r="CZ167" s="37"/>
      <c r="DA167" s="37"/>
      <c r="DB167" s="37"/>
      <c r="DC167" s="37"/>
      <c r="DD167" s="37"/>
      <c r="DE167" s="37"/>
      <c r="DF167" s="37"/>
      <c r="DG167" s="37"/>
      <c r="DH167" s="37"/>
      <c r="DI167" s="37"/>
      <c r="DJ167" s="37"/>
      <c r="DK167" s="37"/>
      <c r="DL167" s="37"/>
      <c r="DM167" s="37"/>
      <c r="DN167" s="37"/>
      <c r="DO167" s="37"/>
      <c r="DP167" s="37"/>
      <c r="DQ167" s="37"/>
      <c r="DR167" s="37"/>
      <c r="DS167" s="37"/>
      <c r="DT167" s="37"/>
      <c r="DU167" s="37"/>
      <c r="DV167" s="37"/>
      <c r="DW167" s="37"/>
      <c r="DX167" s="37"/>
      <c r="DY167" s="37"/>
      <c r="DZ167" s="37"/>
      <c r="EA167" s="37"/>
      <c r="EB167" s="37"/>
      <c r="EC167" s="37"/>
      <c r="ED167" s="37"/>
      <c r="EE167" s="37"/>
      <c r="EF167" s="37"/>
      <c r="EG167" s="37"/>
      <c r="EH167" s="37"/>
      <c r="EI167" s="37"/>
      <c r="EJ167" s="37"/>
      <c r="EK167" s="37"/>
      <c r="EL167" s="37"/>
      <c r="EM167" s="37"/>
      <c r="EN167" s="37"/>
      <c r="EO167" s="37"/>
      <c r="EP167" s="37"/>
      <c r="EQ167" s="37"/>
      <c r="ER167" s="37"/>
      <c r="ES167" s="37"/>
      <c r="ET167" s="37"/>
      <c r="EU167" s="37"/>
      <c r="EV167" s="37"/>
      <c r="EW167" s="37"/>
      <c r="EX167" s="37"/>
      <c r="EY167" s="37"/>
      <c r="EZ167" s="37"/>
      <c r="FA167" s="37"/>
      <c r="FB167" s="37"/>
      <c r="FC167" s="37"/>
      <c r="FD167" s="37"/>
      <c r="FE167" s="37"/>
      <c r="FF167" s="37"/>
      <c r="FG167" s="37"/>
      <c r="FH167" s="37"/>
      <c r="FI167" s="37"/>
      <c r="FJ167" s="37"/>
      <c r="FK167" s="37"/>
      <c r="FL167" s="37"/>
      <c r="FM167" s="37"/>
      <c r="FN167" s="37"/>
      <c r="FO167" s="37"/>
      <c r="FP167" s="37"/>
      <c r="FQ167" s="37"/>
      <c r="FR167" s="37"/>
      <c r="FS167" s="37"/>
      <c r="FT167" s="37"/>
      <c r="FU167" s="37"/>
      <c r="FV167" s="37"/>
      <c r="FW167" s="37"/>
      <c r="FX167" s="37"/>
      <c r="FY167" s="37"/>
      <c r="FZ167" s="37"/>
      <c r="GA167" s="37"/>
      <c r="GB167" s="37"/>
      <c r="GC167" s="37"/>
      <c r="GD167" s="37"/>
      <c r="GE167" s="37"/>
      <c r="GF167" s="37"/>
      <c r="GG167" s="37"/>
      <c r="GH167" s="37"/>
      <c r="GI167" s="37"/>
      <c r="GJ167" s="37"/>
      <c r="GK167" s="37"/>
      <c r="GL167" s="37"/>
      <c r="GM167" s="37"/>
      <c r="GN167" s="37"/>
      <c r="GO167" s="37"/>
      <c r="GP167" s="37"/>
      <c r="GQ167" s="37"/>
      <c r="GR167" s="37"/>
      <c r="GS167" s="37"/>
      <c r="GT167" s="37"/>
      <c r="GU167" s="37"/>
      <c r="GV167" s="37"/>
      <c r="GW167" s="37"/>
      <c r="GX167" s="37"/>
      <c r="GY167" s="37"/>
      <c r="GZ167" s="37"/>
      <c r="HA167" s="37"/>
      <c r="HB167" s="37"/>
      <c r="HC167" s="37"/>
      <c r="HD167" s="37"/>
      <c r="HE167" s="37"/>
      <c r="HF167" s="37"/>
      <c r="HG167" s="37"/>
    </row>
    <row r="168" spans="1:215" s="40" customFormat="1" ht="25.5">
      <c r="A168" s="41"/>
      <c r="B168" s="41" t="s">
        <v>373</v>
      </c>
      <c r="C168" s="3" t="s">
        <v>7</v>
      </c>
      <c r="D168" s="61">
        <f>67600.3-5000</f>
        <v>62600.3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  <c r="DB168" s="37"/>
      <c r="DC168" s="37"/>
      <c r="DD168" s="37"/>
      <c r="DE168" s="37"/>
      <c r="DF168" s="37"/>
      <c r="DG168" s="37"/>
      <c r="DH168" s="37"/>
      <c r="DI168" s="37"/>
      <c r="DJ168" s="37"/>
      <c r="DK168" s="37"/>
      <c r="DL168" s="37"/>
      <c r="DM168" s="37"/>
      <c r="DN168" s="37"/>
      <c r="DO168" s="37"/>
      <c r="DP168" s="37"/>
      <c r="DQ168" s="37"/>
      <c r="DR168" s="37"/>
      <c r="DS168" s="37"/>
      <c r="DT168" s="37"/>
      <c r="DU168" s="37"/>
      <c r="DV168" s="37"/>
      <c r="DW168" s="37"/>
      <c r="DX168" s="37"/>
      <c r="DY168" s="37"/>
      <c r="DZ168" s="37"/>
      <c r="EA168" s="37"/>
      <c r="EB168" s="37"/>
      <c r="EC168" s="37"/>
      <c r="ED168" s="37"/>
      <c r="EE168" s="37"/>
      <c r="EF168" s="37"/>
      <c r="EG168" s="37"/>
      <c r="EH168" s="37"/>
      <c r="EI168" s="37"/>
      <c r="EJ168" s="37"/>
      <c r="EK168" s="37"/>
      <c r="EL168" s="37"/>
      <c r="EM168" s="37"/>
      <c r="EN168" s="37"/>
      <c r="EO168" s="37"/>
      <c r="EP168" s="37"/>
      <c r="EQ168" s="37"/>
      <c r="ER168" s="37"/>
      <c r="ES168" s="37"/>
      <c r="ET168" s="37"/>
      <c r="EU168" s="37"/>
      <c r="EV168" s="37"/>
      <c r="EW168" s="37"/>
      <c r="EX168" s="37"/>
      <c r="EY168" s="37"/>
      <c r="EZ168" s="37"/>
      <c r="FA168" s="37"/>
      <c r="FB168" s="37"/>
      <c r="FC168" s="37"/>
      <c r="FD168" s="37"/>
      <c r="FE168" s="37"/>
      <c r="FF168" s="37"/>
      <c r="FG168" s="37"/>
      <c r="FH168" s="37"/>
      <c r="FI168" s="37"/>
      <c r="FJ168" s="37"/>
      <c r="FK168" s="37"/>
      <c r="FL168" s="37"/>
      <c r="FM168" s="37"/>
      <c r="FN168" s="37"/>
      <c r="FO168" s="37"/>
      <c r="FP168" s="37"/>
      <c r="FQ168" s="37"/>
      <c r="FR168" s="37"/>
      <c r="FS168" s="37"/>
      <c r="FT168" s="37"/>
      <c r="FU168" s="37"/>
      <c r="FV168" s="37"/>
      <c r="FW168" s="37"/>
      <c r="FX168" s="37"/>
      <c r="FY168" s="37"/>
      <c r="FZ168" s="37"/>
      <c r="GA168" s="37"/>
      <c r="GB168" s="37"/>
      <c r="GC168" s="37"/>
      <c r="GD168" s="37"/>
      <c r="GE168" s="37"/>
      <c r="GF168" s="37"/>
      <c r="GG168" s="37"/>
      <c r="GH168" s="37"/>
      <c r="GI168" s="37"/>
      <c r="GJ168" s="37"/>
      <c r="GK168" s="37"/>
      <c r="GL168" s="37"/>
      <c r="GM168" s="37"/>
      <c r="GN168" s="37"/>
      <c r="GO168" s="37"/>
      <c r="GP168" s="37"/>
      <c r="GQ168" s="37"/>
      <c r="GR168" s="37"/>
      <c r="GS168" s="37"/>
      <c r="GT168" s="37"/>
      <c r="GU168" s="37"/>
      <c r="GV168" s="37"/>
      <c r="GW168" s="37"/>
      <c r="GX168" s="37"/>
      <c r="GY168" s="37"/>
      <c r="GZ168" s="37"/>
      <c r="HA168" s="37"/>
      <c r="HB168" s="37"/>
      <c r="HC168" s="37"/>
      <c r="HD168" s="37"/>
      <c r="HE168" s="37"/>
      <c r="HF168" s="37"/>
      <c r="HG168" s="37"/>
    </row>
    <row r="169" spans="1:215" s="63" customFormat="1" ht="25.5">
      <c r="A169" s="41" t="s">
        <v>230</v>
      </c>
      <c r="B169" s="41"/>
      <c r="C169" s="22" t="s">
        <v>473</v>
      </c>
      <c r="D169" s="61">
        <f>D170+D174</f>
        <v>33932.9</v>
      </c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2"/>
      <c r="DF169" s="62"/>
      <c r="DG169" s="62"/>
      <c r="DH169" s="62"/>
      <c r="DI169" s="62"/>
      <c r="DJ169" s="62"/>
      <c r="DK169" s="62"/>
      <c r="DL169" s="62"/>
      <c r="DM169" s="62"/>
      <c r="DN169" s="62"/>
      <c r="DO169" s="62"/>
      <c r="DP169" s="62"/>
      <c r="DQ169" s="62"/>
      <c r="DR169" s="62"/>
      <c r="DS169" s="62"/>
      <c r="DT169" s="62"/>
      <c r="DU169" s="62"/>
      <c r="DV169" s="62"/>
      <c r="DW169" s="62"/>
      <c r="DX169" s="62"/>
      <c r="DY169" s="62"/>
      <c r="DZ169" s="62"/>
      <c r="EA169" s="62"/>
      <c r="EB169" s="62"/>
      <c r="EC169" s="62"/>
      <c r="ED169" s="62"/>
      <c r="EE169" s="62"/>
      <c r="EF169" s="62"/>
      <c r="EG169" s="62"/>
      <c r="EH169" s="62"/>
      <c r="EI169" s="62"/>
      <c r="EJ169" s="62"/>
      <c r="EK169" s="62"/>
      <c r="EL169" s="62"/>
      <c r="EM169" s="62"/>
      <c r="EN169" s="62"/>
      <c r="EO169" s="62"/>
      <c r="EP169" s="62"/>
      <c r="EQ169" s="62"/>
      <c r="ER169" s="62"/>
      <c r="ES169" s="62"/>
      <c r="ET169" s="62"/>
      <c r="EU169" s="62"/>
      <c r="EV169" s="62"/>
      <c r="EW169" s="62"/>
      <c r="EX169" s="62"/>
      <c r="EY169" s="62"/>
      <c r="EZ169" s="62"/>
      <c r="FA169" s="62"/>
      <c r="FB169" s="62"/>
      <c r="FC169" s="62"/>
      <c r="FD169" s="62"/>
      <c r="FE169" s="62"/>
      <c r="FF169" s="62"/>
      <c r="FG169" s="62"/>
      <c r="FH169" s="62"/>
      <c r="FI169" s="62"/>
      <c r="FJ169" s="62"/>
      <c r="FK169" s="62"/>
      <c r="FL169" s="62"/>
      <c r="FM169" s="62"/>
      <c r="FN169" s="62"/>
      <c r="FO169" s="62"/>
      <c r="FP169" s="62"/>
      <c r="FQ169" s="62"/>
      <c r="FR169" s="62"/>
      <c r="FS169" s="62"/>
      <c r="FT169" s="62"/>
      <c r="FU169" s="62"/>
      <c r="FV169" s="62"/>
      <c r="FW169" s="62"/>
      <c r="FX169" s="62"/>
      <c r="FY169" s="62"/>
      <c r="FZ169" s="62"/>
      <c r="GA169" s="62"/>
      <c r="GB169" s="62"/>
      <c r="GC169" s="62"/>
      <c r="GD169" s="62"/>
      <c r="GE169" s="62"/>
      <c r="GF169" s="62"/>
      <c r="GG169" s="62"/>
      <c r="GH169" s="62"/>
      <c r="GI169" s="62"/>
      <c r="GJ169" s="62"/>
      <c r="GK169" s="62"/>
      <c r="GL169" s="62"/>
      <c r="GM169" s="62"/>
      <c r="GN169" s="62"/>
      <c r="GO169" s="62"/>
      <c r="GP169" s="62"/>
      <c r="GQ169" s="62"/>
      <c r="GR169" s="62"/>
      <c r="GS169" s="62"/>
      <c r="GT169" s="62"/>
      <c r="GU169" s="62"/>
      <c r="GV169" s="62"/>
      <c r="GW169" s="62"/>
      <c r="GX169" s="62"/>
      <c r="GY169" s="62"/>
      <c r="GZ169" s="62"/>
      <c r="HA169" s="62"/>
      <c r="HB169" s="62"/>
      <c r="HC169" s="62"/>
      <c r="HD169" s="62"/>
      <c r="HE169" s="62"/>
      <c r="HF169" s="62"/>
      <c r="HG169" s="62"/>
    </row>
    <row r="170" spans="1:215" s="39" customFormat="1" ht="25.5">
      <c r="A170" s="45" t="s">
        <v>231</v>
      </c>
      <c r="B170" s="45"/>
      <c r="C170" s="46" t="s">
        <v>227</v>
      </c>
      <c r="D170" s="61">
        <f>D171</f>
        <v>33845.4</v>
      </c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</row>
    <row r="171" spans="1:215" s="40" customFormat="1" ht="25.5">
      <c r="A171" s="41" t="s">
        <v>577</v>
      </c>
      <c r="B171" s="41"/>
      <c r="C171" s="3" t="s">
        <v>498</v>
      </c>
      <c r="D171" s="61">
        <f>D173</f>
        <v>33845.4</v>
      </c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  <c r="DQ171" s="37"/>
      <c r="DR171" s="37"/>
      <c r="DS171" s="37"/>
      <c r="DT171" s="37"/>
      <c r="DU171" s="37"/>
      <c r="DV171" s="37"/>
      <c r="DW171" s="37"/>
      <c r="DX171" s="37"/>
      <c r="DY171" s="37"/>
      <c r="DZ171" s="37"/>
      <c r="EA171" s="37"/>
      <c r="EB171" s="37"/>
      <c r="EC171" s="37"/>
      <c r="ED171" s="37"/>
      <c r="EE171" s="37"/>
      <c r="EF171" s="37"/>
      <c r="EG171" s="37"/>
      <c r="EH171" s="37"/>
      <c r="EI171" s="37"/>
      <c r="EJ171" s="37"/>
      <c r="EK171" s="37"/>
      <c r="EL171" s="37"/>
      <c r="EM171" s="37"/>
      <c r="EN171" s="37"/>
      <c r="EO171" s="37"/>
      <c r="EP171" s="37"/>
      <c r="EQ171" s="37"/>
      <c r="ER171" s="37"/>
      <c r="ES171" s="37"/>
      <c r="ET171" s="37"/>
      <c r="EU171" s="37"/>
      <c r="EV171" s="37"/>
      <c r="EW171" s="37"/>
      <c r="EX171" s="37"/>
      <c r="EY171" s="37"/>
      <c r="EZ171" s="37"/>
      <c r="FA171" s="37"/>
      <c r="FB171" s="37"/>
      <c r="FC171" s="37"/>
      <c r="FD171" s="37"/>
      <c r="FE171" s="37"/>
      <c r="FF171" s="37"/>
      <c r="FG171" s="37"/>
      <c r="FH171" s="37"/>
      <c r="FI171" s="37"/>
      <c r="FJ171" s="37"/>
      <c r="FK171" s="37"/>
      <c r="FL171" s="37"/>
      <c r="FM171" s="37"/>
      <c r="FN171" s="37"/>
      <c r="FO171" s="37"/>
      <c r="FP171" s="37"/>
      <c r="FQ171" s="37"/>
      <c r="FR171" s="37"/>
      <c r="FS171" s="37"/>
      <c r="FT171" s="37"/>
      <c r="FU171" s="37"/>
      <c r="FV171" s="37"/>
      <c r="FW171" s="37"/>
      <c r="FX171" s="37"/>
      <c r="FY171" s="37"/>
      <c r="FZ171" s="37"/>
      <c r="GA171" s="37"/>
      <c r="GB171" s="37"/>
      <c r="GC171" s="37"/>
      <c r="GD171" s="37"/>
      <c r="GE171" s="37"/>
      <c r="GF171" s="37"/>
      <c r="GG171" s="37"/>
      <c r="GH171" s="37"/>
      <c r="GI171" s="37"/>
      <c r="GJ171" s="37"/>
      <c r="GK171" s="37"/>
      <c r="GL171" s="37"/>
      <c r="GM171" s="37"/>
      <c r="GN171" s="37"/>
      <c r="GO171" s="37"/>
      <c r="GP171" s="37"/>
      <c r="GQ171" s="37"/>
      <c r="GR171" s="37"/>
      <c r="GS171" s="37"/>
      <c r="GT171" s="37"/>
      <c r="GU171" s="37"/>
      <c r="GV171" s="37"/>
      <c r="GW171" s="37"/>
      <c r="GX171" s="37"/>
      <c r="GY171" s="37"/>
      <c r="GZ171" s="37"/>
      <c r="HA171" s="37"/>
      <c r="HB171" s="37"/>
      <c r="HC171" s="37"/>
      <c r="HD171" s="37"/>
      <c r="HE171" s="37"/>
      <c r="HF171" s="37"/>
      <c r="HG171" s="37"/>
    </row>
    <row r="172" spans="1:215" s="64" customFormat="1" ht="25.5">
      <c r="A172" s="41" t="s">
        <v>578</v>
      </c>
      <c r="B172" s="41"/>
      <c r="C172" s="3" t="s">
        <v>224</v>
      </c>
      <c r="D172" s="61">
        <f>D173</f>
        <v>33845.4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  <c r="DJ172" s="33"/>
      <c r="DK172" s="33"/>
      <c r="DL172" s="33"/>
      <c r="DM172" s="33"/>
      <c r="DN172" s="33"/>
      <c r="DO172" s="33"/>
      <c r="DP172" s="33"/>
      <c r="DQ172" s="33"/>
      <c r="DR172" s="33"/>
      <c r="DS172" s="33"/>
      <c r="DT172" s="33"/>
      <c r="DU172" s="33"/>
      <c r="DV172" s="33"/>
      <c r="DW172" s="33"/>
      <c r="DX172" s="33"/>
      <c r="DY172" s="33"/>
      <c r="DZ172" s="33"/>
      <c r="EA172" s="33"/>
      <c r="EB172" s="33"/>
      <c r="EC172" s="33"/>
      <c r="ED172" s="33"/>
      <c r="EE172" s="33"/>
      <c r="EF172" s="33"/>
      <c r="EG172" s="33"/>
      <c r="EH172" s="33"/>
      <c r="EI172" s="33"/>
      <c r="EJ172" s="33"/>
      <c r="EK172" s="33"/>
      <c r="EL172" s="33"/>
      <c r="EM172" s="33"/>
      <c r="EN172" s="33"/>
      <c r="EO172" s="33"/>
      <c r="EP172" s="33"/>
      <c r="EQ172" s="33"/>
      <c r="ER172" s="33"/>
      <c r="ES172" s="33"/>
      <c r="ET172" s="33"/>
      <c r="EU172" s="33"/>
      <c r="EV172" s="33"/>
      <c r="EW172" s="33"/>
      <c r="EX172" s="33"/>
      <c r="EY172" s="33"/>
      <c r="EZ172" s="33"/>
      <c r="FA172" s="33"/>
      <c r="FB172" s="33"/>
      <c r="FC172" s="33"/>
      <c r="FD172" s="33"/>
      <c r="FE172" s="33"/>
      <c r="FF172" s="33"/>
      <c r="FG172" s="33"/>
      <c r="FH172" s="33"/>
      <c r="FI172" s="33"/>
      <c r="FJ172" s="33"/>
      <c r="FK172" s="33"/>
      <c r="FL172" s="33"/>
      <c r="FM172" s="33"/>
      <c r="FN172" s="33"/>
      <c r="FO172" s="33"/>
      <c r="FP172" s="33"/>
      <c r="FQ172" s="33"/>
      <c r="FR172" s="33"/>
      <c r="FS172" s="33"/>
      <c r="FT172" s="33"/>
      <c r="FU172" s="33"/>
      <c r="FV172" s="33"/>
      <c r="FW172" s="33"/>
      <c r="FX172" s="33"/>
      <c r="FY172" s="33"/>
      <c r="FZ172" s="33"/>
      <c r="GA172" s="33"/>
      <c r="GB172" s="33"/>
      <c r="GC172" s="33"/>
      <c r="GD172" s="33"/>
      <c r="GE172" s="33"/>
      <c r="GF172" s="33"/>
      <c r="GG172" s="33"/>
      <c r="GH172" s="33"/>
      <c r="GI172" s="33"/>
      <c r="GJ172" s="33"/>
      <c r="GK172" s="33"/>
      <c r="GL172" s="33"/>
      <c r="GM172" s="33"/>
      <c r="GN172" s="33"/>
      <c r="GO172" s="33"/>
      <c r="GP172" s="33"/>
      <c r="GQ172" s="33"/>
      <c r="GR172" s="33"/>
      <c r="GS172" s="33"/>
      <c r="GT172" s="33"/>
      <c r="GU172" s="33"/>
      <c r="GV172" s="33"/>
      <c r="GW172" s="33"/>
      <c r="GX172" s="33"/>
      <c r="GY172" s="33"/>
      <c r="GZ172" s="33"/>
      <c r="HA172" s="33"/>
      <c r="HB172" s="33"/>
      <c r="HC172" s="33"/>
      <c r="HD172" s="33"/>
      <c r="HE172" s="33"/>
      <c r="HF172" s="33"/>
      <c r="HG172" s="33"/>
    </row>
    <row r="173" spans="1:215" s="64" customFormat="1" ht="25.5">
      <c r="A173" s="41"/>
      <c r="B173" s="45" t="s">
        <v>371</v>
      </c>
      <c r="C173" s="3" t="s">
        <v>372</v>
      </c>
      <c r="D173" s="61">
        <v>33845.4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E173" s="33"/>
      <c r="DF173" s="33"/>
      <c r="DG173" s="33"/>
      <c r="DH173" s="33"/>
      <c r="DI173" s="33"/>
      <c r="DJ173" s="33"/>
      <c r="DK173" s="33"/>
      <c r="DL173" s="33"/>
      <c r="DM173" s="33"/>
      <c r="DN173" s="33"/>
      <c r="DO173" s="33"/>
      <c r="DP173" s="33"/>
      <c r="DQ173" s="33"/>
      <c r="DR173" s="33"/>
      <c r="DS173" s="33"/>
      <c r="DT173" s="33"/>
      <c r="DU173" s="33"/>
      <c r="DV173" s="33"/>
      <c r="DW173" s="33"/>
      <c r="DX173" s="33"/>
      <c r="DY173" s="33"/>
      <c r="DZ173" s="33"/>
      <c r="EA173" s="33"/>
      <c r="EB173" s="33"/>
      <c r="EC173" s="33"/>
      <c r="ED173" s="33"/>
      <c r="EE173" s="33"/>
      <c r="EF173" s="33"/>
      <c r="EG173" s="33"/>
      <c r="EH173" s="33"/>
      <c r="EI173" s="33"/>
      <c r="EJ173" s="33"/>
      <c r="EK173" s="33"/>
      <c r="EL173" s="33"/>
      <c r="EM173" s="33"/>
      <c r="EN173" s="33"/>
      <c r="EO173" s="33"/>
      <c r="EP173" s="33"/>
      <c r="EQ173" s="33"/>
      <c r="ER173" s="33"/>
      <c r="ES173" s="33"/>
      <c r="ET173" s="33"/>
      <c r="EU173" s="33"/>
      <c r="EV173" s="33"/>
      <c r="EW173" s="33"/>
      <c r="EX173" s="33"/>
      <c r="EY173" s="33"/>
      <c r="EZ173" s="33"/>
      <c r="FA173" s="33"/>
      <c r="FB173" s="33"/>
      <c r="FC173" s="33"/>
      <c r="FD173" s="33"/>
      <c r="FE173" s="33"/>
      <c r="FF173" s="33"/>
      <c r="FG173" s="33"/>
      <c r="FH173" s="33"/>
      <c r="FI173" s="33"/>
      <c r="FJ173" s="33"/>
      <c r="FK173" s="33"/>
      <c r="FL173" s="33"/>
      <c r="FM173" s="33"/>
      <c r="FN173" s="33"/>
      <c r="FO173" s="33"/>
      <c r="FP173" s="33"/>
      <c r="FQ173" s="33"/>
      <c r="FR173" s="33"/>
      <c r="FS173" s="33"/>
      <c r="FT173" s="33"/>
      <c r="FU173" s="33"/>
      <c r="FV173" s="33"/>
      <c r="FW173" s="33"/>
      <c r="FX173" s="33"/>
      <c r="FY173" s="33"/>
      <c r="FZ173" s="33"/>
      <c r="GA173" s="33"/>
      <c r="GB173" s="33"/>
      <c r="GC173" s="33"/>
      <c r="GD173" s="33"/>
      <c r="GE173" s="33"/>
      <c r="GF173" s="33"/>
      <c r="GG173" s="33"/>
      <c r="GH173" s="33"/>
      <c r="GI173" s="33"/>
      <c r="GJ173" s="33"/>
      <c r="GK173" s="33"/>
      <c r="GL173" s="33"/>
      <c r="GM173" s="33"/>
      <c r="GN173" s="33"/>
      <c r="GO173" s="33"/>
      <c r="GP173" s="33"/>
      <c r="GQ173" s="33"/>
      <c r="GR173" s="33"/>
      <c r="GS173" s="33"/>
      <c r="GT173" s="33"/>
      <c r="GU173" s="33"/>
      <c r="GV173" s="33"/>
      <c r="GW173" s="33"/>
      <c r="GX173" s="33"/>
      <c r="GY173" s="33"/>
      <c r="GZ173" s="33"/>
      <c r="HA173" s="33"/>
      <c r="HB173" s="33"/>
      <c r="HC173" s="33"/>
      <c r="HD173" s="33"/>
      <c r="HE173" s="33"/>
      <c r="HF173" s="33"/>
      <c r="HG173" s="33"/>
    </row>
    <row r="174" spans="1:215" s="39" customFormat="1" ht="25.5">
      <c r="A174" s="41" t="s">
        <v>483</v>
      </c>
      <c r="B174" s="45"/>
      <c r="C174" s="9" t="s">
        <v>225</v>
      </c>
      <c r="D174" s="61">
        <f>D175</f>
        <v>87.5</v>
      </c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</row>
    <row r="175" spans="1:215" s="64" customFormat="1" ht="38.25">
      <c r="A175" s="41" t="s">
        <v>579</v>
      </c>
      <c r="B175" s="41"/>
      <c r="C175" s="3" t="s">
        <v>3</v>
      </c>
      <c r="D175" s="61">
        <f>D176</f>
        <v>87.5</v>
      </c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  <c r="DB175" s="33"/>
      <c r="DC175" s="33"/>
      <c r="DD175" s="33"/>
      <c r="DE175" s="33"/>
      <c r="DF175" s="33"/>
      <c r="DG175" s="33"/>
      <c r="DH175" s="33"/>
      <c r="DI175" s="33"/>
      <c r="DJ175" s="33"/>
      <c r="DK175" s="33"/>
      <c r="DL175" s="33"/>
      <c r="DM175" s="33"/>
      <c r="DN175" s="33"/>
      <c r="DO175" s="33"/>
      <c r="DP175" s="33"/>
      <c r="DQ175" s="33"/>
      <c r="DR175" s="33"/>
      <c r="DS175" s="33"/>
      <c r="DT175" s="33"/>
      <c r="DU175" s="33"/>
      <c r="DV175" s="33"/>
      <c r="DW175" s="33"/>
      <c r="DX175" s="33"/>
      <c r="DY175" s="33"/>
      <c r="DZ175" s="33"/>
      <c r="EA175" s="33"/>
      <c r="EB175" s="33"/>
      <c r="EC175" s="33"/>
      <c r="ED175" s="33"/>
      <c r="EE175" s="33"/>
      <c r="EF175" s="33"/>
      <c r="EG175" s="33"/>
      <c r="EH175" s="33"/>
      <c r="EI175" s="33"/>
      <c r="EJ175" s="33"/>
      <c r="EK175" s="33"/>
      <c r="EL175" s="33"/>
      <c r="EM175" s="33"/>
      <c r="EN175" s="33"/>
      <c r="EO175" s="33"/>
      <c r="EP175" s="33"/>
      <c r="EQ175" s="33"/>
      <c r="ER175" s="33"/>
      <c r="ES175" s="33"/>
      <c r="ET175" s="33"/>
      <c r="EU175" s="33"/>
      <c r="EV175" s="33"/>
      <c r="EW175" s="33"/>
      <c r="EX175" s="33"/>
      <c r="EY175" s="33"/>
      <c r="EZ175" s="33"/>
      <c r="FA175" s="33"/>
      <c r="FB175" s="33"/>
      <c r="FC175" s="33"/>
      <c r="FD175" s="33"/>
      <c r="FE175" s="33"/>
      <c r="FF175" s="33"/>
      <c r="FG175" s="33"/>
      <c r="FH175" s="33"/>
      <c r="FI175" s="33"/>
      <c r="FJ175" s="33"/>
      <c r="FK175" s="33"/>
      <c r="FL175" s="33"/>
      <c r="FM175" s="33"/>
      <c r="FN175" s="33"/>
      <c r="FO175" s="33"/>
      <c r="FP175" s="33"/>
      <c r="FQ175" s="33"/>
      <c r="FR175" s="33"/>
      <c r="FS175" s="33"/>
      <c r="FT175" s="33"/>
      <c r="FU175" s="33"/>
      <c r="FV175" s="33"/>
      <c r="FW175" s="33"/>
      <c r="FX175" s="33"/>
      <c r="FY175" s="33"/>
      <c r="FZ175" s="33"/>
      <c r="GA175" s="33"/>
      <c r="GB175" s="33"/>
      <c r="GC175" s="33"/>
      <c r="GD175" s="33"/>
      <c r="GE175" s="33"/>
      <c r="GF175" s="33"/>
      <c r="GG175" s="33"/>
      <c r="GH175" s="33"/>
      <c r="GI175" s="33"/>
      <c r="GJ175" s="33"/>
      <c r="GK175" s="33"/>
      <c r="GL175" s="33"/>
      <c r="GM175" s="33"/>
      <c r="GN175" s="33"/>
      <c r="GO175" s="33"/>
      <c r="GP175" s="33"/>
      <c r="GQ175" s="33"/>
      <c r="GR175" s="33"/>
      <c r="GS175" s="33"/>
      <c r="GT175" s="33"/>
      <c r="GU175" s="33"/>
      <c r="GV175" s="33"/>
      <c r="GW175" s="33"/>
      <c r="GX175" s="33"/>
      <c r="GY175" s="33"/>
      <c r="GZ175" s="33"/>
      <c r="HA175" s="33"/>
      <c r="HB175" s="33"/>
      <c r="HC175" s="33"/>
      <c r="HD175" s="33"/>
      <c r="HE175" s="33"/>
      <c r="HF175" s="33"/>
      <c r="HG175" s="33"/>
    </row>
    <row r="176" spans="1:215" s="40" customFormat="1" ht="25.5">
      <c r="A176" s="41"/>
      <c r="B176" s="45" t="s">
        <v>371</v>
      </c>
      <c r="C176" s="3" t="s">
        <v>372</v>
      </c>
      <c r="D176" s="61">
        <v>87.5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  <c r="DU176" s="37"/>
      <c r="DV176" s="37"/>
      <c r="DW176" s="37"/>
      <c r="DX176" s="37"/>
      <c r="DY176" s="37"/>
      <c r="DZ176" s="37"/>
      <c r="EA176" s="37"/>
      <c r="EB176" s="37"/>
      <c r="EC176" s="37"/>
      <c r="ED176" s="37"/>
      <c r="EE176" s="37"/>
      <c r="EF176" s="37"/>
      <c r="EG176" s="37"/>
      <c r="EH176" s="37"/>
      <c r="EI176" s="37"/>
      <c r="EJ176" s="37"/>
      <c r="EK176" s="37"/>
      <c r="EL176" s="37"/>
      <c r="EM176" s="37"/>
      <c r="EN176" s="37"/>
      <c r="EO176" s="37"/>
      <c r="EP176" s="37"/>
      <c r="EQ176" s="37"/>
      <c r="ER176" s="37"/>
      <c r="ES176" s="37"/>
      <c r="ET176" s="37"/>
      <c r="EU176" s="37"/>
      <c r="EV176" s="37"/>
      <c r="EW176" s="37"/>
      <c r="EX176" s="37"/>
      <c r="EY176" s="37"/>
      <c r="EZ176" s="37"/>
      <c r="FA176" s="37"/>
      <c r="FB176" s="37"/>
      <c r="FC176" s="37"/>
      <c r="FD176" s="37"/>
      <c r="FE176" s="37"/>
      <c r="FF176" s="37"/>
      <c r="FG176" s="37"/>
      <c r="FH176" s="37"/>
      <c r="FI176" s="37"/>
      <c r="FJ176" s="37"/>
      <c r="FK176" s="37"/>
      <c r="FL176" s="37"/>
      <c r="FM176" s="37"/>
      <c r="FN176" s="37"/>
      <c r="FO176" s="37"/>
      <c r="FP176" s="37"/>
      <c r="FQ176" s="37"/>
      <c r="FR176" s="37"/>
      <c r="FS176" s="37"/>
      <c r="FT176" s="37"/>
      <c r="FU176" s="37"/>
      <c r="FV176" s="37"/>
      <c r="FW176" s="37"/>
      <c r="FX176" s="37"/>
      <c r="FY176" s="37"/>
      <c r="FZ176" s="37"/>
      <c r="GA176" s="37"/>
      <c r="GB176" s="37"/>
      <c r="GC176" s="37"/>
      <c r="GD176" s="37"/>
      <c r="GE176" s="37"/>
      <c r="GF176" s="37"/>
      <c r="GG176" s="37"/>
      <c r="GH176" s="37"/>
      <c r="GI176" s="37"/>
      <c r="GJ176" s="37"/>
      <c r="GK176" s="37"/>
      <c r="GL176" s="37"/>
      <c r="GM176" s="37"/>
      <c r="GN176" s="37"/>
      <c r="GO176" s="37"/>
      <c r="GP176" s="37"/>
      <c r="GQ176" s="37"/>
      <c r="GR176" s="37"/>
      <c r="GS176" s="37"/>
      <c r="GT176" s="37"/>
      <c r="GU176" s="37"/>
      <c r="GV176" s="37"/>
      <c r="GW176" s="37"/>
      <c r="GX176" s="37"/>
      <c r="GY176" s="37"/>
      <c r="GZ176" s="37"/>
      <c r="HA176" s="37"/>
      <c r="HB176" s="37"/>
      <c r="HC176" s="37"/>
      <c r="HD176" s="37"/>
      <c r="HE176" s="37"/>
      <c r="HF176" s="37"/>
      <c r="HG176" s="37"/>
    </row>
    <row r="177" spans="1:215" s="64" customFormat="1" ht="25.5">
      <c r="A177" s="41" t="s">
        <v>244</v>
      </c>
      <c r="B177" s="45"/>
      <c r="C177" s="3" t="s">
        <v>475</v>
      </c>
      <c r="D177" s="61">
        <f>D178</f>
        <v>10076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  <c r="CZ177" s="33"/>
      <c r="DA177" s="33"/>
      <c r="DB177" s="33"/>
      <c r="DC177" s="33"/>
      <c r="DD177" s="33"/>
      <c r="DE177" s="33"/>
      <c r="DF177" s="33"/>
      <c r="DG177" s="33"/>
      <c r="DH177" s="33"/>
      <c r="DI177" s="33"/>
      <c r="DJ177" s="33"/>
      <c r="DK177" s="33"/>
      <c r="DL177" s="33"/>
      <c r="DM177" s="33"/>
      <c r="DN177" s="33"/>
      <c r="DO177" s="33"/>
      <c r="DP177" s="33"/>
      <c r="DQ177" s="33"/>
      <c r="DR177" s="33"/>
      <c r="DS177" s="33"/>
      <c r="DT177" s="33"/>
      <c r="DU177" s="33"/>
      <c r="DV177" s="33"/>
      <c r="DW177" s="33"/>
      <c r="DX177" s="33"/>
      <c r="DY177" s="33"/>
      <c r="DZ177" s="33"/>
      <c r="EA177" s="33"/>
      <c r="EB177" s="33"/>
      <c r="EC177" s="33"/>
      <c r="ED177" s="33"/>
      <c r="EE177" s="33"/>
      <c r="EF177" s="33"/>
      <c r="EG177" s="33"/>
      <c r="EH177" s="33"/>
      <c r="EI177" s="33"/>
      <c r="EJ177" s="33"/>
      <c r="EK177" s="33"/>
      <c r="EL177" s="33"/>
      <c r="EM177" s="33"/>
      <c r="EN177" s="33"/>
      <c r="EO177" s="33"/>
      <c r="EP177" s="33"/>
      <c r="EQ177" s="33"/>
      <c r="ER177" s="33"/>
      <c r="ES177" s="33"/>
      <c r="ET177" s="33"/>
      <c r="EU177" s="33"/>
      <c r="EV177" s="33"/>
      <c r="EW177" s="33"/>
      <c r="EX177" s="33"/>
      <c r="EY177" s="33"/>
      <c r="EZ177" s="33"/>
      <c r="FA177" s="33"/>
      <c r="FB177" s="33"/>
      <c r="FC177" s="33"/>
      <c r="FD177" s="33"/>
      <c r="FE177" s="33"/>
      <c r="FF177" s="33"/>
      <c r="FG177" s="33"/>
      <c r="FH177" s="33"/>
      <c r="FI177" s="33"/>
      <c r="FJ177" s="33"/>
      <c r="FK177" s="33"/>
      <c r="FL177" s="33"/>
      <c r="FM177" s="33"/>
      <c r="FN177" s="33"/>
      <c r="FO177" s="33"/>
      <c r="FP177" s="33"/>
      <c r="FQ177" s="33"/>
      <c r="FR177" s="33"/>
      <c r="FS177" s="33"/>
      <c r="FT177" s="33"/>
      <c r="FU177" s="33"/>
      <c r="FV177" s="33"/>
      <c r="FW177" s="33"/>
      <c r="FX177" s="33"/>
      <c r="FY177" s="33"/>
      <c r="FZ177" s="33"/>
      <c r="GA177" s="33"/>
      <c r="GB177" s="33"/>
      <c r="GC177" s="33"/>
      <c r="GD177" s="33"/>
      <c r="GE177" s="33"/>
      <c r="GF177" s="33"/>
      <c r="GG177" s="33"/>
      <c r="GH177" s="33"/>
      <c r="GI177" s="33"/>
      <c r="GJ177" s="33"/>
      <c r="GK177" s="33"/>
      <c r="GL177" s="33"/>
      <c r="GM177" s="33"/>
      <c r="GN177" s="33"/>
      <c r="GO177" s="33"/>
      <c r="GP177" s="33"/>
      <c r="GQ177" s="33"/>
      <c r="GR177" s="33"/>
      <c r="GS177" s="33"/>
      <c r="GT177" s="33"/>
      <c r="GU177" s="33"/>
      <c r="GV177" s="33"/>
      <c r="GW177" s="33"/>
      <c r="GX177" s="33"/>
      <c r="GY177" s="33"/>
      <c r="GZ177" s="33"/>
      <c r="HA177" s="33"/>
      <c r="HB177" s="33"/>
      <c r="HC177" s="33"/>
      <c r="HD177" s="33"/>
      <c r="HE177" s="33"/>
      <c r="HF177" s="33"/>
      <c r="HG177" s="33"/>
    </row>
    <row r="178" spans="1:215" s="39" customFormat="1" ht="25.5">
      <c r="A178" s="45" t="s">
        <v>250</v>
      </c>
      <c r="B178" s="45"/>
      <c r="C178" s="15" t="s">
        <v>245</v>
      </c>
      <c r="D178" s="61">
        <f>D179</f>
        <v>10076</v>
      </c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</row>
    <row r="179" spans="1:215" s="57" customFormat="1" ht="25.5">
      <c r="A179" s="41" t="s">
        <v>580</v>
      </c>
      <c r="B179" s="45"/>
      <c r="C179" s="3" t="s">
        <v>476</v>
      </c>
      <c r="D179" s="61">
        <f>D180</f>
        <v>10076</v>
      </c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6"/>
      <c r="BU179" s="56"/>
      <c r="BV179" s="56"/>
      <c r="BW179" s="56"/>
      <c r="BX179" s="56"/>
      <c r="BY179" s="56"/>
      <c r="BZ179" s="56"/>
      <c r="CA179" s="56"/>
      <c r="CB179" s="56"/>
      <c r="CC179" s="56"/>
      <c r="CD179" s="56"/>
      <c r="CE179" s="56"/>
      <c r="CF179" s="56"/>
      <c r="CG179" s="56"/>
      <c r="CH179" s="56"/>
      <c r="CI179" s="56"/>
      <c r="CJ179" s="56"/>
      <c r="CK179" s="56"/>
      <c r="CL179" s="56"/>
      <c r="CM179" s="56"/>
      <c r="CN179" s="56"/>
      <c r="CO179" s="56"/>
      <c r="CP179" s="56"/>
      <c r="CQ179" s="56"/>
      <c r="CR179" s="56"/>
      <c r="CS179" s="56"/>
      <c r="CT179" s="56"/>
      <c r="CU179" s="56"/>
      <c r="CV179" s="56"/>
      <c r="CW179" s="56"/>
      <c r="CX179" s="56"/>
      <c r="CY179" s="56"/>
      <c r="CZ179" s="56"/>
      <c r="DA179" s="56"/>
      <c r="DB179" s="56"/>
      <c r="DC179" s="56"/>
      <c r="DD179" s="56"/>
      <c r="DE179" s="56"/>
      <c r="DF179" s="56"/>
      <c r="DG179" s="56"/>
      <c r="DH179" s="56"/>
      <c r="DI179" s="56"/>
      <c r="DJ179" s="56"/>
      <c r="DK179" s="56"/>
      <c r="DL179" s="56"/>
      <c r="DM179" s="56"/>
      <c r="DN179" s="56"/>
      <c r="DO179" s="56"/>
      <c r="DP179" s="56"/>
      <c r="DQ179" s="56"/>
      <c r="DR179" s="56"/>
      <c r="DS179" s="56"/>
      <c r="DT179" s="56"/>
      <c r="DU179" s="56"/>
      <c r="DV179" s="56"/>
      <c r="DW179" s="56"/>
      <c r="DX179" s="56"/>
      <c r="DY179" s="56"/>
      <c r="DZ179" s="56"/>
      <c r="EA179" s="56"/>
      <c r="EB179" s="56"/>
      <c r="EC179" s="56"/>
      <c r="ED179" s="56"/>
      <c r="EE179" s="56"/>
      <c r="EF179" s="56"/>
      <c r="EG179" s="56"/>
      <c r="EH179" s="56"/>
      <c r="EI179" s="56"/>
      <c r="EJ179" s="56"/>
      <c r="EK179" s="56"/>
      <c r="EL179" s="56"/>
      <c r="EM179" s="56"/>
      <c r="EN179" s="56"/>
      <c r="EO179" s="56"/>
      <c r="EP179" s="56"/>
      <c r="EQ179" s="56"/>
      <c r="ER179" s="56"/>
      <c r="ES179" s="56"/>
      <c r="ET179" s="56"/>
      <c r="EU179" s="56"/>
      <c r="EV179" s="56"/>
      <c r="EW179" s="56"/>
      <c r="EX179" s="56"/>
      <c r="EY179" s="56"/>
      <c r="EZ179" s="56"/>
      <c r="FA179" s="56"/>
      <c r="FB179" s="56"/>
      <c r="FC179" s="56"/>
      <c r="FD179" s="56"/>
      <c r="FE179" s="56"/>
      <c r="FF179" s="56"/>
      <c r="FG179" s="56"/>
      <c r="FH179" s="56"/>
      <c r="FI179" s="56"/>
      <c r="FJ179" s="56"/>
      <c r="FK179" s="56"/>
      <c r="FL179" s="56"/>
      <c r="FM179" s="56"/>
      <c r="FN179" s="56"/>
      <c r="FO179" s="56"/>
      <c r="FP179" s="56"/>
      <c r="FQ179" s="56"/>
      <c r="FR179" s="56"/>
      <c r="FS179" s="56"/>
      <c r="FT179" s="56"/>
      <c r="FU179" s="56"/>
      <c r="FV179" s="56"/>
      <c r="FW179" s="56"/>
      <c r="FX179" s="56"/>
      <c r="FY179" s="56"/>
      <c r="FZ179" s="56"/>
      <c r="GA179" s="56"/>
      <c r="GB179" s="56"/>
      <c r="GC179" s="56"/>
      <c r="GD179" s="56"/>
      <c r="GE179" s="56"/>
      <c r="GF179" s="56"/>
      <c r="GG179" s="56"/>
      <c r="GH179" s="56"/>
      <c r="GI179" s="56"/>
      <c r="GJ179" s="56"/>
      <c r="GK179" s="56"/>
      <c r="GL179" s="56"/>
      <c r="GM179" s="56"/>
      <c r="GN179" s="56"/>
      <c r="GO179" s="56"/>
      <c r="GP179" s="56"/>
      <c r="GQ179" s="56"/>
      <c r="GR179" s="56"/>
      <c r="GS179" s="56"/>
      <c r="GT179" s="56"/>
      <c r="GU179" s="56"/>
      <c r="GV179" s="56"/>
      <c r="GW179" s="56"/>
      <c r="GX179" s="56"/>
      <c r="GY179" s="56"/>
      <c r="GZ179" s="56"/>
      <c r="HA179" s="56"/>
      <c r="HB179" s="56"/>
      <c r="HC179" s="56"/>
      <c r="HD179" s="56"/>
      <c r="HE179" s="56"/>
      <c r="HF179" s="56"/>
      <c r="HG179" s="56"/>
    </row>
    <row r="180" spans="1:215" s="63" customFormat="1" ht="25.5">
      <c r="A180" s="41"/>
      <c r="B180" s="45" t="s">
        <v>371</v>
      </c>
      <c r="C180" s="3" t="s">
        <v>372</v>
      </c>
      <c r="D180" s="61">
        <v>10076</v>
      </c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  <c r="CR180" s="62"/>
      <c r="CS180" s="62"/>
      <c r="CT180" s="62"/>
      <c r="CU180" s="62"/>
      <c r="CV180" s="62"/>
      <c r="CW180" s="62"/>
      <c r="CX180" s="62"/>
      <c r="CY180" s="62"/>
      <c r="CZ180" s="62"/>
      <c r="DA180" s="62"/>
      <c r="DB180" s="62"/>
      <c r="DC180" s="62"/>
      <c r="DD180" s="62"/>
      <c r="DE180" s="62"/>
      <c r="DF180" s="62"/>
      <c r="DG180" s="62"/>
      <c r="DH180" s="62"/>
      <c r="DI180" s="62"/>
      <c r="DJ180" s="62"/>
      <c r="DK180" s="62"/>
      <c r="DL180" s="62"/>
      <c r="DM180" s="62"/>
      <c r="DN180" s="62"/>
      <c r="DO180" s="62"/>
      <c r="DP180" s="62"/>
      <c r="DQ180" s="62"/>
      <c r="DR180" s="62"/>
      <c r="DS180" s="62"/>
      <c r="DT180" s="62"/>
      <c r="DU180" s="62"/>
      <c r="DV180" s="62"/>
      <c r="DW180" s="62"/>
      <c r="DX180" s="62"/>
      <c r="DY180" s="62"/>
      <c r="DZ180" s="62"/>
      <c r="EA180" s="62"/>
      <c r="EB180" s="62"/>
      <c r="EC180" s="62"/>
      <c r="ED180" s="62"/>
      <c r="EE180" s="62"/>
      <c r="EF180" s="62"/>
      <c r="EG180" s="62"/>
      <c r="EH180" s="62"/>
      <c r="EI180" s="62"/>
      <c r="EJ180" s="62"/>
      <c r="EK180" s="62"/>
      <c r="EL180" s="62"/>
      <c r="EM180" s="62"/>
      <c r="EN180" s="62"/>
      <c r="EO180" s="62"/>
      <c r="EP180" s="62"/>
      <c r="EQ180" s="62"/>
      <c r="ER180" s="62"/>
      <c r="ES180" s="62"/>
      <c r="ET180" s="62"/>
      <c r="EU180" s="62"/>
      <c r="EV180" s="62"/>
      <c r="EW180" s="62"/>
      <c r="EX180" s="62"/>
      <c r="EY180" s="62"/>
      <c r="EZ180" s="62"/>
      <c r="FA180" s="62"/>
      <c r="FB180" s="62"/>
      <c r="FC180" s="62"/>
      <c r="FD180" s="62"/>
      <c r="FE180" s="62"/>
      <c r="FF180" s="62"/>
      <c r="FG180" s="62"/>
      <c r="FH180" s="62"/>
      <c r="FI180" s="62"/>
      <c r="FJ180" s="62"/>
      <c r="FK180" s="62"/>
      <c r="FL180" s="62"/>
      <c r="FM180" s="62"/>
      <c r="FN180" s="62"/>
      <c r="FO180" s="62"/>
      <c r="FP180" s="62"/>
      <c r="FQ180" s="62"/>
      <c r="FR180" s="62"/>
      <c r="FS180" s="62"/>
      <c r="FT180" s="62"/>
      <c r="FU180" s="62"/>
      <c r="FV180" s="62"/>
      <c r="FW180" s="62"/>
      <c r="FX180" s="62"/>
      <c r="FY180" s="62"/>
      <c r="FZ180" s="62"/>
      <c r="GA180" s="62"/>
      <c r="GB180" s="62"/>
      <c r="GC180" s="62"/>
      <c r="GD180" s="62"/>
      <c r="GE180" s="62"/>
      <c r="GF180" s="62"/>
      <c r="GG180" s="62"/>
      <c r="GH180" s="62"/>
      <c r="GI180" s="62"/>
      <c r="GJ180" s="62"/>
      <c r="GK180" s="62"/>
      <c r="GL180" s="62"/>
      <c r="GM180" s="62"/>
      <c r="GN180" s="62"/>
      <c r="GO180" s="62"/>
      <c r="GP180" s="62"/>
      <c r="GQ180" s="62"/>
      <c r="GR180" s="62"/>
      <c r="GS180" s="62"/>
      <c r="GT180" s="62"/>
      <c r="GU180" s="62"/>
      <c r="GV180" s="62"/>
      <c r="GW180" s="62"/>
      <c r="GX180" s="62"/>
      <c r="GY180" s="62"/>
      <c r="GZ180" s="62"/>
      <c r="HA180" s="62"/>
      <c r="HB180" s="62"/>
      <c r="HC180" s="62"/>
      <c r="HD180" s="62"/>
      <c r="HE180" s="62"/>
      <c r="HF180" s="62"/>
      <c r="HG180" s="62"/>
    </row>
    <row r="181" spans="1:215" s="63" customFormat="1" ht="25.5">
      <c r="A181" s="45" t="s">
        <v>246</v>
      </c>
      <c r="B181" s="41"/>
      <c r="C181" s="9" t="s">
        <v>4</v>
      </c>
      <c r="D181" s="61">
        <f>D182+D187+D190</f>
        <v>6679.700000000001</v>
      </c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  <c r="CR181" s="62"/>
      <c r="CS181" s="62"/>
      <c r="CT181" s="62"/>
      <c r="CU181" s="62"/>
      <c r="CV181" s="62"/>
      <c r="CW181" s="62"/>
      <c r="CX181" s="62"/>
      <c r="CY181" s="62"/>
      <c r="CZ181" s="62"/>
      <c r="DA181" s="62"/>
      <c r="DB181" s="62"/>
      <c r="DC181" s="62"/>
      <c r="DD181" s="62"/>
      <c r="DE181" s="62"/>
      <c r="DF181" s="62"/>
      <c r="DG181" s="62"/>
      <c r="DH181" s="62"/>
      <c r="DI181" s="62"/>
      <c r="DJ181" s="62"/>
      <c r="DK181" s="62"/>
      <c r="DL181" s="62"/>
      <c r="DM181" s="62"/>
      <c r="DN181" s="62"/>
      <c r="DO181" s="62"/>
      <c r="DP181" s="62"/>
      <c r="DQ181" s="62"/>
      <c r="DR181" s="62"/>
      <c r="DS181" s="62"/>
      <c r="DT181" s="62"/>
      <c r="DU181" s="62"/>
      <c r="DV181" s="62"/>
      <c r="DW181" s="62"/>
      <c r="DX181" s="62"/>
      <c r="DY181" s="62"/>
      <c r="DZ181" s="62"/>
      <c r="EA181" s="62"/>
      <c r="EB181" s="62"/>
      <c r="EC181" s="62"/>
      <c r="ED181" s="62"/>
      <c r="EE181" s="62"/>
      <c r="EF181" s="62"/>
      <c r="EG181" s="62"/>
      <c r="EH181" s="62"/>
      <c r="EI181" s="62"/>
      <c r="EJ181" s="62"/>
      <c r="EK181" s="62"/>
      <c r="EL181" s="62"/>
      <c r="EM181" s="62"/>
      <c r="EN181" s="62"/>
      <c r="EO181" s="62"/>
      <c r="EP181" s="62"/>
      <c r="EQ181" s="62"/>
      <c r="ER181" s="62"/>
      <c r="ES181" s="62"/>
      <c r="ET181" s="62"/>
      <c r="EU181" s="62"/>
      <c r="EV181" s="62"/>
      <c r="EW181" s="62"/>
      <c r="EX181" s="62"/>
      <c r="EY181" s="62"/>
      <c r="EZ181" s="62"/>
      <c r="FA181" s="62"/>
      <c r="FB181" s="62"/>
      <c r="FC181" s="62"/>
      <c r="FD181" s="62"/>
      <c r="FE181" s="62"/>
      <c r="FF181" s="62"/>
      <c r="FG181" s="62"/>
      <c r="FH181" s="62"/>
      <c r="FI181" s="62"/>
      <c r="FJ181" s="62"/>
      <c r="FK181" s="62"/>
      <c r="FL181" s="62"/>
      <c r="FM181" s="62"/>
      <c r="FN181" s="62"/>
      <c r="FO181" s="62"/>
      <c r="FP181" s="62"/>
      <c r="FQ181" s="62"/>
      <c r="FR181" s="62"/>
      <c r="FS181" s="62"/>
      <c r="FT181" s="62"/>
      <c r="FU181" s="62"/>
      <c r="FV181" s="62"/>
      <c r="FW181" s="62"/>
      <c r="FX181" s="62"/>
      <c r="FY181" s="62"/>
      <c r="FZ181" s="62"/>
      <c r="GA181" s="62"/>
      <c r="GB181" s="62"/>
      <c r="GC181" s="62"/>
      <c r="GD181" s="62"/>
      <c r="GE181" s="62"/>
      <c r="GF181" s="62"/>
      <c r="GG181" s="62"/>
      <c r="GH181" s="62"/>
      <c r="GI181" s="62"/>
      <c r="GJ181" s="62"/>
      <c r="GK181" s="62"/>
      <c r="GL181" s="62"/>
      <c r="GM181" s="62"/>
      <c r="GN181" s="62"/>
      <c r="GO181" s="62"/>
      <c r="GP181" s="62"/>
      <c r="GQ181" s="62"/>
      <c r="GR181" s="62"/>
      <c r="GS181" s="62"/>
      <c r="GT181" s="62"/>
      <c r="GU181" s="62"/>
      <c r="GV181" s="62"/>
      <c r="GW181" s="62"/>
      <c r="GX181" s="62"/>
      <c r="GY181" s="62"/>
      <c r="GZ181" s="62"/>
      <c r="HA181" s="62"/>
      <c r="HB181" s="62"/>
      <c r="HC181" s="62"/>
      <c r="HD181" s="62"/>
      <c r="HE181" s="62"/>
      <c r="HF181" s="62"/>
      <c r="HG181" s="62"/>
    </row>
    <row r="182" spans="1:215" s="39" customFormat="1" ht="25.5">
      <c r="A182" s="45" t="s">
        <v>251</v>
      </c>
      <c r="B182" s="45"/>
      <c r="C182" s="46" t="s">
        <v>205</v>
      </c>
      <c r="D182" s="61">
        <f>D183</f>
        <v>6440.900000000001</v>
      </c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</row>
    <row r="183" spans="1:215" s="40" customFormat="1" ht="12.75">
      <c r="A183" s="45" t="s">
        <v>581</v>
      </c>
      <c r="B183" s="45"/>
      <c r="C183" s="20" t="s">
        <v>206</v>
      </c>
      <c r="D183" s="61">
        <f>D184+D185+D186</f>
        <v>6440.900000000001</v>
      </c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  <c r="DU183" s="37"/>
      <c r="DV183" s="37"/>
      <c r="DW183" s="37"/>
      <c r="DX183" s="37"/>
      <c r="DY183" s="37"/>
      <c r="DZ183" s="37"/>
      <c r="EA183" s="37"/>
      <c r="EB183" s="37"/>
      <c r="EC183" s="37"/>
      <c r="ED183" s="37"/>
      <c r="EE183" s="37"/>
      <c r="EF183" s="37"/>
      <c r="EG183" s="37"/>
      <c r="EH183" s="37"/>
      <c r="EI183" s="37"/>
      <c r="EJ183" s="37"/>
      <c r="EK183" s="37"/>
      <c r="EL183" s="37"/>
      <c r="EM183" s="37"/>
      <c r="EN183" s="37"/>
      <c r="EO183" s="37"/>
      <c r="EP183" s="37"/>
      <c r="EQ183" s="37"/>
      <c r="ER183" s="37"/>
      <c r="ES183" s="37"/>
      <c r="ET183" s="37"/>
      <c r="EU183" s="37"/>
      <c r="EV183" s="37"/>
      <c r="EW183" s="37"/>
      <c r="EX183" s="37"/>
      <c r="EY183" s="37"/>
      <c r="EZ183" s="37"/>
      <c r="FA183" s="37"/>
      <c r="FB183" s="37"/>
      <c r="FC183" s="37"/>
      <c r="FD183" s="37"/>
      <c r="FE183" s="37"/>
      <c r="FF183" s="37"/>
      <c r="FG183" s="37"/>
      <c r="FH183" s="37"/>
      <c r="FI183" s="37"/>
      <c r="FJ183" s="37"/>
      <c r="FK183" s="37"/>
      <c r="FL183" s="37"/>
      <c r="FM183" s="37"/>
      <c r="FN183" s="37"/>
      <c r="FO183" s="37"/>
      <c r="FP183" s="37"/>
      <c r="FQ183" s="37"/>
      <c r="FR183" s="37"/>
      <c r="FS183" s="37"/>
      <c r="FT183" s="37"/>
      <c r="FU183" s="37"/>
      <c r="FV183" s="37"/>
      <c r="FW183" s="37"/>
      <c r="FX183" s="37"/>
      <c r="FY183" s="37"/>
      <c r="FZ183" s="37"/>
      <c r="GA183" s="37"/>
      <c r="GB183" s="37"/>
      <c r="GC183" s="37"/>
      <c r="GD183" s="37"/>
      <c r="GE183" s="37"/>
      <c r="GF183" s="37"/>
      <c r="GG183" s="37"/>
      <c r="GH183" s="37"/>
      <c r="GI183" s="37"/>
      <c r="GJ183" s="37"/>
      <c r="GK183" s="37"/>
      <c r="GL183" s="37"/>
      <c r="GM183" s="37"/>
      <c r="GN183" s="37"/>
      <c r="GO183" s="37"/>
      <c r="GP183" s="37"/>
      <c r="GQ183" s="37"/>
      <c r="GR183" s="37"/>
      <c r="GS183" s="37"/>
      <c r="GT183" s="37"/>
      <c r="GU183" s="37"/>
      <c r="GV183" s="37"/>
      <c r="GW183" s="37"/>
      <c r="GX183" s="37"/>
      <c r="GY183" s="37"/>
      <c r="GZ183" s="37"/>
      <c r="HA183" s="37"/>
      <c r="HB183" s="37"/>
      <c r="HC183" s="37"/>
      <c r="HD183" s="37"/>
      <c r="HE183" s="37"/>
      <c r="HF183" s="37"/>
      <c r="HG183" s="37"/>
    </row>
    <row r="184" spans="1:215" s="40" customFormat="1" ht="51">
      <c r="A184" s="41"/>
      <c r="B184" s="41" t="s">
        <v>365</v>
      </c>
      <c r="C184" s="8" t="s">
        <v>179</v>
      </c>
      <c r="D184" s="61">
        <v>5828.1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/>
      <c r="EO184" s="37"/>
      <c r="EP184" s="37"/>
      <c r="EQ184" s="37"/>
      <c r="ER184" s="37"/>
      <c r="ES184" s="37"/>
      <c r="ET184" s="37"/>
      <c r="EU184" s="37"/>
      <c r="EV184" s="37"/>
      <c r="EW184" s="37"/>
      <c r="EX184" s="37"/>
      <c r="EY184" s="37"/>
      <c r="EZ184" s="37"/>
      <c r="FA184" s="37"/>
      <c r="FB184" s="37"/>
      <c r="FC184" s="37"/>
      <c r="FD184" s="37"/>
      <c r="FE184" s="37"/>
      <c r="FF184" s="37"/>
      <c r="FG184" s="37"/>
      <c r="FH184" s="37"/>
      <c r="FI184" s="37"/>
      <c r="FJ184" s="37"/>
      <c r="FK184" s="37"/>
      <c r="FL184" s="37"/>
      <c r="FM184" s="37"/>
      <c r="FN184" s="37"/>
      <c r="FO184" s="37"/>
      <c r="FP184" s="37"/>
      <c r="FQ184" s="37"/>
      <c r="FR184" s="37"/>
      <c r="FS184" s="37"/>
      <c r="FT184" s="37"/>
      <c r="FU184" s="37"/>
      <c r="FV184" s="37"/>
      <c r="FW184" s="37"/>
      <c r="FX184" s="37"/>
      <c r="FY184" s="37"/>
      <c r="FZ184" s="37"/>
      <c r="GA184" s="37"/>
      <c r="GB184" s="37"/>
      <c r="GC184" s="37"/>
      <c r="GD184" s="37"/>
      <c r="GE184" s="37"/>
      <c r="GF184" s="37"/>
      <c r="GG184" s="37"/>
      <c r="GH184" s="37"/>
      <c r="GI184" s="37"/>
      <c r="GJ184" s="37"/>
      <c r="GK184" s="37"/>
      <c r="GL184" s="37"/>
      <c r="GM184" s="37"/>
      <c r="GN184" s="37"/>
      <c r="GO184" s="37"/>
      <c r="GP184" s="37"/>
      <c r="GQ184" s="37"/>
      <c r="GR184" s="37"/>
      <c r="GS184" s="37"/>
      <c r="GT184" s="37"/>
      <c r="GU184" s="37"/>
      <c r="GV184" s="37"/>
      <c r="GW184" s="37"/>
      <c r="GX184" s="37"/>
      <c r="GY184" s="37"/>
      <c r="GZ184" s="37"/>
      <c r="HA184" s="37"/>
      <c r="HB184" s="37"/>
      <c r="HC184" s="37"/>
      <c r="HD184" s="37"/>
      <c r="HE184" s="37"/>
      <c r="HF184" s="37"/>
      <c r="HG184" s="37"/>
    </row>
    <row r="185" spans="1:215" s="40" customFormat="1" ht="25.5">
      <c r="A185" s="41"/>
      <c r="B185" s="41" t="s">
        <v>366</v>
      </c>
      <c r="C185" s="9" t="s">
        <v>1</v>
      </c>
      <c r="D185" s="61">
        <v>608.8</v>
      </c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7"/>
      <c r="EZ185" s="37"/>
      <c r="FA185" s="37"/>
      <c r="FB185" s="37"/>
      <c r="FC185" s="37"/>
      <c r="FD185" s="37"/>
      <c r="FE185" s="37"/>
      <c r="FF185" s="37"/>
      <c r="FG185" s="37"/>
      <c r="FH185" s="37"/>
      <c r="FI185" s="37"/>
      <c r="FJ185" s="37"/>
      <c r="FK185" s="37"/>
      <c r="FL185" s="37"/>
      <c r="FM185" s="37"/>
      <c r="FN185" s="37"/>
      <c r="FO185" s="37"/>
      <c r="FP185" s="37"/>
      <c r="FQ185" s="37"/>
      <c r="FR185" s="37"/>
      <c r="FS185" s="37"/>
      <c r="FT185" s="37"/>
      <c r="FU185" s="37"/>
      <c r="FV185" s="37"/>
      <c r="FW185" s="37"/>
      <c r="FX185" s="37"/>
      <c r="FY185" s="37"/>
      <c r="FZ185" s="37"/>
      <c r="GA185" s="37"/>
      <c r="GB185" s="37"/>
      <c r="GC185" s="37"/>
      <c r="GD185" s="37"/>
      <c r="GE185" s="37"/>
      <c r="GF185" s="37"/>
      <c r="GG185" s="37"/>
      <c r="GH185" s="37"/>
      <c r="GI185" s="37"/>
      <c r="GJ185" s="37"/>
      <c r="GK185" s="37"/>
      <c r="GL185" s="37"/>
      <c r="GM185" s="37"/>
      <c r="GN185" s="37"/>
      <c r="GO185" s="37"/>
      <c r="GP185" s="37"/>
      <c r="GQ185" s="37"/>
      <c r="GR185" s="37"/>
      <c r="GS185" s="37"/>
      <c r="GT185" s="37"/>
      <c r="GU185" s="37"/>
      <c r="GV185" s="37"/>
      <c r="GW185" s="37"/>
      <c r="GX185" s="37"/>
      <c r="GY185" s="37"/>
      <c r="GZ185" s="37"/>
      <c r="HA185" s="37"/>
      <c r="HB185" s="37"/>
      <c r="HC185" s="37"/>
      <c r="HD185" s="37"/>
      <c r="HE185" s="37"/>
      <c r="HF185" s="37"/>
      <c r="HG185" s="37"/>
    </row>
    <row r="186" spans="1:215" s="40" customFormat="1" ht="12.75">
      <c r="A186" s="41"/>
      <c r="B186" s="41" t="s">
        <v>367</v>
      </c>
      <c r="C186" s="9" t="s">
        <v>368</v>
      </c>
      <c r="D186" s="61">
        <v>4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  <c r="FB186" s="37"/>
      <c r="FC186" s="37"/>
      <c r="FD186" s="37"/>
      <c r="FE186" s="37"/>
      <c r="FF186" s="37"/>
      <c r="FG186" s="37"/>
      <c r="FH186" s="37"/>
      <c r="FI186" s="37"/>
      <c r="FJ186" s="37"/>
      <c r="FK186" s="37"/>
      <c r="FL186" s="37"/>
      <c r="FM186" s="37"/>
      <c r="FN186" s="37"/>
      <c r="FO186" s="37"/>
      <c r="FP186" s="37"/>
      <c r="FQ186" s="37"/>
      <c r="FR186" s="37"/>
      <c r="FS186" s="37"/>
      <c r="FT186" s="37"/>
      <c r="FU186" s="37"/>
      <c r="FV186" s="37"/>
      <c r="FW186" s="37"/>
      <c r="FX186" s="37"/>
      <c r="FY186" s="37"/>
      <c r="FZ186" s="37"/>
      <c r="GA186" s="37"/>
      <c r="GB186" s="37"/>
      <c r="GC186" s="37"/>
      <c r="GD186" s="37"/>
      <c r="GE186" s="37"/>
      <c r="GF186" s="37"/>
      <c r="GG186" s="37"/>
      <c r="GH186" s="37"/>
      <c r="GI186" s="37"/>
      <c r="GJ186" s="37"/>
      <c r="GK186" s="37"/>
      <c r="GL186" s="37"/>
      <c r="GM186" s="37"/>
      <c r="GN186" s="37"/>
      <c r="GO186" s="37"/>
      <c r="GP186" s="37"/>
      <c r="GQ186" s="37"/>
      <c r="GR186" s="37"/>
      <c r="GS186" s="37"/>
      <c r="GT186" s="37"/>
      <c r="GU186" s="37"/>
      <c r="GV186" s="37"/>
      <c r="GW186" s="37"/>
      <c r="GX186" s="37"/>
      <c r="GY186" s="37"/>
      <c r="GZ186" s="37"/>
      <c r="HA186" s="37"/>
      <c r="HB186" s="37"/>
      <c r="HC186" s="37"/>
      <c r="HD186" s="37"/>
      <c r="HE186" s="37"/>
      <c r="HF186" s="37"/>
      <c r="HG186" s="37"/>
    </row>
    <row r="187" spans="1:215" s="39" customFormat="1" ht="25.5">
      <c r="A187" s="45" t="s">
        <v>252</v>
      </c>
      <c r="B187" s="45"/>
      <c r="C187" s="20" t="s">
        <v>266</v>
      </c>
      <c r="D187" s="61">
        <f>D188</f>
        <v>138.3</v>
      </c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8"/>
      <c r="CN187" s="38"/>
      <c r="CO187" s="38"/>
      <c r="CP187" s="38"/>
      <c r="CQ187" s="38"/>
      <c r="CR187" s="38"/>
      <c r="CS187" s="38"/>
      <c r="CT187" s="38"/>
      <c r="CU187" s="38"/>
      <c r="CV187" s="38"/>
      <c r="CW187" s="38"/>
      <c r="CX187" s="38"/>
      <c r="CY187" s="38"/>
      <c r="CZ187" s="38"/>
      <c r="DA187" s="38"/>
      <c r="DB187" s="38"/>
      <c r="DC187" s="38"/>
      <c r="DD187" s="38"/>
      <c r="DE187" s="38"/>
      <c r="DF187" s="38"/>
      <c r="DG187" s="38"/>
      <c r="DH187" s="38"/>
      <c r="DI187" s="38"/>
      <c r="DJ187" s="38"/>
      <c r="DK187" s="38"/>
      <c r="DL187" s="38"/>
      <c r="DM187" s="38"/>
      <c r="DN187" s="38"/>
      <c r="DO187" s="38"/>
      <c r="DP187" s="38"/>
      <c r="DQ187" s="38"/>
      <c r="DR187" s="38"/>
      <c r="DS187" s="38"/>
      <c r="DT187" s="38"/>
      <c r="DU187" s="38"/>
      <c r="DV187" s="38"/>
      <c r="DW187" s="38"/>
      <c r="DX187" s="38"/>
      <c r="DY187" s="38"/>
      <c r="DZ187" s="38"/>
      <c r="EA187" s="38"/>
      <c r="EB187" s="38"/>
      <c r="EC187" s="38"/>
      <c r="ED187" s="38"/>
      <c r="EE187" s="38"/>
      <c r="EF187" s="38"/>
      <c r="EG187" s="38"/>
      <c r="EH187" s="38"/>
      <c r="EI187" s="38"/>
      <c r="EJ187" s="38"/>
      <c r="EK187" s="38"/>
      <c r="EL187" s="38"/>
      <c r="EM187" s="38"/>
      <c r="EN187" s="38"/>
      <c r="EO187" s="38"/>
      <c r="EP187" s="38"/>
      <c r="EQ187" s="38"/>
      <c r="ER187" s="38"/>
      <c r="ES187" s="38"/>
      <c r="ET187" s="38"/>
      <c r="EU187" s="38"/>
      <c r="EV187" s="38"/>
      <c r="EW187" s="38"/>
      <c r="EX187" s="38"/>
      <c r="EY187" s="38"/>
      <c r="EZ187" s="38"/>
      <c r="FA187" s="38"/>
      <c r="FB187" s="38"/>
      <c r="FC187" s="38"/>
      <c r="FD187" s="38"/>
      <c r="FE187" s="38"/>
      <c r="FF187" s="38"/>
      <c r="FG187" s="38"/>
      <c r="FH187" s="38"/>
      <c r="FI187" s="38"/>
      <c r="FJ187" s="38"/>
      <c r="FK187" s="38"/>
      <c r="FL187" s="38"/>
      <c r="FM187" s="38"/>
      <c r="FN187" s="38"/>
      <c r="FO187" s="38"/>
      <c r="FP187" s="38"/>
      <c r="FQ187" s="38"/>
      <c r="FR187" s="38"/>
      <c r="FS187" s="38"/>
      <c r="FT187" s="38"/>
      <c r="FU187" s="38"/>
      <c r="FV187" s="38"/>
      <c r="FW187" s="38"/>
      <c r="FX187" s="38"/>
      <c r="FY187" s="38"/>
      <c r="FZ187" s="38"/>
      <c r="GA187" s="38"/>
      <c r="GB187" s="38"/>
      <c r="GC187" s="38"/>
      <c r="GD187" s="38"/>
      <c r="GE187" s="38"/>
      <c r="GF187" s="38"/>
      <c r="GG187" s="38"/>
      <c r="GH187" s="38"/>
      <c r="GI187" s="38"/>
      <c r="GJ187" s="38"/>
      <c r="GK187" s="38"/>
      <c r="GL187" s="38"/>
      <c r="GM187" s="38"/>
      <c r="GN187" s="38"/>
      <c r="GO187" s="38"/>
      <c r="GP187" s="38"/>
      <c r="GQ187" s="38"/>
      <c r="GR187" s="38"/>
      <c r="GS187" s="38"/>
      <c r="GT187" s="38"/>
      <c r="GU187" s="38"/>
      <c r="GV187" s="38"/>
      <c r="GW187" s="38"/>
      <c r="GX187" s="38"/>
      <c r="GY187" s="38"/>
      <c r="GZ187" s="38"/>
      <c r="HA187" s="38"/>
      <c r="HB187" s="38"/>
      <c r="HC187" s="38"/>
      <c r="HD187" s="38"/>
      <c r="HE187" s="38"/>
      <c r="HF187" s="38"/>
      <c r="HG187" s="38"/>
    </row>
    <row r="188" spans="1:215" s="40" customFormat="1" ht="12.75">
      <c r="A188" s="45" t="s">
        <v>582</v>
      </c>
      <c r="B188" s="45"/>
      <c r="C188" s="20" t="s">
        <v>479</v>
      </c>
      <c r="D188" s="61">
        <f>D189</f>
        <v>138.3</v>
      </c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  <c r="DL188" s="37"/>
      <c r="DM188" s="37"/>
      <c r="DN188" s="37"/>
      <c r="DO188" s="37"/>
      <c r="DP188" s="37"/>
      <c r="DQ188" s="37"/>
      <c r="DR188" s="37"/>
      <c r="DS188" s="37"/>
      <c r="DT188" s="37"/>
      <c r="DU188" s="37"/>
      <c r="DV188" s="37"/>
      <c r="DW188" s="37"/>
      <c r="DX188" s="37"/>
      <c r="DY188" s="37"/>
      <c r="DZ188" s="37"/>
      <c r="EA188" s="37"/>
      <c r="EB188" s="37"/>
      <c r="EC188" s="37"/>
      <c r="ED188" s="37"/>
      <c r="EE188" s="37"/>
      <c r="EF188" s="37"/>
      <c r="EG188" s="37"/>
      <c r="EH188" s="37"/>
      <c r="EI188" s="37"/>
      <c r="EJ188" s="37"/>
      <c r="EK188" s="37"/>
      <c r="EL188" s="37"/>
      <c r="EM188" s="37"/>
      <c r="EN188" s="37"/>
      <c r="EO188" s="37"/>
      <c r="EP188" s="37"/>
      <c r="EQ188" s="37"/>
      <c r="ER188" s="37"/>
      <c r="ES188" s="37"/>
      <c r="ET188" s="37"/>
      <c r="EU188" s="37"/>
      <c r="EV188" s="37"/>
      <c r="EW188" s="37"/>
      <c r="EX188" s="37"/>
      <c r="EY188" s="37"/>
      <c r="EZ188" s="37"/>
      <c r="FA188" s="37"/>
      <c r="FB188" s="37"/>
      <c r="FC188" s="37"/>
      <c r="FD188" s="37"/>
      <c r="FE188" s="37"/>
      <c r="FF188" s="37"/>
      <c r="FG188" s="37"/>
      <c r="FH188" s="37"/>
      <c r="FI188" s="37"/>
      <c r="FJ188" s="37"/>
      <c r="FK188" s="37"/>
      <c r="FL188" s="37"/>
      <c r="FM188" s="37"/>
      <c r="FN188" s="37"/>
      <c r="FO188" s="37"/>
      <c r="FP188" s="37"/>
      <c r="FQ188" s="37"/>
      <c r="FR188" s="37"/>
      <c r="FS188" s="37"/>
      <c r="FT188" s="37"/>
      <c r="FU188" s="37"/>
      <c r="FV188" s="37"/>
      <c r="FW188" s="37"/>
      <c r="FX188" s="37"/>
      <c r="FY188" s="37"/>
      <c r="FZ188" s="37"/>
      <c r="GA188" s="37"/>
      <c r="GB188" s="37"/>
      <c r="GC188" s="37"/>
      <c r="GD188" s="37"/>
      <c r="GE188" s="37"/>
      <c r="GF188" s="37"/>
      <c r="GG188" s="37"/>
      <c r="GH188" s="37"/>
      <c r="GI188" s="37"/>
      <c r="GJ188" s="37"/>
      <c r="GK188" s="37"/>
      <c r="GL188" s="37"/>
      <c r="GM188" s="37"/>
      <c r="GN188" s="37"/>
      <c r="GO188" s="37"/>
      <c r="GP188" s="37"/>
      <c r="GQ188" s="37"/>
      <c r="GR188" s="37"/>
      <c r="GS188" s="37"/>
      <c r="GT188" s="37"/>
      <c r="GU188" s="37"/>
      <c r="GV188" s="37"/>
      <c r="GW188" s="37"/>
      <c r="GX188" s="37"/>
      <c r="GY188" s="37"/>
      <c r="GZ188" s="37"/>
      <c r="HA188" s="37"/>
      <c r="HB188" s="37"/>
      <c r="HC188" s="37"/>
      <c r="HD188" s="37"/>
      <c r="HE188" s="37"/>
      <c r="HF188" s="37"/>
      <c r="HG188" s="37"/>
    </row>
    <row r="189" spans="1:215" s="40" customFormat="1" ht="25.5">
      <c r="A189" s="45"/>
      <c r="B189" s="45" t="s">
        <v>371</v>
      </c>
      <c r="C189" s="3" t="s">
        <v>372</v>
      </c>
      <c r="D189" s="61">
        <v>138.3</v>
      </c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  <c r="DP189" s="37"/>
      <c r="DQ189" s="37"/>
      <c r="DR189" s="37"/>
      <c r="DS189" s="37"/>
      <c r="DT189" s="37"/>
      <c r="DU189" s="37"/>
      <c r="DV189" s="37"/>
      <c r="DW189" s="37"/>
      <c r="DX189" s="37"/>
      <c r="DY189" s="37"/>
      <c r="DZ189" s="37"/>
      <c r="EA189" s="37"/>
      <c r="EB189" s="37"/>
      <c r="EC189" s="37"/>
      <c r="ED189" s="37"/>
      <c r="EE189" s="37"/>
      <c r="EF189" s="37"/>
      <c r="EG189" s="37"/>
      <c r="EH189" s="37"/>
      <c r="EI189" s="37"/>
      <c r="EJ189" s="37"/>
      <c r="EK189" s="37"/>
      <c r="EL189" s="37"/>
      <c r="EM189" s="37"/>
      <c r="EN189" s="37"/>
      <c r="EO189" s="37"/>
      <c r="EP189" s="37"/>
      <c r="EQ189" s="37"/>
      <c r="ER189" s="37"/>
      <c r="ES189" s="37"/>
      <c r="ET189" s="37"/>
      <c r="EU189" s="37"/>
      <c r="EV189" s="37"/>
      <c r="EW189" s="37"/>
      <c r="EX189" s="37"/>
      <c r="EY189" s="37"/>
      <c r="EZ189" s="37"/>
      <c r="FA189" s="37"/>
      <c r="FB189" s="37"/>
      <c r="FC189" s="37"/>
      <c r="FD189" s="37"/>
      <c r="FE189" s="37"/>
      <c r="FF189" s="37"/>
      <c r="FG189" s="37"/>
      <c r="FH189" s="37"/>
      <c r="FI189" s="37"/>
      <c r="FJ189" s="37"/>
      <c r="FK189" s="37"/>
      <c r="FL189" s="37"/>
      <c r="FM189" s="37"/>
      <c r="FN189" s="37"/>
      <c r="FO189" s="37"/>
      <c r="FP189" s="37"/>
      <c r="FQ189" s="37"/>
      <c r="FR189" s="37"/>
      <c r="FS189" s="37"/>
      <c r="FT189" s="37"/>
      <c r="FU189" s="37"/>
      <c r="FV189" s="37"/>
      <c r="FW189" s="37"/>
      <c r="FX189" s="37"/>
      <c r="FY189" s="37"/>
      <c r="FZ189" s="37"/>
      <c r="GA189" s="37"/>
      <c r="GB189" s="37"/>
      <c r="GC189" s="37"/>
      <c r="GD189" s="37"/>
      <c r="GE189" s="37"/>
      <c r="GF189" s="37"/>
      <c r="GG189" s="37"/>
      <c r="GH189" s="37"/>
      <c r="GI189" s="37"/>
      <c r="GJ189" s="37"/>
      <c r="GK189" s="37"/>
      <c r="GL189" s="37"/>
      <c r="GM189" s="37"/>
      <c r="GN189" s="37"/>
      <c r="GO189" s="37"/>
      <c r="GP189" s="37"/>
      <c r="GQ189" s="37"/>
      <c r="GR189" s="37"/>
      <c r="GS189" s="37"/>
      <c r="GT189" s="37"/>
      <c r="GU189" s="37"/>
      <c r="GV189" s="37"/>
      <c r="GW189" s="37"/>
      <c r="GX189" s="37"/>
      <c r="GY189" s="37"/>
      <c r="GZ189" s="37"/>
      <c r="HA189" s="37"/>
      <c r="HB189" s="37"/>
      <c r="HC189" s="37"/>
      <c r="HD189" s="37"/>
      <c r="HE189" s="37"/>
      <c r="HF189" s="37"/>
      <c r="HG189" s="37"/>
    </row>
    <row r="190" spans="1:215" s="39" customFormat="1" ht="25.5">
      <c r="A190" s="45" t="s">
        <v>315</v>
      </c>
      <c r="B190" s="45"/>
      <c r="C190" s="20" t="s">
        <v>318</v>
      </c>
      <c r="D190" s="61">
        <f>D191+D193</f>
        <v>100.5</v>
      </c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</row>
    <row r="191" spans="1:215" s="40" customFormat="1" ht="42" customHeight="1">
      <c r="A191" s="45" t="s">
        <v>319</v>
      </c>
      <c r="B191" s="45"/>
      <c r="C191" s="29" t="s">
        <v>508</v>
      </c>
      <c r="D191" s="61">
        <f>D192</f>
        <v>62.8</v>
      </c>
      <c r="E191" s="37"/>
      <c r="F191" s="65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  <c r="CR191" s="37"/>
      <c r="CS191" s="37"/>
      <c r="CT191" s="37"/>
      <c r="CU191" s="37"/>
      <c r="CV191" s="37"/>
      <c r="CW191" s="37"/>
      <c r="CX191" s="37"/>
      <c r="CY191" s="37"/>
      <c r="CZ191" s="37"/>
      <c r="DA191" s="37"/>
      <c r="DB191" s="37"/>
      <c r="DC191" s="37"/>
      <c r="DD191" s="37"/>
      <c r="DE191" s="37"/>
      <c r="DF191" s="37"/>
      <c r="DG191" s="37"/>
      <c r="DH191" s="37"/>
      <c r="DI191" s="37"/>
      <c r="DJ191" s="37"/>
      <c r="DK191" s="37"/>
      <c r="DL191" s="37"/>
      <c r="DM191" s="37"/>
      <c r="DN191" s="37"/>
      <c r="DO191" s="37"/>
      <c r="DP191" s="37"/>
      <c r="DQ191" s="37"/>
      <c r="DR191" s="37"/>
      <c r="DS191" s="37"/>
      <c r="DT191" s="37"/>
      <c r="DU191" s="37"/>
      <c r="DV191" s="37"/>
      <c r="DW191" s="37"/>
      <c r="DX191" s="37"/>
      <c r="DY191" s="37"/>
      <c r="DZ191" s="37"/>
      <c r="EA191" s="37"/>
      <c r="EB191" s="37"/>
      <c r="EC191" s="37"/>
      <c r="ED191" s="37"/>
      <c r="EE191" s="37"/>
      <c r="EF191" s="37"/>
      <c r="EG191" s="37"/>
      <c r="EH191" s="37"/>
      <c r="EI191" s="37"/>
      <c r="EJ191" s="37"/>
      <c r="EK191" s="37"/>
      <c r="EL191" s="37"/>
      <c r="EM191" s="37"/>
      <c r="EN191" s="37"/>
      <c r="EO191" s="37"/>
      <c r="EP191" s="37"/>
      <c r="EQ191" s="37"/>
      <c r="ER191" s="37"/>
      <c r="ES191" s="37"/>
      <c r="ET191" s="37"/>
      <c r="EU191" s="37"/>
      <c r="EV191" s="37"/>
      <c r="EW191" s="37"/>
      <c r="EX191" s="37"/>
      <c r="EY191" s="37"/>
      <c r="EZ191" s="37"/>
      <c r="FA191" s="37"/>
      <c r="FB191" s="37"/>
      <c r="FC191" s="37"/>
      <c r="FD191" s="37"/>
      <c r="FE191" s="37"/>
      <c r="FF191" s="37"/>
      <c r="FG191" s="37"/>
      <c r="FH191" s="37"/>
      <c r="FI191" s="37"/>
      <c r="FJ191" s="37"/>
      <c r="FK191" s="37"/>
      <c r="FL191" s="37"/>
      <c r="FM191" s="37"/>
      <c r="FN191" s="37"/>
      <c r="FO191" s="37"/>
      <c r="FP191" s="37"/>
      <c r="FQ191" s="37"/>
      <c r="FR191" s="37"/>
      <c r="FS191" s="37"/>
      <c r="FT191" s="37"/>
      <c r="FU191" s="37"/>
      <c r="FV191" s="37"/>
      <c r="FW191" s="37"/>
      <c r="FX191" s="37"/>
      <c r="FY191" s="37"/>
      <c r="FZ191" s="37"/>
      <c r="GA191" s="37"/>
      <c r="GB191" s="37"/>
      <c r="GC191" s="37"/>
      <c r="GD191" s="37"/>
      <c r="GE191" s="37"/>
      <c r="GF191" s="37"/>
      <c r="GG191" s="37"/>
      <c r="GH191" s="37"/>
      <c r="GI191" s="37"/>
      <c r="GJ191" s="37"/>
      <c r="GK191" s="37"/>
      <c r="GL191" s="37"/>
      <c r="GM191" s="37"/>
      <c r="GN191" s="37"/>
      <c r="GO191" s="37"/>
      <c r="GP191" s="37"/>
      <c r="GQ191" s="37"/>
      <c r="GR191" s="37"/>
      <c r="GS191" s="37"/>
      <c r="GT191" s="37"/>
      <c r="GU191" s="37"/>
      <c r="GV191" s="37"/>
      <c r="GW191" s="37"/>
      <c r="GX191" s="37"/>
      <c r="GY191" s="37"/>
      <c r="GZ191" s="37"/>
      <c r="HA191" s="37"/>
      <c r="HB191" s="37"/>
      <c r="HC191" s="37"/>
      <c r="HD191" s="37"/>
      <c r="HE191" s="37"/>
      <c r="HF191" s="37"/>
      <c r="HG191" s="37"/>
    </row>
    <row r="192" spans="1:215" s="40" customFormat="1" ht="12.75">
      <c r="A192" s="45"/>
      <c r="B192" s="45" t="s">
        <v>369</v>
      </c>
      <c r="C192" s="46" t="s">
        <v>370</v>
      </c>
      <c r="D192" s="61">
        <v>62.8</v>
      </c>
      <c r="E192" s="37"/>
      <c r="F192" s="66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  <c r="CR192" s="37"/>
      <c r="CS192" s="37"/>
      <c r="CT192" s="37"/>
      <c r="CU192" s="37"/>
      <c r="CV192" s="37"/>
      <c r="CW192" s="37"/>
      <c r="CX192" s="37"/>
      <c r="CY192" s="37"/>
      <c r="CZ192" s="37"/>
      <c r="DA192" s="37"/>
      <c r="DB192" s="37"/>
      <c r="DC192" s="37"/>
      <c r="DD192" s="37"/>
      <c r="DE192" s="37"/>
      <c r="DF192" s="37"/>
      <c r="DG192" s="37"/>
      <c r="DH192" s="37"/>
      <c r="DI192" s="37"/>
      <c r="DJ192" s="37"/>
      <c r="DK192" s="37"/>
      <c r="DL192" s="37"/>
      <c r="DM192" s="37"/>
      <c r="DN192" s="37"/>
      <c r="DO192" s="37"/>
      <c r="DP192" s="37"/>
      <c r="DQ192" s="37"/>
      <c r="DR192" s="37"/>
      <c r="DS192" s="37"/>
      <c r="DT192" s="37"/>
      <c r="DU192" s="37"/>
      <c r="DV192" s="37"/>
      <c r="DW192" s="37"/>
      <c r="DX192" s="37"/>
      <c r="DY192" s="37"/>
      <c r="DZ192" s="37"/>
      <c r="EA192" s="37"/>
      <c r="EB192" s="37"/>
      <c r="EC192" s="37"/>
      <c r="ED192" s="37"/>
      <c r="EE192" s="37"/>
      <c r="EF192" s="37"/>
      <c r="EG192" s="37"/>
      <c r="EH192" s="37"/>
      <c r="EI192" s="37"/>
      <c r="EJ192" s="37"/>
      <c r="EK192" s="37"/>
      <c r="EL192" s="37"/>
      <c r="EM192" s="37"/>
      <c r="EN192" s="37"/>
      <c r="EO192" s="37"/>
      <c r="EP192" s="37"/>
      <c r="EQ192" s="37"/>
      <c r="ER192" s="37"/>
      <c r="ES192" s="37"/>
      <c r="ET192" s="37"/>
      <c r="EU192" s="37"/>
      <c r="EV192" s="37"/>
      <c r="EW192" s="37"/>
      <c r="EX192" s="37"/>
      <c r="EY192" s="37"/>
      <c r="EZ192" s="37"/>
      <c r="FA192" s="37"/>
      <c r="FB192" s="37"/>
      <c r="FC192" s="37"/>
      <c r="FD192" s="37"/>
      <c r="FE192" s="37"/>
      <c r="FF192" s="37"/>
      <c r="FG192" s="37"/>
      <c r="FH192" s="37"/>
      <c r="FI192" s="37"/>
      <c r="FJ192" s="37"/>
      <c r="FK192" s="37"/>
      <c r="FL192" s="37"/>
      <c r="FM192" s="37"/>
      <c r="FN192" s="37"/>
      <c r="FO192" s="37"/>
      <c r="FP192" s="37"/>
      <c r="FQ192" s="37"/>
      <c r="FR192" s="37"/>
      <c r="FS192" s="37"/>
      <c r="FT192" s="37"/>
      <c r="FU192" s="37"/>
      <c r="FV192" s="37"/>
      <c r="FW192" s="37"/>
      <c r="FX192" s="37"/>
      <c r="FY192" s="37"/>
      <c r="FZ192" s="37"/>
      <c r="GA192" s="37"/>
      <c r="GB192" s="37"/>
      <c r="GC192" s="37"/>
      <c r="GD192" s="37"/>
      <c r="GE192" s="37"/>
      <c r="GF192" s="37"/>
      <c r="GG192" s="37"/>
      <c r="GH192" s="37"/>
      <c r="GI192" s="37"/>
      <c r="GJ192" s="37"/>
      <c r="GK192" s="37"/>
      <c r="GL192" s="37"/>
      <c r="GM192" s="37"/>
      <c r="GN192" s="37"/>
      <c r="GO192" s="37"/>
      <c r="GP192" s="37"/>
      <c r="GQ192" s="37"/>
      <c r="GR192" s="37"/>
      <c r="GS192" s="37"/>
      <c r="GT192" s="37"/>
      <c r="GU192" s="37"/>
      <c r="GV192" s="37"/>
      <c r="GW192" s="37"/>
      <c r="GX192" s="37"/>
      <c r="GY192" s="37"/>
      <c r="GZ192" s="37"/>
      <c r="HA192" s="37"/>
      <c r="HB192" s="37"/>
      <c r="HC192" s="37"/>
      <c r="HD192" s="37"/>
      <c r="HE192" s="37"/>
      <c r="HF192" s="37"/>
      <c r="HG192" s="37"/>
    </row>
    <row r="193" spans="1:215" s="40" customFormat="1" ht="28.5" customHeight="1">
      <c r="A193" s="45" t="s">
        <v>583</v>
      </c>
      <c r="B193" s="45"/>
      <c r="C193" s="60" t="s">
        <v>267</v>
      </c>
      <c r="D193" s="61">
        <f>D194</f>
        <v>37.7</v>
      </c>
      <c r="E193" s="37"/>
      <c r="F193" s="65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  <c r="CR193" s="37"/>
      <c r="CS193" s="37"/>
      <c r="CT193" s="37"/>
      <c r="CU193" s="37"/>
      <c r="CV193" s="37"/>
      <c r="CW193" s="37"/>
      <c r="CX193" s="37"/>
      <c r="CY193" s="37"/>
      <c r="CZ193" s="37"/>
      <c r="DA193" s="37"/>
      <c r="DB193" s="37"/>
      <c r="DC193" s="37"/>
      <c r="DD193" s="37"/>
      <c r="DE193" s="37"/>
      <c r="DF193" s="37"/>
      <c r="DG193" s="37"/>
      <c r="DH193" s="37"/>
      <c r="DI193" s="37"/>
      <c r="DJ193" s="37"/>
      <c r="DK193" s="37"/>
      <c r="DL193" s="37"/>
      <c r="DM193" s="37"/>
      <c r="DN193" s="37"/>
      <c r="DO193" s="37"/>
      <c r="DP193" s="37"/>
      <c r="DQ193" s="37"/>
      <c r="DR193" s="37"/>
      <c r="DS193" s="37"/>
      <c r="DT193" s="37"/>
      <c r="DU193" s="37"/>
      <c r="DV193" s="37"/>
      <c r="DW193" s="37"/>
      <c r="DX193" s="37"/>
      <c r="DY193" s="37"/>
      <c r="DZ193" s="37"/>
      <c r="EA193" s="37"/>
      <c r="EB193" s="37"/>
      <c r="EC193" s="37"/>
      <c r="ED193" s="37"/>
      <c r="EE193" s="37"/>
      <c r="EF193" s="37"/>
      <c r="EG193" s="37"/>
      <c r="EH193" s="37"/>
      <c r="EI193" s="37"/>
      <c r="EJ193" s="37"/>
      <c r="EK193" s="37"/>
      <c r="EL193" s="37"/>
      <c r="EM193" s="37"/>
      <c r="EN193" s="37"/>
      <c r="EO193" s="37"/>
      <c r="EP193" s="37"/>
      <c r="EQ193" s="37"/>
      <c r="ER193" s="37"/>
      <c r="ES193" s="37"/>
      <c r="ET193" s="37"/>
      <c r="EU193" s="37"/>
      <c r="EV193" s="37"/>
      <c r="EW193" s="37"/>
      <c r="EX193" s="37"/>
      <c r="EY193" s="37"/>
      <c r="EZ193" s="37"/>
      <c r="FA193" s="37"/>
      <c r="FB193" s="37"/>
      <c r="FC193" s="37"/>
      <c r="FD193" s="37"/>
      <c r="FE193" s="37"/>
      <c r="FF193" s="37"/>
      <c r="FG193" s="37"/>
      <c r="FH193" s="37"/>
      <c r="FI193" s="37"/>
      <c r="FJ193" s="37"/>
      <c r="FK193" s="37"/>
      <c r="FL193" s="37"/>
      <c r="FM193" s="37"/>
      <c r="FN193" s="37"/>
      <c r="FO193" s="37"/>
      <c r="FP193" s="37"/>
      <c r="FQ193" s="37"/>
      <c r="FR193" s="37"/>
      <c r="FS193" s="37"/>
      <c r="FT193" s="37"/>
      <c r="FU193" s="37"/>
      <c r="FV193" s="37"/>
      <c r="FW193" s="37"/>
      <c r="FX193" s="37"/>
      <c r="FY193" s="37"/>
      <c r="FZ193" s="37"/>
      <c r="GA193" s="37"/>
      <c r="GB193" s="37"/>
      <c r="GC193" s="37"/>
      <c r="GD193" s="37"/>
      <c r="GE193" s="37"/>
      <c r="GF193" s="37"/>
      <c r="GG193" s="37"/>
      <c r="GH193" s="37"/>
      <c r="GI193" s="37"/>
      <c r="GJ193" s="37"/>
      <c r="GK193" s="37"/>
      <c r="GL193" s="37"/>
      <c r="GM193" s="37"/>
      <c r="GN193" s="37"/>
      <c r="GO193" s="37"/>
      <c r="GP193" s="37"/>
      <c r="GQ193" s="37"/>
      <c r="GR193" s="37"/>
      <c r="GS193" s="37"/>
      <c r="GT193" s="37"/>
      <c r="GU193" s="37"/>
      <c r="GV193" s="37"/>
      <c r="GW193" s="37"/>
      <c r="GX193" s="37"/>
      <c r="GY193" s="37"/>
      <c r="GZ193" s="37"/>
      <c r="HA193" s="37"/>
      <c r="HB193" s="37"/>
      <c r="HC193" s="37"/>
      <c r="HD193" s="37"/>
      <c r="HE193" s="37"/>
      <c r="HF193" s="37"/>
      <c r="HG193" s="37"/>
    </row>
    <row r="194" spans="1:215" s="40" customFormat="1" ht="12.75">
      <c r="A194" s="45"/>
      <c r="B194" s="45" t="s">
        <v>369</v>
      </c>
      <c r="C194" s="46" t="s">
        <v>370</v>
      </c>
      <c r="D194" s="61">
        <v>37.7</v>
      </c>
      <c r="E194" s="37"/>
      <c r="F194" s="66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  <c r="DK194" s="37"/>
      <c r="DL194" s="37"/>
      <c r="DM194" s="37"/>
      <c r="DN194" s="37"/>
      <c r="DO194" s="37"/>
      <c r="DP194" s="37"/>
      <c r="DQ194" s="37"/>
      <c r="DR194" s="37"/>
      <c r="DS194" s="37"/>
      <c r="DT194" s="37"/>
      <c r="DU194" s="37"/>
      <c r="DV194" s="37"/>
      <c r="DW194" s="37"/>
      <c r="DX194" s="37"/>
      <c r="DY194" s="37"/>
      <c r="DZ194" s="37"/>
      <c r="EA194" s="37"/>
      <c r="EB194" s="37"/>
      <c r="EC194" s="37"/>
      <c r="ED194" s="37"/>
      <c r="EE194" s="37"/>
      <c r="EF194" s="37"/>
      <c r="EG194" s="37"/>
      <c r="EH194" s="37"/>
      <c r="EI194" s="37"/>
      <c r="EJ194" s="37"/>
      <c r="EK194" s="37"/>
      <c r="EL194" s="37"/>
      <c r="EM194" s="37"/>
      <c r="EN194" s="37"/>
      <c r="EO194" s="37"/>
      <c r="EP194" s="37"/>
      <c r="EQ194" s="37"/>
      <c r="ER194" s="37"/>
      <c r="ES194" s="37"/>
      <c r="ET194" s="37"/>
      <c r="EU194" s="37"/>
      <c r="EV194" s="37"/>
      <c r="EW194" s="37"/>
      <c r="EX194" s="37"/>
      <c r="EY194" s="37"/>
      <c r="EZ194" s="37"/>
      <c r="FA194" s="37"/>
      <c r="FB194" s="37"/>
      <c r="FC194" s="37"/>
      <c r="FD194" s="37"/>
      <c r="FE194" s="37"/>
      <c r="FF194" s="37"/>
      <c r="FG194" s="37"/>
      <c r="FH194" s="37"/>
      <c r="FI194" s="37"/>
      <c r="FJ194" s="37"/>
      <c r="FK194" s="37"/>
      <c r="FL194" s="37"/>
      <c r="FM194" s="37"/>
      <c r="FN194" s="37"/>
      <c r="FO194" s="37"/>
      <c r="FP194" s="37"/>
      <c r="FQ194" s="37"/>
      <c r="FR194" s="37"/>
      <c r="FS194" s="37"/>
      <c r="FT194" s="37"/>
      <c r="FU194" s="37"/>
      <c r="FV194" s="37"/>
      <c r="FW194" s="37"/>
      <c r="FX194" s="37"/>
      <c r="FY194" s="37"/>
      <c r="FZ194" s="37"/>
      <c r="GA194" s="37"/>
      <c r="GB194" s="37"/>
      <c r="GC194" s="37"/>
      <c r="GD194" s="37"/>
      <c r="GE194" s="37"/>
      <c r="GF194" s="37"/>
      <c r="GG194" s="37"/>
      <c r="GH194" s="37"/>
      <c r="GI194" s="37"/>
      <c r="GJ194" s="37"/>
      <c r="GK194" s="37"/>
      <c r="GL194" s="37"/>
      <c r="GM194" s="37"/>
      <c r="GN194" s="37"/>
      <c r="GO194" s="37"/>
      <c r="GP194" s="37"/>
      <c r="GQ194" s="37"/>
      <c r="GR194" s="37"/>
      <c r="GS194" s="37"/>
      <c r="GT194" s="37"/>
      <c r="GU194" s="37"/>
      <c r="GV194" s="37"/>
      <c r="GW194" s="37"/>
      <c r="GX194" s="37"/>
      <c r="GY194" s="37"/>
      <c r="GZ194" s="37"/>
      <c r="HA194" s="37"/>
      <c r="HB194" s="37"/>
      <c r="HC194" s="37"/>
      <c r="HD194" s="37"/>
      <c r="HE194" s="37"/>
      <c r="HF194" s="37"/>
      <c r="HG194" s="37"/>
    </row>
    <row r="195" spans="1:7" s="56" customFormat="1" ht="25.5">
      <c r="A195" s="45" t="s">
        <v>253</v>
      </c>
      <c r="B195" s="93"/>
      <c r="C195" s="9" t="s">
        <v>490</v>
      </c>
      <c r="D195" s="61">
        <f>D196+D244+D215</f>
        <v>274679.6</v>
      </c>
      <c r="E195" s="67"/>
      <c r="F195" s="68"/>
      <c r="G195" s="67"/>
    </row>
    <row r="196" spans="1:4" s="56" customFormat="1" ht="25.5">
      <c r="A196" s="45" t="s">
        <v>254</v>
      </c>
      <c r="B196" s="41"/>
      <c r="C196" s="3" t="s">
        <v>362</v>
      </c>
      <c r="D196" s="61">
        <f>D197+D201+D204+D210</f>
        <v>67858.8</v>
      </c>
    </row>
    <row r="197" spans="1:5" s="38" customFormat="1" ht="12.75">
      <c r="A197" s="45" t="s">
        <v>255</v>
      </c>
      <c r="B197" s="41"/>
      <c r="C197" s="46" t="s">
        <v>167</v>
      </c>
      <c r="D197" s="72">
        <f>D198</f>
        <v>8613.9</v>
      </c>
      <c r="E197" s="69"/>
    </row>
    <row r="198" spans="1:4" s="56" customFormat="1" ht="25.5" customHeight="1">
      <c r="A198" s="45" t="s">
        <v>614</v>
      </c>
      <c r="B198" s="41"/>
      <c r="C198" s="3" t="s">
        <v>170</v>
      </c>
      <c r="D198" s="70">
        <f>D199</f>
        <v>8613.9</v>
      </c>
    </row>
    <row r="199" spans="1:4" s="56" customFormat="1" ht="25.5">
      <c r="A199" s="45" t="s">
        <v>615</v>
      </c>
      <c r="B199" s="71"/>
      <c r="C199" s="3" t="s">
        <v>224</v>
      </c>
      <c r="D199" s="70">
        <f>D200</f>
        <v>8613.9</v>
      </c>
    </row>
    <row r="200" spans="1:4" s="56" customFormat="1" ht="25.5">
      <c r="A200" s="45"/>
      <c r="B200" s="41" t="s">
        <v>371</v>
      </c>
      <c r="C200" s="3" t="s">
        <v>372</v>
      </c>
      <c r="D200" s="72">
        <v>8613.9</v>
      </c>
    </row>
    <row r="201" spans="1:4" s="38" customFormat="1" ht="25.5">
      <c r="A201" s="45" t="s">
        <v>257</v>
      </c>
      <c r="B201" s="41"/>
      <c r="C201" s="9" t="s">
        <v>225</v>
      </c>
      <c r="D201" s="72">
        <f>D202</f>
        <v>691.9000000000001</v>
      </c>
    </row>
    <row r="202" spans="1:4" s="56" customFormat="1" ht="25.5">
      <c r="A202" s="45" t="s">
        <v>616</v>
      </c>
      <c r="B202" s="41"/>
      <c r="C202" s="20" t="s">
        <v>474</v>
      </c>
      <c r="D202" s="72">
        <f>D203</f>
        <v>691.9000000000001</v>
      </c>
    </row>
    <row r="203" spans="1:4" s="56" customFormat="1" ht="25.5">
      <c r="A203" s="45"/>
      <c r="B203" s="41" t="s">
        <v>371</v>
      </c>
      <c r="C203" s="3" t="s">
        <v>372</v>
      </c>
      <c r="D203" s="72">
        <f>3456-2764.1</f>
        <v>691.9000000000001</v>
      </c>
    </row>
    <row r="204" spans="1:4" s="38" customFormat="1" ht="12.75">
      <c r="A204" s="45" t="s">
        <v>110</v>
      </c>
      <c r="B204" s="41"/>
      <c r="C204" s="22" t="s">
        <v>256</v>
      </c>
      <c r="D204" s="72">
        <f>D205+D208</f>
        <v>3830</v>
      </c>
    </row>
    <row r="205" spans="1:4" s="56" customFormat="1" ht="25.5" customHeight="1">
      <c r="A205" s="45" t="s">
        <v>617</v>
      </c>
      <c r="B205" s="41"/>
      <c r="C205" s="9" t="s">
        <v>495</v>
      </c>
      <c r="D205" s="72">
        <f>D206+D207</f>
        <v>3130</v>
      </c>
    </row>
    <row r="206" spans="1:4" s="56" customFormat="1" ht="25.5">
      <c r="A206" s="45"/>
      <c r="B206" s="41" t="s">
        <v>366</v>
      </c>
      <c r="C206" s="9" t="s">
        <v>1</v>
      </c>
      <c r="D206" s="72">
        <f>3430-1382-300</f>
        <v>1748</v>
      </c>
    </row>
    <row r="207" spans="1:4" s="56" customFormat="1" ht="25.5">
      <c r="A207" s="45"/>
      <c r="B207" s="41" t="s">
        <v>371</v>
      </c>
      <c r="C207" s="3" t="s">
        <v>372</v>
      </c>
      <c r="D207" s="72">
        <f>1382</f>
        <v>1382</v>
      </c>
    </row>
    <row r="208" spans="1:4" s="56" customFormat="1" ht="12.75">
      <c r="A208" s="45" t="s">
        <v>618</v>
      </c>
      <c r="B208" s="41"/>
      <c r="C208" s="9" t="s">
        <v>363</v>
      </c>
      <c r="D208" s="72">
        <f>D209</f>
        <v>700</v>
      </c>
    </row>
    <row r="209" spans="1:4" s="56" customFormat="1" ht="25.5">
      <c r="A209" s="45"/>
      <c r="B209" s="41" t="s">
        <v>371</v>
      </c>
      <c r="C209" s="9" t="s">
        <v>1</v>
      </c>
      <c r="D209" s="72">
        <v>700</v>
      </c>
    </row>
    <row r="210" spans="1:4" s="38" customFormat="1" ht="25.5">
      <c r="A210" s="45" t="s">
        <v>168</v>
      </c>
      <c r="B210" s="41"/>
      <c r="C210" s="43" t="s">
        <v>12</v>
      </c>
      <c r="D210" s="72">
        <f>D211+D213</f>
        <v>54723</v>
      </c>
    </row>
    <row r="211" spans="1:4" s="56" customFormat="1" ht="25.5">
      <c r="A211" s="45" t="s">
        <v>619</v>
      </c>
      <c r="B211" s="41"/>
      <c r="C211" s="53" t="s">
        <v>112</v>
      </c>
      <c r="D211" s="72">
        <f>D212</f>
        <v>53757.3</v>
      </c>
    </row>
    <row r="212" spans="1:215" s="64" customFormat="1" ht="25.5">
      <c r="A212" s="45"/>
      <c r="B212" s="41" t="s">
        <v>373</v>
      </c>
      <c r="C212" s="73" t="s">
        <v>7</v>
      </c>
      <c r="D212" s="72">
        <v>53757.3</v>
      </c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  <c r="CU212" s="33"/>
      <c r="CV212" s="33"/>
      <c r="CW212" s="33"/>
      <c r="CX212" s="33"/>
      <c r="CY212" s="33"/>
      <c r="CZ212" s="33"/>
      <c r="DA212" s="33"/>
      <c r="DB212" s="33"/>
      <c r="DC212" s="33"/>
      <c r="DD212" s="33"/>
      <c r="DE212" s="33"/>
      <c r="DF212" s="33"/>
      <c r="DG212" s="33"/>
      <c r="DH212" s="33"/>
      <c r="DI212" s="33"/>
      <c r="DJ212" s="33"/>
      <c r="DK212" s="33"/>
      <c r="DL212" s="33"/>
      <c r="DM212" s="33"/>
      <c r="DN212" s="33"/>
      <c r="DO212" s="33"/>
      <c r="DP212" s="33"/>
      <c r="DQ212" s="33"/>
      <c r="DR212" s="33"/>
      <c r="DS212" s="33"/>
      <c r="DT212" s="33"/>
      <c r="DU212" s="33"/>
      <c r="DV212" s="33"/>
      <c r="DW212" s="33"/>
      <c r="DX212" s="33"/>
      <c r="DY212" s="33"/>
      <c r="DZ212" s="33"/>
      <c r="EA212" s="33"/>
      <c r="EB212" s="33"/>
      <c r="EC212" s="33"/>
      <c r="ED212" s="33"/>
      <c r="EE212" s="33"/>
      <c r="EF212" s="33"/>
      <c r="EG212" s="33"/>
      <c r="EH212" s="33"/>
      <c r="EI212" s="33"/>
      <c r="EJ212" s="33"/>
      <c r="EK212" s="33"/>
      <c r="EL212" s="33"/>
      <c r="EM212" s="33"/>
      <c r="EN212" s="33"/>
      <c r="EO212" s="33"/>
      <c r="EP212" s="33"/>
      <c r="EQ212" s="33"/>
      <c r="ER212" s="33"/>
      <c r="ES212" s="33"/>
      <c r="ET212" s="33"/>
      <c r="EU212" s="33"/>
      <c r="EV212" s="33"/>
      <c r="EW212" s="33"/>
      <c r="EX212" s="33"/>
      <c r="EY212" s="33"/>
      <c r="EZ212" s="33"/>
      <c r="FA212" s="33"/>
      <c r="FB212" s="33"/>
      <c r="FC212" s="33"/>
      <c r="FD212" s="33"/>
      <c r="FE212" s="33"/>
      <c r="FF212" s="33"/>
      <c r="FG212" s="33"/>
      <c r="FH212" s="33"/>
      <c r="FI212" s="33"/>
      <c r="FJ212" s="33"/>
      <c r="FK212" s="33"/>
      <c r="FL212" s="33"/>
      <c r="FM212" s="33"/>
      <c r="FN212" s="33"/>
      <c r="FO212" s="33"/>
      <c r="FP212" s="33"/>
      <c r="FQ212" s="33"/>
      <c r="FR212" s="33"/>
      <c r="FS212" s="33"/>
      <c r="FT212" s="33"/>
      <c r="FU212" s="33"/>
      <c r="FV212" s="33"/>
      <c r="FW212" s="33"/>
      <c r="FX212" s="33"/>
      <c r="FY212" s="33"/>
      <c r="FZ212" s="33"/>
      <c r="GA212" s="33"/>
      <c r="GB212" s="33"/>
      <c r="GC212" s="33"/>
      <c r="GD212" s="33"/>
      <c r="GE212" s="33"/>
      <c r="GF212" s="33"/>
      <c r="GG212" s="33"/>
      <c r="GH212" s="33"/>
      <c r="GI212" s="33"/>
      <c r="GJ212" s="33"/>
      <c r="GK212" s="33"/>
      <c r="GL212" s="33"/>
      <c r="GM212" s="33"/>
      <c r="GN212" s="33"/>
      <c r="GO212" s="33"/>
      <c r="GP212" s="33"/>
      <c r="GQ212" s="33"/>
      <c r="GR212" s="33"/>
      <c r="GS212" s="33"/>
      <c r="GT212" s="33"/>
      <c r="GU212" s="33"/>
      <c r="GV212" s="33"/>
      <c r="GW212" s="33"/>
      <c r="GX212" s="33"/>
      <c r="GY212" s="33"/>
      <c r="GZ212" s="33"/>
      <c r="HA212" s="33"/>
      <c r="HB212" s="33"/>
      <c r="HC212" s="33"/>
      <c r="HD212" s="33"/>
      <c r="HE212" s="33"/>
      <c r="HF212" s="33"/>
      <c r="HG212" s="33"/>
    </row>
    <row r="213" spans="1:4" s="56" customFormat="1" ht="25.5">
      <c r="A213" s="45" t="s">
        <v>620</v>
      </c>
      <c r="B213" s="41"/>
      <c r="C213" s="74" t="s">
        <v>292</v>
      </c>
      <c r="D213" s="72">
        <f>D214</f>
        <v>965.7</v>
      </c>
    </row>
    <row r="214" spans="1:215" s="64" customFormat="1" ht="25.5">
      <c r="A214" s="45"/>
      <c r="B214" s="41" t="s">
        <v>373</v>
      </c>
      <c r="C214" s="73" t="s">
        <v>7</v>
      </c>
      <c r="D214" s="72">
        <v>965.7</v>
      </c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  <c r="CZ214" s="33"/>
      <c r="DA214" s="33"/>
      <c r="DB214" s="33"/>
      <c r="DC214" s="33"/>
      <c r="DD214" s="33"/>
      <c r="DE214" s="33"/>
      <c r="DF214" s="33"/>
      <c r="DG214" s="33"/>
      <c r="DH214" s="33"/>
      <c r="DI214" s="33"/>
      <c r="DJ214" s="33"/>
      <c r="DK214" s="33"/>
      <c r="DL214" s="33"/>
      <c r="DM214" s="33"/>
      <c r="DN214" s="33"/>
      <c r="DO214" s="33"/>
      <c r="DP214" s="33"/>
      <c r="DQ214" s="33"/>
      <c r="DR214" s="33"/>
      <c r="DS214" s="33"/>
      <c r="DT214" s="33"/>
      <c r="DU214" s="33"/>
      <c r="DV214" s="33"/>
      <c r="DW214" s="33"/>
      <c r="DX214" s="33"/>
      <c r="DY214" s="33"/>
      <c r="DZ214" s="33"/>
      <c r="EA214" s="33"/>
      <c r="EB214" s="33"/>
      <c r="EC214" s="33"/>
      <c r="ED214" s="33"/>
      <c r="EE214" s="33"/>
      <c r="EF214" s="33"/>
      <c r="EG214" s="33"/>
      <c r="EH214" s="33"/>
      <c r="EI214" s="33"/>
      <c r="EJ214" s="33"/>
      <c r="EK214" s="33"/>
      <c r="EL214" s="33"/>
      <c r="EM214" s="33"/>
      <c r="EN214" s="33"/>
      <c r="EO214" s="33"/>
      <c r="EP214" s="33"/>
      <c r="EQ214" s="33"/>
      <c r="ER214" s="33"/>
      <c r="ES214" s="33"/>
      <c r="ET214" s="33"/>
      <c r="EU214" s="33"/>
      <c r="EV214" s="33"/>
      <c r="EW214" s="33"/>
      <c r="EX214" s="33"/>
      <c r="EY214" s="33"/>
      <c r="EZ214" s="33"/>
      <c r="FA214" s="33"/>
      <c r="FB214" s="33"/>
      <c r="FC214" s="33"/>
      <c r="FD214" s="33"/>
      <c r="FE214" s="33"/>
      <c r="FF214" s="33"/>
      <c r="FG214" s="33"/>
      <c r="FH214" s="33"/>
      <c r="FI214" s="33"/>
      <c r="FJ214" s="33"/>
      <c r="FK214" s="33"/>
      <c r="FL214" s="33"/>
      <c r="FM214" s="33"/>
      <c r="FN214" s="33"/>
      <c r="FO214" s="33"/>
      <c r="FP214" s="33"/>
      <c r="FQ214" s="33"/>
      <c r="FR214" s="33"/>
      <c r="FS214" s="33"/>
      <c r="FT214" s="33"/>
      <c r="FU214" s="33"/>
      <c r="FV214" s="33"/>
      <c r="FW214" s="33"/>
      <c r="FX214" s="33"/>
      <c r="FY214" s="33"/>
      <c r="FZ214" s="33"/>
      <c r="GA214" s="33"/>
      <c r="GB214" s="33"/>
      <c r="GC214" s="33"/>
      <c r="GD214" s="33"/>
      <c r="GE214" s="33"/>
      <c r="GF214" s="33"/>
      <c r="GG214" s="33"/>
      <c r="GH214" s="33"/>
      <c r="GI214" s="33"/>
      <c r="GJ214" s="33"/>
      <c r="GK214" s="33"/>
      <c r="GL214" s="33"/>
      <c r="GM214" s="33"/>
      <c r="GN214" s="33"/>
      <c r="GO214" s="33"/>
      <c r="GP214" s="33"/>
      <c r="GQ214" s="33"/>
      <c r="GR214" s="33"/>
      <c r="GS214" s="33"/>
      <c r="GT214" s="33"/>
      <c r="GU214" s="33"/>
      <c r="GV214" s="33"/>
      <c r="GW214" s="33"/>
      <c r="GX214" s="33"/>
      <c r="GY214" s="33"/>
      <c r="GZ214" s="33"/>
      <c r="HA214" s="33"/>
      <c r="HB214" s="33"/>
      <c r="HC214" s="33"/>
      <c r="HD214" s="33"/>
      <c r="HE214" s="33"/>
      <c r="HF214" s="33"/>
      <c r="HG214" s="33"/>
    </row>
    <row r="215" spans="1:4" s="56" customFormat="1" ht="25.5">
      <c r="A215" s="45" t="s">
        <v>258</v>
      </c>
      <c r="B215" s="41"/>
      <c r="C215" s="3" t="s">
        <v>121</v>
      </c>
      <c r="D215" s="61">
        <f>D216+D220+D223+D228+D233+D236+D239</f>
        <v>201696.59999999998</v>
      </c>
    </row>
    <row r="216" spans="1:215" s="39" customFormat="1" ht="38.25">
      <c r="A216" s="45" t="s">
        <v>259</v>
      </c>
      <c r="B216" s="41"/>
      <c r="C216" s="22" t="s">
        <v>169</v>
      </c>
      <c r="D216" s="72">
        <f>D217</f>
        <v>107654.5</v>
      </c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</row>
    <row r="217" spans="1:215" s="64" customFormat="1" ht="25.5">
      <c r="A217" s="45" t="s">
        <v>621</v>
      </c>
      <c r="B217" s="41"/>
      <c r="C217" s="3" t="s">
        <v>499</v>
      </c>
      <c r="D217" s="61">
        <f>D218</f>
        <v>107654.5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  <c r="CU217" s="33"/>
      <c r="CV217" s="33"/>
      <c r="CW217" s="33"/>
      <c r="CX217" s="33"/>
      <c r="CY217" s="33"/>
      <c r="CZ217" s="33"/>
      <c r="DA217" s="33"/>
      <c r="DB217" s="33"/>
      <c r="DC217" s="33"/>
      <c r="DD217" s="33"/>
      <c r="DE217" s="33"/>
      <c r="DF217" s="33"/>
      <c r="DG217" s="33"/>
      <c r="DH217" s="33"/>
      <c r="DI217" s="33"/>
      <c r="DJ217" s="33"/>
      <c r="DK217" s="33"/>
      <c r="DL217" s="33"/>
      <c r="DM217" s="33"/>
      <c r="DN217" s="33"/>
      <c r="DO217" s="33"/>
      <c r="DP217" s="33"/>
      <c r="DQ217" s="33"/>
      <c r="DR217" s="33"/>
      <c r="DS217" s="33"/>
      <c r="DT217" s="33"/>
      <c r="DU217" s="33"/>
      <c r="DV217" s="33"/>
      <c r="DW217" s="33"/>
      <c r="DX217" s="33"/>
      <c r="DY217" s="33"/>
      <c r="DZ217" s="33"/>
      <c r="EA217" s="33"/>
      <c r="EB217" s="33"/>
      <c r="EC217" s="33"/>
      <c r="ED217" s="33"/>
      <c r="EE217" s="33"/>
      <c r="EF217" s="33"/>
      <c r="EG217" s="33"/>
      <c r="EH217" s="33"/>
      <c r="EI217" s="33"/>
      <c r="EJ217" s="33"/>
      <c r="EK217" s="33"/>
      <c r="EL217" s="33"/>
      <c r="EM217" s="33"/>
      <c r="EN217" s="33"/>
      <c r="EO217" s="33"/>
      <c r="EP217" s="33"/>
      <c r="EQ217" s="33"/>
      <c r="ER217" s="33"/>
      <c r="ES217" s="33"/>
      <c r="ET217" s="33"/>
      <c r="EU217" s="33"/>
      <c r="EV217" s="33"/>
      <c r="EW217" s="33"/>
      <c r="EX217" s="33"/>
      <c r="EY217" s="33"/>
      <c r="EZ217" s="33"/>
      <c r="FA217" s="33"/>
      <c r="FB217" s="33"/>
      <c r="FC217" s="33"/>
      <c r="FD217" s="33"/>
      <c r="FE217" s="33"/>
      <c r="FF217" s="33"/>
      <c r="FG217" s="33"/>
      <c r="FH217" s="33"/>
      <c r="FI217" s="33"/>
      <c r="FJ217" s="33"/>
      <c r="FK217" s="33"/>
      <c r="FL217" s="33"/>
      <c r="FM217" s="33"/>
      <c r="FN217" s="33"/>
      <c r="FO217" s="33"/>
      <c r="FP217" s="33"/>
      <c r="FQ217" s="33"/>
      <c r="FR217" s="33"/>
      <c r="FS217" s="33"/>
      <c r="FT217" s="33"/>
      <c r="FU217" s="33"/>
      <c r="FV217" s="33"/>
      <c r="FW217" s="33"/>
      <c r="FX217" s="33"/>
      <c r="FY217" s="33"/>
      <c r="FZ217" s="33"/>
      <c r="GA217" s="33"/>
      <c r="GB217" s="33"/>
      <c r="GC217" s="33"/>
      <c r="GD217" s="33"/>
      <c r="GE217" s="33"/>
      <c r="GF217" s="33"/>
      <c r="GG217" s="33"/>
      <c r="GH217" s="33"/>
      <c r="GI217" s="33"/>
      <c r="GJ217" s="33"/>
      <c r="GK217" s="33"/>
      <c r="GL217" s="33"/>
      <c r="GM217" s="33"/>
      <c r="GN217" s="33"/>
      <c r="GO217" s="33"/>
      <c r="GP217" s="33"/>
      <c r="GQ217" s="33"/>
      <c r="GR217" s="33"/>
      <c r="GS217" s="33"/>
      <c r="GT217" s="33"/>
      <c r="GU217" s="33"/>
      <c r="GV217" s="33"/>
      <c r="GW217" s="33"/>
      <c r="GX217" s="33"/>
      <c r="GY217" s="33"/>
      <c r="GZ217" s="33"/>
      <c r="HA217" s="33"/>
      <c r="HB217" s="33"/>
      <c r="HC217" s="33"/>
      <c r="HD217" s="33"/>
      <c r="HE217" s="33"/>
      <c r="HF217" s="33"/>
      <c r="HG217" s="33"/>
    </row>
    <row r="218" spans="1:215" s="64" customFormat="1" ht="25.5">
      <c r="A218" s="45" t="s">
        <v>622</v>
      </c>
      <c r="B218" s="41"/>
      <c r="C218" s="3" t="s">
        <v>224</v>
      </c>
      <c r="D218" s="72">
        <f>D219</f>
        <v>107654.5</v>
      </c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  <c r="CU218" s="33"/>
      <c r="CV218" s="33"/>
      <c r="CW218" s="33"/>
      <c r="CX218" s="33"/>
      <c r="CY218" s="33"/>
      <c r="CZ218" s="33"/>
      <c r="DA218" s="33"/>
      <c r="DB218" s="33"/>
      <c r="DC218" s="33"/>
      <c r="DD218" s="33"/>
      <c r="DE218" s="33"/>
      <c r="DF218" s="33"/>
      <c r="DG218" s="33"/>
      <c r="DH218" s="33"/>
      <c r="DI218" s="33"/>
      <c r="DJ218" s="33"/>
      <c r="DK218" s="33"/>
      <c r="DL218" s="33"/>
      <c r="DM218" s="33"/>
      <c r="DN218" s="33"/>
      <c r="DO218" s="33"/>
      <c r="DP218" s="33"/>
      <c r="DQ218" s="33"/>
      <c r="DR218" s="33"/>
      <c r="DS218" s="33"/>
      <c r="DT218" s="33"/>
      <c r="DU218" s="33"/>
      <c r="DV218" s="33"/>
      <c r="DW218" s="33"/>
      <c r="DX218" s="33"/>
      <c r="DY218" s="33"/>
      <c r="DZ218" s="33"/>
      <c r="EA218" s="33"/>
      <c r="EB218" s="33"/>
      <c r="EC218" s="33"/>
      <c r="ED218" s="33"/>
      <c r="EE218" s="33"/>
      <c r="EF218" s="33"/>
      <c r="EG218" s="33"/>
      <c r="EH218" s="33"/>
      <c r="EI218" s="33"/>
      <c r="EJ218" s="33"/>
      <c r="EK218" s="33"/>
      <c r="EL218" s="33"/>
      <c r="EM218" s="33"/>
      <c r="EN218" s="33"/>
      <c r="EO218" s="33"/>
      <c r="EP218" s="33"/>
      <c r="EQ218" s="33"/>
      <c r="ER218" s="33"/>
      <c r="ES218" s="33"/>
      <c r="ET218" s="33"/>
      <c r="EU218" s="33"/>
      <c r="EV218" s="33"/>
      <c r="EW218" s="33"/>
      <c r="EX218" s="33"/>
      <c r="EY218" s="33"/>
      <c r="EZ218" s="33"/>
      <c r="FA218" s="33"/>
      <c r="FB218" s="33"/>
      <c r="FC218" s="33"/>
      <c r="FD218" s="33"/>
      <c r="FE218" s="33"/>
      <c r="FF218" s="33"/>
      <c r="FG218" s="33"/>
      <c r="FH218" s="33"/>
      <c r="FI218" s="33"/>
      <c r="FJ218" s="33"/>
      <c r="FK218" s="33"/>
      <c r="FL218" s="33"/>
      <c r="FM218" s="33"/>
      <c r="FN218" s="33"/>
      <c r="FO218" s="33"/>
      <c r="FP218" s="33"/>
      <c r="FQ218" s="33"/>
      <c r="FR218" s="33"/>
      <c r="FS218" s="33"/>
      <c r="FT218" s="33"/>
      <c r="FU218" s="33"/>
      <c r="FV218" s="33"/>
      <c r="FW218" s="33"/>
      <c r="FX218" s="33"/>
      <c r="FY218" s="33"/>
      <c r="FZ218" s="33"/>
      <c r="GA218" s="33"/>
      <c r="GB218" s="33"/>
      <c r="GC218" s="33"/>
      <c r="GD218" s="33"/>
      <c r="GE218" s="33"/>
      <c r="GF218" s="33"/>
      <c r="GG218" s="33"/>
      <c r="GH218" s="33"/>
      <c r="GI218" s="33"/>
      <c r="GJ218" s="33"/>
      <c r="GK218" s="33"/>
      <c r="GL218" s="33"/>
      <c r="GM218" s="33"/>
      <c r="GN218" s="33"/>
      <c r="GO218" s="33"/>
      <c r="GP218" s="33"/>
      <c r="GQ218" s="33"/>
      <c r="GR218" s="33"/>
      <c r="GS218" s="33"/>
      <c r="GT218" s="33"/>
      <c r="GU218" s="33"/>
      <c r="GV218" s="33"/>
      <c r="GW218" s="33"/>
      <c r="GX218" s="33"/>
      <c r="GY218" s="33"/>
      <c r="GZ218" s="33"/>
      <c r="HA218" s="33"/>
      <c r="HB218" s="33"/>
      <c r="HC218" s="33"/>
      <c r="HD218" s="33"/>
      <c r="HE218" s="33"/>
      <c r="HF218" s="33"/>
      <c r="HG218" s="33"/>
    </row>
    <row r="219" spans="1:215" s="64" customFormat="1" ht="25.5">
      <c r="A219" s="93"/>
      <c r="B219" s="45" t="s">
        <v>371</v>
      </c>
      <c r="C219" s="15" t="s">
        <v>372</v>
      </c>
      <c r="D219" s="72">
        <f>107671.7-17.2</f>
        <v>107654.5</v>
      </c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33"/>
      <c r="DF219" s="33"/>
      <c r="DG219" s="33"/>
      <c r="DH219" s="33"/>
      <c r="DI219" s="33"/>
      <c r="DJ219" s="33"/>
      <c r="DK219" s="33"/>
      <c r="DL219" s="33"/>
      <c r="DM219" s="33"/>
      <c r="DN219" s="33"/>
      <c r="DO219" s="33"/>
      <c r="DP219" s="33"/>
      <c r="DQ219" s="33"/>
      <c r="DR219" s="33"/>
      <c r="DS219" s="33"/>
      <c r="DT219" s="33"/>
      <c r="DU219" s="33"/>
      <c r="DV219" s="33"/>
      <c r="DW219" s="33"/>
      <c r="DX219" s="33"/>
      <c r="DY219" s="33"/>
      <c r="DZ219" s="33"/>
      <c r="EA219" s="33"/>
      <c r="EB219" s="33"/>
      <c r="EC219" s="33"/>
      <c r="ED219" s="33"/>
      <c r="EE219" s="33"/>
      <c r="EF219" s="33"/>
      <c r="EG219" s="33"/>
      <c r="EH219" s="33"/>
      <c r="EI219" s="33"/>
      <c r="EJ219" s="33"/>
      <c r="EK219" s="33"/>
      <c r="EL219" s="33"/>
      <c r="EM219" s="33"/>
      <c r="EN219" s="33"/>
      <c r="EO219" s="33"/>
      <c r="EP219" s="33"/>
      <c r="EQ219" s="33"/>
      <c r="ER219" s="33"/>
      <c r="ES219" s="33"/>
      <c r="ET219" s="33"/>
      <c r="EU219" s="33"/>
      <c r="EV219" s="33"/>
      <c r="EW219" s="33"/>
      <c r="EX219" s="33"/>
      <c r="EY219" s="33"/>
      <c r="EZ219" s="33"/>
      <c r="FA219" s="33"/>
      <c r="FB219" s="33"/>
      <c r="FC219" s="33"/>
      <c r="FD219" s="33"/>
      <c r="FE219" s="33"/>
      <c r="FF219" s="33"/>
      <c r="FG219" s="33"/>
      <c r="FH219" s="33"/>
      <c r="FI219" s="33"/>
      <c r="FJ219" s="33"/>
      <c r="FK219" s="33"/>
      <c r="FL219" s="33"/>
      <c r="FM219" s="33"/>
      <c r="FN219" s="33"/>
      <c r="FO219" s="33"/>
      <c r="FP219" s="33"/>
      <c r="FQ219" s="33"/>
      <c r="FR219" s="33"/>
      <c r="FS219" s="33"/>
      <c r="FT219" s="33"/>
      <c r="FU219" s="33"/>
      <c r="FV219" s="33"/>
      <c r="FW219" s="33"/>
      <c r="FX219" s="33"/>
      <c r="FY219" s="33"/>
      <c r="FZ219" s="33"/>
      <c r="GA219" s="33"/>
      <c r="GB219" s="33"/>
      <c r="GC219" s="33"/>
      <c r="GD219" s="33"/>
      <c r="GE219" s="33"/>
      <c r="GF219" s="33"/>
      <c r="GG219" s="33"/>
      <c r="GH219" s="33"/>
      <c r="GI219" s="33"/>
      <c r="GJ219" s="33"/>
      <c r="GK219" s="33"/>
      <c r="GL219" s="33"/>
      <c r="GM219" s="33"/>
      <c r="GN219" s="33"/>
      <c r="GO219" s="33"/>
      <c r="GP219" s="33"/>
      <c r="GQ219" s="33"/>
      <c r="GR219" s="33"/>
      <c r="GS219" s="33"/>
      <c r="GT219" s="33"/>
      <c r="GU219" s="33"/>
      <c r="GV219" s="33"/>
      <c r="GW219" s="33"/>
      <c r="GX219" s="33"/>
      <c r="GY219" s="33"/>
      <c r="GZ219" s="33"/>
      <c r="HA219" s="33"/>
      <c r="HB219" s="33"/>
      <c r="HC219" s="33"/>
      <c r="HD219" s="33"/>
      <c r="HE219" s="33"/>
      <c r="HF219" s="33"/>
      <c r="HG219" s="33"/>
    </row>
    <row r="220" spans="1:215" s="39" customFormat="1" ht="25.5">
      <c r="A220" s="45" t="s">
        <v>260</v>
      </c>
      <c r="B220" s="45"/>
      <c r="C220" s="9" t="s">
        <v>225</v>
      </c>
      <c r="D220" s="72">
        <f>D221</f>
        <v>6077.8</v>
      </c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</row>
    <row r="221" spans="1:215" s="64" customFormat="1" ht="25.5">
      <c r="A221" s="45" t="s">
        <v>623</v>
      </c>
      <c r="B221" s="45"/>
      <c r="C221" s="20" t="s">
        <v>474</v>
      </c>
      <c r="D221" s="61">
        <f>D222</f>
        <v>6077.8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  <c r="CJ221" s="33"/>
      <c r="CK221" s="33"/>
      <c r="CL221" s="33"/>
      <c r="CM221" s="33"/>
      <c r="CN221" s="33"/>
      <c r="CO221" s="33"/>
      <c r="CP221" s="33"/>
      <c r="CQ221" s="33"/>
      <c r="CR221" s="33"/>
      <c r="CS221" s="33"/>
      <c r="CT221" s="33"/>
      <c r="CU221" s="33"/>
      <c r="CV221" s="33"/>
      <c r="CW221" s="33"/>
      <c r="CX221" s="33"/>
      <c r="CY221" s="33"/>
      <c r="CZ221" s="33"/>
      <c r="DA221" s="33"/>
      <c r="DB221" s="33"/>
      <c r="DC221" s="33"/>
      <c r="DD221" s="33"/>
      <c r="DE221" s="33"/>
      <c r="DF221" s="33"/>
      <c r="DG221" s="33"/>
      <c r="DH221" s="33"/>
      <c r="DI221" s="33"/>
      <c r="DJ221" s="33"/>
      <c r="DK221" s="33"/>
      <c r="DL221" s="33"/>
      <c r="DM221" s="33"/>
      <c r="DN221" s="33"/>
      <c r="DO221" s="33"/>
      <c r="DP221" s="33"/>
      <c r="DQ221" s="33"/>
      <c r="DR221" s="33"/>
      <c r="DS221" s="33"/>
      <c r="DT221" s="33"/>
      <c r="DU221" s="33"/>
      <c r="DV221" s="33"/>
      <c r="DW221" s="33"/>
      <c r="DX221" s="33"/>
      <c r="DY221" s="33"/>
      <c r="DZ221" s="33"/>
      <c r="EA221" s="33"/>
      <c r="EB221" s="33"/>
      <c r="EC221" s="33"/>
      <c r="ED221" s="33"/>
      <c r="EE221" s="33"/>
      <c r="EF221" s="33"/>
      <c r="EG221" s="33"/>
      <c r="EH221" s="33"/>
      <c r="EI221" s="33"/>
      <c r="EJ221" s="33"/>
      <c r="EK221" s="33"/>
      <c r="EL221" s="33"/>
      <c r="EM221" s="33"/>
      <c r="EN221" s="33"/>
      <c r="EO221" s="33"/>
      <c r="EP221" s="33"/>
      <c r="EQ221" s="33"/>
      <c r="ER221" s="33"/>
      <c r="ES221" s="33"/>
      <c r="ET221" s="33"/>
      <c r="EU221" s="33"/>
      <c r="EV221" s="33"/>
      <c r="EW221" s="33"/>
      <c r="EX221" s="33"/>
      <c r="EY221" s="33"/>
      <c r="EZ221" s="33"/>
      <c r="FA221" s="33"/>
      <c r="FB221" s="33"/>
      <c r="FC221" s="33"/>
      <c r="FD221" s="33"/>
      <c r="FE221" s="33"/>
      <c r="FF221" s="33"/>
      <c r="FG221" s="33"/>
      <c r="FH221" s="33"/>
      <c r="FI221" s="33"/>
      <c r="FJ221" s="33"/>
      <c r="FK221" s="33"/>
      <c r="FL221" s="33"/>
      <c r="FM221" s="33"/>
      <c r="FN221" s="33"/>
      <c r="FO221" s="33"/>
      <c r="FP221" s="33"/>
      <c r="FQ221" s="33"/>
      <c r="FR221" s="33"/>
      <c r="FS221" s="33"/>
      <c r="FT221" s="33"/>
      <c r="FU221" s="33"/>
      <c r="FV221" s="33"/>
      <c r="FW221" s="33"/>
      <c r="FX221" s="33"/>
      <c r="FY221" s="33"/>
      <c r="FZ221" s="33"/>
      <c r="GA221" s="33"/>
      <c r="GB221" s="33"/>
      <c r="GC221" s="33"/>
      <c r="GD221" s="33"/>
      <c r="GE221" s="33"/>
      <c r="GF221" s="33"/>
      <c r="GG221" s="33"/>
      <c r="GH221" s="33"/>
      <c r="GI221" s="33"/>
      <c r="GJ221" s="33"/>
      <c r="GK221" s="33"/>
      <c r="GL221" s="33"/>
      <c r="GM221" s="33"/>
      <c r="GN221" s="33"/>
      <c r="GO221" s="33"/>
      <c r="GP221" s="33"/>
      <c r="GQ221" s="33"/>
      <c r="GR221" s="33"/>
      <c r="GS221" s="33"/>
      <c r="GT221" s="33"/>
      <c r="GU221" s="33"/>
      <c r="GV221" s="33"/>
      <c r="GW221" s="33"/>
      <c r="GX221" s="33"/>
      <c r="GY221" s="33"/>
      <c r="GZ221" s="33"/>
      <c r="HA221" s="33"/>
      <c r="HB221" s="33"/>
      <c r="HC221" s="33"/>
      <c r="HD221" s="33"/>
      <c r="HE221" s="33"/>
      <c r="HF221" s="33"/>
      <c r="HG221" s="33"/>
    </row>
    <row r="222" spans="1:215" s="64" customFormat="1" ht="25.5">
      <c r="A222" s="45"/>
      <c r="B222" s="45" t="s">
        <v>371</v>
      </c>
      <c r="C222" s="15" t="s">
        <v>372</v>
      </c>
      <c r="D222" s="61">
        <f>6172.8-95</f>
        <v>6077.8</v>
      </c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  <c r="CK222" s="33"/>
      <c r="CL222" s="33"/>
      <c r="CM222" s="33"/>
      <c r="CN222" s="33"/>
      <c r="CO222" s="33"/>
      <c r="CP222" s="33"/>
      <c r="CQ222" s="33"/>
      <c r="CR222" s="33"/>
      <c r="CS222" s="33"/>
      <c r="CT222" s="33"/>
      <c r="CU222" s="33"/>
      <c r="CV222" s="33"/>
      <c r="CW222" s="33"/>
      <c r="CX222" s="33"/>
      <c r="CY222" s="33"/>
      <c r="CZ222" s="33"/>
      <c r="DA222" s="33"/>
      <c r="DB222" s="33"/>
      <c r="DC222" s="33"/>
      <c r="DD222" s="33"/>
      <c r="DE222" s="33"/>
      <c r="DF222" s="33"/>
      <c r="DG222" s="33"/>
      <c r="DH222" s="33"/>
      <c r="DI222" s="33"/>
      <c r="DJ222" s="33"/>
      <c r="DK222" s="33"/>
      <c r="DL222" s="33"/>
      <c r="DM222" s="33"/>
      <c r="DN222" s="33"/>
      <c r="DO222" s="33"/>
      <c r="DP222" s="33"/>
      <c r="DQ222" s="33"/>
      <c r="DR222" s="33"/>
      <c r="DS222" s="33"/>
      <c r="DT222" s="33"/>
      <c r="DU222" s="33"/>
      <c r="DV222" s="33"/>
      <c r="DW222" s="33"/>
      <c r="DX222" s="33"/>
      <c r="DY222" s="33"/>
      <c r="DZ222" s="33"/>
      <c r="EA222" s="33"/>
      <c r="EB222" s="33"/>
      <c r="EC222" s="33"/>
      <c r="ED222" s="33"/>
      <c r="EE222" s="33"/>
      <c r="EF222" s="33"/>
      <c r="EG222" s="33"/>
      <c r="EH222" s="33"/>
      <c r="EI222" s="33"/>
      <c r="EJ222" s="33"/>
      <c r="EK222" s="33"/>
      <c r="EL222" s="33"/>
      <c r="EM222" s="33"/>
      <c r="EN222" s="33"/>
      <c r="EO222" s="33"/>
      <c r="EP222" s="33"/>
      <c r="EQ222" s="33"/>
      <c r="ER222" s="33"/>
      <c r="ES222" s="33"/>
      <c r="ET222" s="33"/>
      <c r="EU222" s="33"/>
      <c r="EV222" s="33"/>
      <c r="EW222" s="33"/>
      <c r="EX222" s="33"/>
      <c r="EY222" s="33"/>
      <c r="EZ222" s="33"/>
      <c r="FA222" s="33"/>
      <c r="FB222" s="33"/>
      <c r="FC222" s="33"/>
      <c r="FD222" s="33"/>
      <c r="FE222" s="33"/>
      <c r="FF222" s="33"/>
      <c r="FG222" s="33"/>
      <c r="FH222" s="33"/>
      <c r="FI222" s="33"/>
      <c r="FJ222" s="33"/>
      <c r="FK222" s="33"/>
      <c r="FL222" s="33"/>
      <c r="FM222" s="33"/>
      <c r="FN222" s="33"/>
      <c r="FO222" s="33"/>
      <c r="FP222" s="33"/>
      <c r="FQ222" s="33"/>
      <c r="FR222" s="33"/>
      <c r="FS222" s="33"/>
      <c r="FT222" s="33"/>
      <c r="FU222" s="33"/>
      <c r="FV222" s="33"/>
      <c r="FW222" s="33"/>
      <c r="FX222" s="33"/>
      <c r="FY222" s="33"/>
      <c r="FZ222" s="33"/>
      <c r="GA222" s="33"/>
      <c r="GB222" s="33"/>
      <c r="GC222" s="33"/>
      <c r="GD222" s="33"/>
      <c r="GE222" s="33"/>
      <c r="GF222" s="33"/>
      <c r="GG222" s="33"/>
      <c r="GH222" s="33"/>
      <c r="GI222" s="33"/>
      <c r="GJ222" s="33"/>
      <c r="GK222" s="33"/>
      <c r="GL222" s="33"/>
      <c r="GM222" s="33"/>
      <c r="GN222" s="33"/>
      <c r="GO222" s="33"/>
      <c r="GP222" s="33"/>
      <c r="GQ222" s="33"/>
      <c r="GR222" s="33"/>
      <c r="GS222" s="33"/>
      <c r="GT222" s="33"/>
      <c r="GU222" s="33"/>
      <c r="GV222" s="33"/>
      <c r="GW222" s="33"/>
      <c r="GX222" s="33"/>
      <c r="GY222" s="33"/>
      <c r="GZ222" s="33"/>
      <c r="HA222" s="33"/>
      <c r="HB222" s="33"/>
      <c r="HC222" s="33"/>
      <c r="HD222" s="33"/>
      <c r="HE222" s="33"/>
      <c r="HF222" s="33"/>
      <c r="HG222" s="33"/>
    </row>
    <row r="223" spans="1:215" s="76" customFormat="1" ht="25.5">
      <c r="A223" s="45" t="s">
        <v>262</v>
      </c>
      <c r="B223" s="45"/>
      <c r="C223" s="22" t="s">
        <v>171</v>
      </c>
      <c r="D223" s="61">
        <f>D224+D226</f>
        <v>450</v>
      </c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5"/>
      <c r="AU223" s="75"/>
      <c r="AV223" s="75"/>
      <c r="AW223" s="75"/>
      <c r="AX223" s="75"/>
      <c r="AY223" s="75"/>
      <c r="AZ223" s="75"/>
      <c r="BA223" s="75"/>
      <c r="BB223" s="75"/>
      <c r="BC223" s="75"/>
      <c r="BD223" s="75"/>
      <c r="BE223" s="75"/>
      <c r="BF223" s="75"/>
      <c r="BG223" s="75"/>
      <c r="BH223" s="75"/>
      <c r="BI223" s="75"/>
      <c r="BJ223" s="75"/>
      <c r="BK223" s="75"/>
      <c r="BL223" s="75"/>
      <c r="BM223" s="75"/>
      <c r="BN223" s="75"/>
      <c r="BO223" s="75"/>
      <c r="BP223" s="75"/>
      <c r="BQ223" s="75"/>
      <c r="BR223" s="75"/>
      <c r="BS223" s="75"/>
      <c r="BT223" s="75"/>
      <c r="BU223" s="75"/>
      <c r="BV223" s="75"/>
      <c r="BW223" s="75"/>
      <c r="BX223" s="75"/>
      <c r="BY223" s="75"/>
      <c r="BZ223" s="75"/>
      <c r="CA223" s="75"/>
      <c r="CB223" s="75"/>
      <c r="CC223" s="75"/>
      <c r="CD223" s="75"/>
      <c r="CE223" s="75"/>
      <c r="CF223" s="75"/>
      <c r="CG223" s="75"/>
      <c r="CH223" s="75"/>
      <c r="CI223" s="75"/>
      <c r="CJ223" s="75"/>
      <c r="CK223" s="75"/>
      <c r="CL223" s="75"/>
      <c r="CM223" s="75"/>
      <c r="CN223" s="75"/>
      <c r="CO223" s="75"/>
      <c r="CP223" s="75"/>
      <c r="CQ223" s="75"/>
      <c r="CR223" s="75"/>
      <c r="CS223" s="75"/>
      <c r="CT223" s="75"/>
      <c r="CU223" s="75"/>
      <c r="CV223" s="75"/>
      <c r="CW223" s="75"/>
      <c r="CX223" s="75"/>
      <c r="CY223" s="75"/>
      <c r="CZ223" s="75"/>
      <c r="DA223" s="75"/>
      <c r="DB223" s="75"/>
      <c r="DC223" s="75"/>
      <c r="DD223" s="75"/>
      <c r="DE223" s="75"/>
      <c r="DF223" s="75"/>
      <c r="DG223" s="75"/>
      <c r="DH223" s="75"/>
      <c r="DI223" s="75"/>
      <c r="DJ223" s="75"/>
      <c r="DK223" s="75"/>
      <c r="DL223" s="75"/>
      <c r="DM223" s="75"/>
      <c r="DN223" s="75"/>
      <c r="DO223" s="75"/>
      <c r="DP223" s="75"/>
      <c r="DQ223" s="75"/>
      <c r="DR223" s="75"/>
      <c r="DS223" s="75"/>
      <c r="DT223" s="75"/>
      <c r="DU223" s="75"/>
      <c r="DV223" s="75"/>
      <c r="DW223" s="75"/>
      <c r="DX223" s="75"/>
      <c r="DY223" s="75"/>
      <c r="DZ223" s="75"/>
      <c r="EA223" s="75"/>
      <c r="EB223" s="75"/>
      <c r="EC223" s="75"/>
      <c r="ED223" s="75"/>
      <c r="EE223" s="75"/>
      <c r="EF223" s="75"/>
      <c r="EG223" s="75"/>
      <c r="EH223" s="75"/>
      <c r="EI223" s="75"/>
      <c r="EJ223" s="75"/>
      <c r="EK223" s="75"/>
      <c r="EL223" s="75"/>
      <c r="EM223" s="75"/>
      <c r="EN223" s="75"/>
      <c r="EO223" s="75"/>
      <c r="EP223" s="75"/>
      <c r="EQ223" s="75"/>
      <c r="ER223" s="75"/>
      <c r="ES223" s="75"/>
      <c r="ET223" s="75"/>
      <c r="EU223" s="75"/>
      <c r="EV223" s="75"/>
      <c r="EW223" s="75"/>
      <c r="EX223" s="75"/>
      <c r="EY223" s="75"/>
      <c r="EZ223" s="75"/>
      <c r="FA223" s="75"/>
      <c r="FB223" s="75"/>
      <c r="FC223" s="75"/>
      <c r="FD223" s="75"/>
      <c r="FE223" s="75"/>
      <c r="FF223" s="75"/>
      <c r="FG223" s="75"/>
      <c r="FH223" s="75"/>
      <c r="FI223" s="75"/>
      <c r="FJ223" s="75"/>
      <c r="FK223" s="75"/>
      <c r="FL223" s="75"/>
      <c r="FM223" s="75"/>
      <c r="FN223" s="75"/>
      <c r="FO223" s="75"/>
      <c r="FP223" s="75"/>
      <c r="FQ223" s="75"/>
      <c r="FR223" s="75"/>
      <c r="FS223" s="75"/>
      <c r="FT223" s="75"/>
      <c r="FU223" s="75"/>
      <c r="FV223" s="75"/>
      <c r="FW223" s="75"/>
      <c r="FX223" s="75"/>
      <c r="FY223" s="75"/>
      <c r="FZ223" s="75"/>
      <c r="GA223" s="75"/>
      <c r="GB223" s="75"/>
      <c r="GC223" s="75"/>
      <c r="GD223" s="75"/>
      <c r="GE223" s="75"/>
      <c r="GF223" s="75"/>
      <c r="GG223" s="75"/>
      <c r="GH223" s="75"/>
      <c r="GI223" s="75"/>
      <c r="GJ223" s="75"/>
      <c r="GK223" s="75"/>
      <c r="GL223" s="75"/>
      <c r="GM223" s="75"/>
      <c r="GN223" s="75"/>
      <c r="GO223" s="75"/>
      <c r="GP223" s="75"/>
      <c r="GQ223" s="75"/>
      <c r="GR223" s="75"/>
      <c r="GS223" s="75"/>
      <c r="GT223" s="75"/>
      <c r="GU223" s="75"/>
      <c r="GV223" s="75"/>
      <c r="GW223" s="75"/>
      <c r="GX223" s="75"/>
      <c r="GY223" s="75"/>
      <c r="GZ223" s="75"/>
      <c r="HA223" s="75"/>
      <c r="HB223" s="75"/>
      <c r="HC223" s="75"/>
      <c r="HD223" s="75"/>
      <c r="HE223" s="75"/>
      <c r="HF223" s="75"/>
      <c r="HG223" s="75"/>
    </row>
    <row r="224" spans="1:215" s="64" customFormat="1" ht="12.75">
      <c r="A224" s="45" t="s">
        <v>624</v>
      </c>
      <c r="B224" s="45"/>
      <c r="C224" s="20" t="s">
        <v>353</v>
      </c>
      <c r="D224" s="61">
        <f>D225</f>
        <v>200</v>
      </c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  <c r="CN224" s="33"/>
      <c r="CO224" s="33"/>
      <c r="CP224" s="33"/>
      <c r="CQ224" s="33"/>
      <c r="CR224" s="33"/>
      <c r="CS224" s="33"/>
      <c r="CT224" s="33"/>
      <c r="CU224" s="33"/>
      <c r="CV224" s="33"/>
      <c r="CW224" s="33"/>
      <c r="CX224" s="33"/>
      <c r="CY224" s="33"/>
      <c r="CZ224" s="33"/>
      <c r="DA224" s="33"/>
      <c r="DB224" s="33"/>
      <c r="DC224" s="33"/>
      <c r="DD224" s="33"/>
      <c r="DE224" s="33"/>
      <c r="DF224" s="33"/>
      <c r="DG224" s="33"/>
      <c r="DH224" s="33"/>
      <c r="DI224" s="33"/>
      <c r="DJ224" s="33"/>
      <c r="DK224" s="33"/>
      <c r="DL224" s="33"/>
      <c r="DM224" s="33"/>
      <c r="DN224" s="33"/>
      <c r="DO224" s="33"/>
      <c r="DP224" s="33"/>
      <c r="DQ224" s="33"/>
      <c r="DR224" s="33"/>
      <c r="DS224" s="33"/>
      <c r="DT224" s="33"/>
      <c r="DU224" s="33"/>
      <c r="DV224" s="33"/>
      <c r="DW224" s="33"/>
      <c r="DX224" s="33"/>
      <c r="DY224" s="33"/>
      <c r="DZ224" s="33"/>
      <c r="EA224" s="33"/>
      <c r="EB224" s="33"/>
      <c r="EC224" s="33"/>
      <c r="ED224" s="33"/>
      <c r="EE224" s="33"/>
      <c r="EF224" s="33"/>
      <c r="EG224" s="33"/>
      <c r="EH224" s="33"/>
      <c r="EI224" s="33"/>
      <c r="EJ224" s="33"/>
      <c r="EK224" s="33"/>
      <c r="EL224" s="33"/>
      <c r="EM224" s="33"/>
      <c r="EN224" s="33"/>
      <c r="EO224" s="33"/>
      <c r="EP224" s="33"/>
      <c r="EQ224" s="33"/>
      <c r="ER224" s="33"/>
      <c r="ES224" s="33"/>
      <c r="ET224" s="33"/>
      <c r="EU224" s="33"/>
      <c r="EV224" s="33"/>
      <c r="EW224" s="33"/>
      <c r="EX224" s="33"/>
      <c r="EY224" s="33"/>
      <c r="EZ224" s="33"/>
      <c r="FA224" s="33"/>
      <c r="FB224" s="33"/>
      <c r="FC224" s="33"/>
      <c r="FD224" s="33"/>
      <c r="FE224" s="33"/>
      <c r="FF224" s="33"/>
      <c r="FG224" s="33"/>
      <c r="FH224" s="33"/>
      <c r="FI224" s="33"/>
      <c r="FJ224" s="33"/>
      <c r="FK224" s="33"/>
      <c r="FL224" s="33"/>
      <c r="FM224" s="33"/>
      <c r="FN224" s="33"/>
      <c r="FO224" s="33"/>
      <c r="FP224" s="33"/>
      <c r="FQ224" s="33"/>
      <c r="FR224" s="33"/>
      <c r="FS224" s="33"/>
      <c r="FT224" s="33"/>
      <c r="FU224" s="33"/>
      <c r="FV224" s="33"/>
      <c r="FW224" s="33"/>
      <c r="FX224" s="33"/>
      <c r="FY224" s="33"/>
      <c r="FZ224" s="33"/>
      <c r="GA224" s="33"/>
      <c r="GB224" s="33"/>
      <c r="GC224" s="33"/>
      <c r="GD224" s="33"/>
      <c r="GE224" s="33"/>
      <c r="GF224" s="33"/>
      <c r="GG224" s="33"/>
      <c r="GH224" s="33"/>
      <c r="GI224" s="33"/>
      <c r="GJ224" s="33"/>
      <c r="GK224" s="33"/>
      <c r="GL224" s="33"/>
      <c r="GM224" s="33"/>
      <c r="GN224" s="33"/>
      <c r="GO224" s="33"/>
      <c r="GP224" s="33"/>
      <c r="GQ224" s="33"/>
      <c r="GR224" s="33"/>
      <c r="GS224" s="33"/>
      <c r="GT224" s="33"/>
      <c r="GU224" s="33"/>
      <c r="GV224" s="33"/>
      <c r="GW224" s="33"/>
      <c r="GX224" s="33"/>
      <c r="GY224" s="33"/>
      <c r="GZ224" s="33"/>
      <c r="HA224" s="33"/>
      <c r="HB224" s="33"/>
      <c r="HC224" s="33"/>
      <c r="HD224" s="33"/>
      <c r="HE224" s="33"/>
      <c r="HF224" s="33"/>
      <c r="HG224" s="33"/>
    </row>
    <row r="225" spans="1:215" s="64" customFormat="1" ht="25.5">
      <c r="A225" s="45"/>
      <c r="B225" s="41" t="s">
        <v>366</v>
      </c>
      <c r="C225" s="9" t="s">
        <v>1</v>
      </c>
      <c r="D225" s="72">
        <v>200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33"/>
      <c r="CP225" s="33"/>
      <c r="CQ225" s="33"/>
      <c r="CR225" s="33"/>
      <c r="CS225" s="33"/>
      <c r="CT225" s="33"/>
      <c r="CU225" s="33"/>
      <c r="CV225" s="33"/>
      <c r="CW225" s="33"/>
      <c r="CX225" s="33"/>
      <c r="CY225" s="33"/>
      <c r="CZ225" s="33"/>
      <c r="DA225" s="33"/>
      <c r="DB225" s="33"/>
      <c r="DC225" s="33"/>
      <c r="DD225" s="33"/>
      <c r="DE225" s="33"/>
      <c r="DF225" s="33"/>
      <c r="DG225" s="33"/>
      <c r="DH225" s="33"/>
      <c r="DI225" s="33"/>
      <c r="DJ225" s="33"/>
      <c r="DK225" s="33"/>
      <c r="DL225" s="33"/>
      <c r="DM225" s="33"/>
      <c r="DN225" s="33"/>
      <c r="DO225" s="33"/>
      <c r="DP225" s="33"/>
      <c r="DQ225" s="33"/>
      <c r="DR225" s="33"/>
      <c r="DS225" s="33"/>
      <c r="DT225" s="33"/>
      <c r="DU225" s="33"/>
      <c r="DV225" s="33"/>
      <c r="DW225" s="33"/>
      <c r="DX225" s="33"/>
      <c r="DY225" s="33"/>
      <c r="DZ225" s="33"/>
      <c r="EA225" s="33"/>
      <c r="EB225" s="33"/>
      <c r="EC225" s="33"/>
      <c r="ED225" s="33"/>
      <c r="EE225" s="33"/>
      <c r="EF225" s="33"/>
      <c r="EG225" s="33"/>
      <c r="EH225" s="33"/>
      <c r="EI225" s="33"/>
      <c r="EJ225" s="33"/>
      <c r="EK225" s="33"/>
      <c r="EL225" s="33"/>
      <c r="EM225" s="33"/>
      <c r="EN225" s="33"/>
      <c r="EO225" s="33"/>
      <c r="EP225" s="33"/>
      <c r="EQ225" s="33"/>
      <c r="ER225" s="33"/>
      <c r="ES225" s="33"/>
      <c r="ET225" s="33"/>
      <c r="EU225" s="33"/>
      <c r="EV225" s="33"/>
      <c r="EW225" s="33"/>
      <c r="EX225" s="33"/>
      <c r="EY225" s="33"/>
      <c r="EZ225" s="33"/>
      <c r="FA225" s="33"/>
      <c r="FB225" s="33"/>
      <c r="FC225" s="33"/>
      <c r="FD225" s="33"/>
      <c r="FE225" s="33"/>
      <c r="FF225" s="33"/>
      <c r="FG225" s="33"/>
      <c r="FH225" s="33"/>
      <c r="FI225" s="33"/>
      <c r="FJ225" s="33"/>
      <c r="FK225" s="33"/>
      <c r="FL225" s="33"/>
      <c r="FM225" s="33"/>
      <c r="FN225" s="33"/>
      <c r="FO225" s="33"/>
      <c r="FP225" s="33"/>
      <c r="FQ225" s="33"/>
      <c r="FR225" s="33"/>
      <c r="FS225" s="33"/>
      <c r="FT225" s="33"/>
      <c r="FU225" s="33"/>
      <c r="FV225" s="33"/>
      <c r="FW225" s="33"/>
      <c r="FX225" s="33"/>
      <c r="FY225" s="33"/>
      <c r="FZ225" s="33"/>
      <c r="GA225" s="33"/>
      <c r="GB225" s="33"/>
      <c r="GC225" s="33"/>
      <c r="GD225" s="33"/>
      <c r="GE225" s="33"/>
      <c r="GF225" s="33"/>
      <c r="GG225" s="33"/>
      <c r="GH225" s="33"/>
      <c r="GI225" s="33"/>
      <c r="GJ225" s="33"/>
      <c r="GK225" s="33"/>
      <c r="GL225" s="33"/>
      <c r="GM225" s="33"/>
      <c r="GN225" s="33"/>
      <c r="GO225" s="33"/>
      <c r="GP225" s="33"/>
      <c r="GQ225" s="33"/>
      <c r="GR225" s="33"/>
      <c r="GS225" s="33"/>
      <c r="GT225" s="33"/>
      <c r="GU225" s="33"/>
      <c r="GV225" s="33"/>
      <c r="GW225" s="33"/>
      <c r="GX225" s="33"/>
      <c r="GY225" s="33"/>
      <c r="GZ225" s="33"/>
      <c r="HA225" s="33"/>
      <c r="HB225" s="33"/>
      <c r="HC225" s="33"/>
      <c r="HD225" s="33"/>
      <c r="HE225" s="33"/>
      <c r="HF225" s="33"/>
      <c r="HG225" s="33"/>
    </row>
    <row r="226" spans="1:215" s="64" customFormat="1" ht="25.5">
      <c r="A226" s="45" t="s">
        <v>625</v>
      </c>
      <c r="B226" s="41"/>
      <c r="C226" s="9" t="s">
        <v>355</v>
      </c>
      <c r="D226" s="61">
        <f>D227</f>
        <v>250</v>
      </c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3"/>
      <c r="DW226" s="33"/>
      <c r="DX226" s="33"/>
      <c r="DY226" s="33"/>
      <c r="DZ226" s="33"/>
      <c r="EA226" s="33"/>
      <c r="EB226" s="33"/>
      <c r="EC226" s="33"/>
      <c r="ED226" s="33"/>
      <c r="EE226" s="33"/>
      <c r="EF226" s="33"/>
      <c r="EG226" s="33"/>
      <c r="EH226" s="33"/>
      <c r="EI226" s="33"/>
      <c r="EJ226" s="33"/>
      <c r="EK226" s="33"/>
      <c r="EL226" s="33"/>
      <c r="EM226" s="33"/>
      <c r="EN226" s="33"/>
      <c r="EO226" s="33"/>
      <c r="EP226" s="33"/>
      <c r="EQ226" s="33"/>
      <c r="ER226" s="33"/>
      <c r="ES226" s="33"/>
      <c r="ET226" s="33"/>
      <c r="EU226" s="33"/>
      <c r="EV226" s="33"/>
      <c r="EW226" s="33"/>
      <c r="EX226" s="33"/>
      <c r="EY226" s="33"/>
      <c r="EZ226" s="33"/>
      <c r="FA226" s="33"/>
      <c r="FB226" s="33"/>
      <c r="FC226" s="33"/>
      <c r="FD226" s="33"/>
      <c r="FE226" s="33"/>
      <c r="FF226" s="33"/>
      <c r="FG226" s="33"/>
      <c r="FH226" s="33"/>
      <c r="FI226" s="33"/>
      <c r="FJ226" s="33"/>
      <c r="FK226" s="33"/>
      <c r="FL226" s="33"/>
      <c r="FM226" s="33"/>
      <c r="FN226" s="33"/>
      <c r="FO226" s="33"/>
      <c r="FP226" s="33"/>
      <c r="FQ226" s="33"/>
      <c r="FR226" s="33"/>
      <c r="FS226" s="33"/>
      <c r="FT226" s="33"/>
      <c r="FU226" s="33"/>
      <c r="FV226" s="33"/>
      <c r="FW226" s="33"/>
      <c r="FX226" s="33"/>
      <c r="FY226" s="33"/>
      <c r="FZ226" s="33"/>
      <c r="GA226" s="33"/>
      <c r="GB226" s="33"/>
      <c r="GC226" s="33"/>
      <c r="GD226" s="33"/>
      <c r="GE226" s="33"/>
      <c r="GF226" s="33"/>
      <c r="GG226" s="33"/>
      <c r="GH226" s="33"/>
      <c r="GI226" s="33"/>
      <c r="GJ226" s="33"/>
      <c r="GK226" s="33"/>
      <c r="GL226" s="33"/>
      <c r="GM226" s="33"/>
      <c r="GN226" s="33"/>
      <c r="GO226" s="33"/>
      <c r="GP226" s="33"/>
      <c r="GQ226" s="33"/>
      <c r="GR226" s="33"/>
      <c r="GS226" s="33"/>
      <c r="GT226" s="33"/>
      <c r="GU226" s="33"/>
      <c r="GV226" s="33"/>
      <c r="GW226" s="33"/>
      <c r="GX226" s="33"/>
      <c r="GY226" s="33"/>
      <c r="GZ226" s="33"/>
      <c r="HA226" s="33"/>
      <c r="HB226" s="33"/>
      <c r="HC226" s="33"/>
      <c r="HD226" s="33"/>
      <c r="HE226" s="33"/>
      <c r="HF226" s="33"/>
      <c r="HG226" s="33"/>
    </row>
    <row r="227" spans="1:215" s="64" customFormat="1" ht="12.75">
      <c r="A227" s="45"/>
      <c r="B227" s="41" t="s">
        <v>369</v>
      </c>
      <c r="C227" s="3" t="s">
        <v>343</v>
      </c>
      <c r="D227" s="72">
        <v>250</v>
      </c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3"/>
      <c r="FA227" s="33"/>
      <c r="FB227" s="33"/>
      <c r="FC227" s="33"/>
      <c r="FD227" s="33"/>
      <c r="FE227" s="33"/>
      <c r="FF227" s="33"/>
      <c r="FG227" s="33"/>
      <c r="FH227" s="33"/>
      <c r="FI227" s="33"/>
      <c r="FJ227" s="33"/>
      <c r="FK227" s="33"/>
      <c r="FL227" s="33"/>
      <c r="FM227" s="33"/>
      <c r="FN227" s="33"/>
      <c r="FO227" s="33"/>
      <c r="FP227" s="33"/>
      <c r="FQ227" s="33"/>
      <c r="FR227" s="33"/>
      <c r="FS227" s="33"/>
      <c r="FT227" s="33"/>
      <c r="FU227" s="33"/>
      <c r="FV227" s="33"/>
      <c r="FW227" s="33"/>
      <c r="FX227" s="33"/>
      <c r="FY227" s="33"/>
      <c r="FZ227" s="33"/>
      <c r="GA227" s="33"/>
      <c r="GB227" s="33"/>
      <c r="GC227" s="33"/>
      <c r="GD227" s="33"/>
      <c r="GE227" s="33"/>
      <c r="GF227" s="33"/>
      <c r="GG227" s="33"/>
      <c r="GH227" s="33"/>
      <c r="GI227" s="33"/>
      <c r="GJ227" s="33"/>
      <c r="GK227" s="33"/>
      <c r="GL227" s="33"/>
      <c r="GM227" s="33"/>
      <c r="GN227" s="33"/>
      <c r="GO227" s="33"/>
      <c r="GP227" s="33"/>
      <c r="GQ227" s="33"/>
      <c r="GR227" s="33"/>
      <c r="GS227" s="33"/>
      <c r="GT227" s="33"/>
      <c r="GU227" s="33"/>
      <c r="GV227" s="33"/>
      <c r="GW227" s="33"/>
      <c r="GX227" s="33"/>
      <c r="GY227" s="33"/>
      <c r="GZ227" s="33"/>
      <c r="HA227" s="33"/>
      <c r="HB227" s="33"/>
      <c r="HC227" s="33"/>
      <c r="HD227" s="33"/>
      <c r="HE227" s="33"/>
      <c r="HF227" s="33"/>
      <c r="HG227" s="33"/>
    </row>
    <row r="228" spans="1:215" s="39" customFormat="1" ht="25.5">
      <c r="A228" s="45" t="s">
        <v>263</v>
      </c>
      <c r="B228" s="45"/>
      <c r="C228" s="22" t="s">
        <v>261</v>
      </c>
      <c r="D228" s="61">
        <f>D229</f>
        <v>5581.4</v>
      </c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  <c r="CK228" s="38"/>
      <c r="CL228" s="38"/>
      <c r="CM228" s="38"/>
      <c r="CN228" s="38"/>
      <c r="CO228" s="38"/>
      <c r="CP228" s="38"/>
      <c r="CQ228" s="38"/>
      <c r="CR228" s="38"/>
      <c r="CS228" s="38"/>
      <c r="CT228" s="38"/>
      <c r="CU228" s="38"/>
      <c r="CV228" s="38"/>
      <c r="CW228" s="38"/>
      <c r="CX228" s="38"/>
      <c r="CY228" s="38"/>
      <c r="CZ228" s="38"/>
      <c r="DA228" s="38"/>
      <c r="DB228" s="38"/>
      <c r="DC228" s="38"/>
      <c r="DD228" s="38"/>
      <c r="DE228" s="38"/>
      <c r="DF228" s="38"/>
      <c r="DG228" s="38"/>
      <c r="DH228" s="38"/>
      <c r="DI228" s="38"/>
      <c r="DJ228" s="38"/>
      <c r="DK228" s="38"/>
      <c r="DL228" s="38"/>
      <c r="DM228" s="38"/>
      <c r="DN228" s="38"/>
      <c r="DO228" s="38"/>
      <c r="DP228" s="38"/>
      <c r="DQ228" s="38"/>
      <c r="DR228" s="38"/>
      <c r="DS228" s="38"/>
      <c r="DT228" s="38"/>
      <c r="DU228" s="38"/>
      <c r="DV228" s="38"/>
      <c r="DW228" s="38"/>
      <c r="DX228" s="38"/>
      <c r="DY228" s="38"/>
      <c r="DZ228" s="38"/>
      <c r="EA228" s="38"/>
      <c r="EB228" s="38"/>
      <c r="EC228" s="38"/>
      <c r="ED228" s="38"/>
      <c r="EE228" s="38"/>
      <c r="EF228" s="38"/>
      <c r="EG228" s="38"/>
      <c r="EH228" s="38"/>
      <c r="EI228" s="38"/>
      <c r="EJ228" s="38"/>
      <c r="EK228" s="38"/>
      <c r="EL228" s="38"/>
      <c r="EM228" s="38"/>
      <c r="EN228" s="38"/>
      <c r="EO228" s="38"/>
      <c r="EP228" s="38"/>
      <c r="EQ228" s="38"/>
      <c r="ER228" s="38"/>
      <c r="ES228" s="38"/>
      <c r="ET228" s="38"/>
      <c r="EU228" s="38"/>
      <c r="EV228" s="38"/>
      <c r="EW228" s="38"/>
      <c r="EX228" s="38"/>
      <c r="EY228" s="38"/>
      <c r="EZ228" s="38"/>
      <c r="FA228" s="38"/>
      <c r="FB228" s="38"/>
      <c r="FC228" s="38"/>
      <c r="FD228" s="38"/>
      <c r="FE228" s="38"/>
      <c r="FF228" s="38"/>
      <c r="FG228" s="38"/>
      <c r="FH228" s="38"/>
      <c r="FI228" s="38"/>
      <c r="FJ228" s="38"/>
      <c r="FK228" s="38"/>
      <c r="FL228" s="38"/>
      <c r="FM228" s="38"/>
      <c r="FN228" s="38"/>
      <c r="FO228" s="38"/>
      <c r="FP228" s="38"/>
      <c r="FQ228" s="38"/>
      <c r="FR228" s="38"/>
      <c r="FS228" s="38"/>
      <c r="FT228" s="38"/>
      <c r="FU228" s="38"/>
      <c r="FV228" s="38"/>
      <c r="FW228" s="38"/>
      <c r="FX228" s="38"/>
      <c r="FY228" s="38"/>
      <c r="FZ228" s="38"/>
      <c r="GA228" s="38"/>
      <c r="GB228" s="38"/>
      <c r="GC228" s="38"/>
      <c r="GD228" s="38"/>
      <c r="GE228" s="38"/>
      <c r="GF228" s="38"/>
      <c r="GG228" s="38"/>
      <c r="GH228" s="38"/>
      <c r="GI228" s="38"/>
      <c r="GJ228" s="38"/>
      <c r="GK228" s="38"/>
      <c r="GL228" s="38"/>
      <c r="GM228" s="38"/>
      <c r="GN228" s="38"/>
      <c r="GO228" s="38"/>
      <c r="GP228" s="38"/>
      <c r="GQ228" s="38"/>
      <c r="GR228" s="38"/>
      <c r="GS228" s="38"/>
      <c r="GT228" s="38"/>
      <c r="GU228" s="38"/>
      <c r="GV228" s="38"/>
      <c r="GW228" s="38"/>
      <c r="GX228" s="38"/>
      <c r="GY228" s="38"/>
      <c r="GZ228" s="38"/>
      <c r="HA228" s="38"/>
      <c r="HB228" s="38"/>
      <c r="HC228" s="38"/>
      <c r="HD228" s="38"/>
      <c r="HE228" s="38"/>
      <c r="HF228" s="38"/>
      <c r="HG228" s="38"/>
    </row>
    <row r="229" spans="1:215" s="64" customFormat="1" ht="38.25">
      <c r="A229" s="45" t="s">
        <v>626</v>
      </c>
      <c r="B229" s="45"/>
      <c r="C229" s="20" t="s">
        <v>359</v>
      </c>
      <c r="D229" s="72">
        <f>D230+D231+D232</f>
        <v>5581.4</v>
      </c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  <c r="DM229" s="33"/>
      <c r="DN229" s="33"/>
      <c r="DO229" s="33"/>
      <c r="DP229" s="33"/>
      <c r="DQ229" s="33"/>
      <c r="DR229" s="33"/>
      <c r="DS229" s="33"/>
      <c r="DT229" s="33"/>
      <c r="DU229" s="33"/>
      <c r="DV229" s="33"/>
      <c r="DW229" s="33"/>
      <c r="DX229" s="33"/>
      <c r="DY229" s="33"/>
      <c r="DZ229" s="33"/>
      <c r="EA229" s="33"/>
      <c r="EB229" s="33"/>
      <c r="EC229" s="33"/>
      <c r="ED229" s="33"/>
      <c r="EE229" s="33"/>
      <c r="EF229" s="33"/>
      <c r="EG229" s="33"/>
      <c r="EH229" s="33"/>
      <c r="EI229" s="33"/>
      <c r="EJ229" s="33"/>
      <c r="EK229" s="33"/>
      <c r="EL229" s="33"/>
      <c r="EM229" s="33"/>
      <c r="EN229" s="33"/>
      <c r="EO229" s="33"/>
      <c r="EP229" s="33"/>
      <c r="EQ229" s="33"/>
      <c r="ER229" s="33"/>
      <c r="ES229" s="33"/>
      <c r="ET229" s="33"/>
      <c r="EU229" s="33"/>
      <c r="EV229" s="33"/>
      <c r="EW229" s="33"/>
      <c r="EX229" s="33"/>
      <c r="EY229" s="33"/>
      <c r="EZ229" s="33"/>
      <c r="FA229" s="33"/>
      <c r="FB229" s="33"/>
      <c r="FC229" s="33"/>
      <c r="FD229" s="33"/>
      <c r="FE229" s="33"/>
      <c r="FF229" s="33"/>
      <c r="FG229" s="33"/>
      <c r="FH229" s="33"/>
      <c r="FI229" s="33"/>
      <c r="FJ229" s="33"/>
      <c r="FK229" s="33"/>
      <c r="FL229" s="33"/>
      <c r="FM229" s="33"/>
      <c r="FN229" s="33"/>
      <c r="FO229" s="33"/>
      <c r="FP229" s="33"/>
      <c r="FQ229" s="33"/>
      <c r="FR229" s="33"/>
      <c r="FS229" s="33"/>
      <c r="FT229" s="33"/>
      <c r="FU229" s="33"/>
      <c r="FV229" s="33"/>
      <c r="FW229" s="33"/>
      <c r="FX229" s="33"/>
      <c r="FY229" s="33"/>
      <c r="FZ229" s="33"/>
      <c r="GA229" s="33"/>
      <c r="GB229" s="33"/>
      <c r="GC229" s="33"/>
      <c r="GD229" s="33"/>
      <c r="GE229" s="33"/>
      <c r="GF229" s="33"/>
      <c r="GG229" s="33"/>
      <c r="GH229" s="33"/>
      <c r="GI229" s="33"/>
      <c r="GJ229" s="33"/>
      <c r="GK229" s="33"/>
      <c r="GL229" s="33"/>
      <c r="GM229" s="33"/>
      <c r="GN229" s="33"/>
      <c r="GO229" s="33"/>
      <c r="GP229" s="33"/>
      <c r="GQ229" s="33"/>
      <c r="GR229" s="33"/>
      <c r="GS229" s="33"/>
      <c r="GT229" s="33"/>
      <c r="GU229" s="33"/>
      <c r="GV229" s="33"/>
      <c r="GW229" s="33"/>
      <c r="GX229" s="33"/>
      <c r="GY229" s="33"/>
      <c r="GZ229" s="33"/>
      <c r="HA229" s="33"/>
      <c r="HB229" s="33"/>
      <c r="HC229" s="33"/>
      <c r="HD229" s="33"/>
      <c r="HE229" s="33"/>
      <c r="HF229" s="33"/>
      <c r="HG229" s="33"/>
    </row>
    <row r="230" spans="1:215" s="40" customFormat="1" ht="25.5">
      <c r="A230" s="45"/>
      <c r="B230" s="41" t="s">
        <v>366</v>
      </c>
      <c r="C230" s="9" t="s">
        <v>1</v>
      </c>
      <c r="D230" s="72">
        <v>1711.4</v>
      </c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/>
      <c r="CR230" s="37"/>
      <c r="CS230" s="37"/>
      <c r="CT230" s="37"/>
      <c r="CU230" s="37"/>
      <c r="CV230" s="37"/>
      <c r="CW230" s="37"/>
      <c r="CX230" s="37"/>
      <c r="CY230" s="37"/>
      <c r="CZ230" s="37"/>
      <c r="DA230" s="37"/>
      <c r="DB230" s="37"/>
      <c r="DC230" s="37"/>
      <c r="DD230" s="37"/>
      <c r="DE230" s="37"/>
      <c r="DF230" s="37"/>
      <c r="DG230" s="37"/>
      <c r="DH230" s="37"/>
      <c r="DI230" s="37"/>
      <c r="DJ230" s="37"/>
      <c r="DK230" s="37"/>
      <c r="DL230" s="37"/>
      <c r="DM230" s="37"/>
      <c r="DN230" s="37"/>
      <c r="DO230" s="37"/>
      <c r="DP230" s="37"/>
      <c r="DQ230" s="37"/>
      <c r="DR230" s="37"/>
      <c r="DS230" s="37"/>
      <c r="DT230" s="37"/>
      <c r="DU230" s="37"/>
      <c r="DV230" s="37"/>
      <c r="DW230" s="37"/>
      <c r="DX230" s="37"/>
      <c r="DY230" s="37"/>
      <c r="DZ230" s="37"/>
      <c r="EA230" s="37"/>
      <c r="EB230" s="37"/>
      <c r="EC230" s="37"/>
      <c r="ED230" s="37"/>
      <c r="EE230" s="37"/>
      <c r="EF230" s="37"/>
      <c r="EG230" s="37"/>
      <c r="EH230" s="37"/>
      <c r="EI230" s="37"/>
      <c r="EJ230" s="37"/>
      <c r="EK230" s="37"/>
      <c r="EL230" s="37"/>
      <c r="EM230" s="37"/>
      <c r="EN230" s="37"/>
      <c r="EO230" s="37"/>
      <c r="EP230" s="37"/>
      <c r="EQ230" s="37"/>
      <c r="ER230" s="37"/>
      <c r="ES230" s="37"/>
      <c r="ET230" s="37"/>
      <c r="EU230" s="37"/>
      <c r="EV230" s="37"/>
      <c r="EW230" s="37"/>
      <c r="EX230" s="37"/>
      <c r="EY230" s="37"/>
      <c r="EZ230" s="37"/>
      <c r="FA230" s="37"/>
      <c r="FB230" s="37"/>
      <c r="FC230" s="37"/>
      <c r="FD230" s="37"/>
      <c r="FE230" s="37"/>
      <c r="FF230" s="37"/>
      <c r="FG230" s="37"/>
      <c r="FH230" s="37"/>
      <c r="FI230" s="37"/>
      <c r="FJ230" s="37"/>
      <c r="FK230" s="37"/>
      <c r="FL230" s="37"/>
      <c r="FM230" s="37"/>
      <c r="FN230" s="37"/>
      <c r="FO230" s="37"/>
      <c r="FP230" s="37"/>
      <c r="FQ230" s="37"/>
      <c r="FR230" s="37"/>
      <c r="FS230" s="37"/>
      <c r="FT230" s="37"/>
      <c r="FU230" s="37"/>
      <c r="FV230" s="37"/>
      <c r="FW230" s="37"/>
      <c r="FX230" s="37"/>
      <c r="FY230" s="37"/>
      <c r="FZ230" s="37"/>
      <c r="GA230" s="37"/>
      <c r="GB230" s="37"/>
      <c r="GC230" s="37"/>
      <c r="GD230" s="37"/>
      <c r="GE230" s="37"/>
      <c r="GF230" s="37"/>
      <c r="GG230" s="37"/>
      <c r="GH230" s="37"/>
      <c r="GI230" s="37"/>
      <c r="GJ230" s="37"/>
      <c r="GK230" s="37"/>
      <c r="GL230" s="37"/>
      <c r="GM230" s="37"/>
      <c r="GN230" s="37"/>
      <c r="GO230" s="37"/>
      <c r="GP230" s="37"/>
      <c r="GQ230" s="37"/>
      <c r="GR230" s="37"/>
      <c r="GS230" s="37"/>
      <c r="GT230" s="37"/>
      <c r="GU230" s="37"/>
      <c r="GV230" s="37"/>
      <c r="GW230" s="37"/>
      <c r="GX230" s="37"/>
      <c r="GY230" s="37"/>
      <c r="GZ230" s="37"/>
      <c r="HA230" s="37"/>
      <c r="HB230" s="37"/>
      <c r="HC230" s="37"/>
      <c r="HD230" s="37"/>
      <c r="HE230" s="37"/>
      <c r="HF230" s="37"/>
      <c r="HG230" s="37"/>
    </row>
    <row r="231" spans="1:215" s="64" customFormat="1" ht="12.75">
      <c r="A231" s="45"/>
      <c r="B231" s="41" t="s">
        <v>369</v>
      </c>
      <c r="C231" s="3" t="s">
        <v>343</v>
      </c>
      <c r="D231" s="72">
        <v>650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  <c r="DM231" s="33"/>
      <c r="DN231" s="33"/>
      <c r="DO231" s="33"/>
      <c r="DP231" s="33"/>
      <c r="DQ231" s="33"/>
      <c r="DR231" s="33"/>
      <c r="DS231" s="33"/>
      <c r="DT231" s="33"/>
      <c r="DU231" s="33"/>
      <c r="DV231" s="33"/>
      <c r="DW231" s="33"/>
      <c r="DX231" s="33"/>
      <c r="DY231" s="33"/>
      <c r="DZ231" s="33"/>
      <c r="EA231" s="33"/>
      <c r="EB231" s="33"/>
      <c r="EC231" s="33"/>
      <c r="ED231" s="33"/>
      <c r="EE231" s="33"/>
      <c r="EF231" s="33"/>
      <c r="EG231" s="33"/>
      <c r="EH231" s="33"/>
      <c r="EI231" s="33"/>
      <c r="EJ231" s="33"/>
      <c r="EK231" s="33"/>
      <c r="EL231" s="33"/>
      <c r="EM231" s="33"/>
      <c r="EN231" s="33"/>
      <c r="EO231" s="33"/>
      <c r="EP231" s="33"/>
      <c r="EQ231" s="33"/>
      <c r="ER231" s="33"/>
      <c r="ES231" s="33"/>
      <c r="ET231" s="33"/>
      <c r="EU231" s="33"/>
      <c r="EV231" s="33"/>
      <c r="EW231" s="33"/>
      <c r="EX231" s="33"/>
      <c r="EY231" s="33"/>
      <c r="EZ231" s="33"/>
      <c r="FA231" s="33"/>
      <c r="FB231" s="33"/>
      <c r="FC231" s="33"/>
      <c r="FD231" s="33"/>
      <c r="FE231" s="33"/>
      <c r="FF231" s="33"/>
      <c r="FG231" s="33"/>
      <c r="FH231" s="33"/>
      <c r="FI231" s="33"/>
      <c r="FJ231" s="33"/>
      <c r="FK231" s="33"/>
      <c r="FL231" s="33"/>
      <c r="FM231" s="33"/>
      <c r="FN231" s="33"/>
      <c r="FO231" s="33"/>
      <c r="FP231" s="33"/>
      <c r="FQ231" s="33"/>
      <c r="FR231" s="33"/>
      <c r="FS231" s="33"/>
      <c r="FT231" s="33"/>
      <c r="FU231" s="33"/>
      <c r="FV231" s="33"/>
      <c r="FW231" s="33"/>
      <c r="FX231" s="33"/>
      <c r="FY231" s="33"/>
      <c r="FZ231" s="33"/>
      <c r="GA231" s="33"/>
      <c r="GB231" s="33"/>
      <c r="GC231" s="33"/>
      <c r="GD231" s="33"/>
      <c r="GE231" s="33"/>
      <c r="GF231" s="33"/>
      <c r="GG231" s="33"/>
      <c r="GH231" s="33"/>
      <c r="GI231" s="33"/>
      <c r="GJ231" s="33"/>
      <c r="GK231" s="33"/>
      <c r="GL231" s="33"/>
      <c r="GM231" s="33"/>
      <c r="GN231" s="33"/>
      <c r="GO231" s="33"/>
      <c r="GP231" s="33"/>
      <c r="GQ231" s="33"/>
      <c r="GR231" s="33"/>
      <c r="GS231" s="33"/>
      <c r="GT231" s="33"/>
      <c r="GU231" s="33"/>
      <c r="GV231" s="33"/>
      <c r="GW231" s="33"/>
      <c r="GX231" s="33"/>
      <c r="GY231" s="33"/>
      <c r="GZ231" s="33"/>
      <c r="HA231" s="33"/>
      <c r="HB231" s="33"/>
      <c r="HC231" s="33"/>
      <c r="HD231" s="33"/>
      <c r="HE231" s="33"/>
      <c r="HF231" s="33"/>
      <c r="HG231" s="33"/>
    </row>
    <row r="232" spans="1:215" s="40" customFormat="1" ht="25.5">
      <c r="A232" s="45"/>
      <c r="B232" s="41" t="s">
        <v>371</v>
      </c>
      <c r="C232" s="15" t="s">
        <v>372</v>
      </c>
      <c r="D232" s="72">
        <v>3220</v>
      </c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  <c r="CQ232" s="37"/>
      <c r="CR232" s="37"/>
      <c r="CS232" s="37"/>
      <c r="CT232" s="37"/>
      <c r="CU232" s="37"/>
      <c r="CV232" s="37"/>
      <c r="CW232" s="37"/>
      <c r="CX232" s="37"/>
      <c r="CY232" s="37"/>
      <c r="CZ232" s="37"/>
      <c r="DA232" s="37"/>
      <c r="DB232" s="37"/>
      <c r="DC232" s="37"/>
      <c r="DD232" s="37"/>
      <c r="DE232" s="37"/>
      <c r="DF232" s="37"/>
      <c r="DG232" s="37"/>
      <c r="DH232" s="37"/>
      <c r="DI232" s="37"/>
      <c r="DJ232" s="37"/>
      <c r="DK232" s="37"/>
      <c r="DL232" s="37"/>
      <c r="DM232" s="37"/>
      <c r="DN232" s="37"/>
      <c r="DO232" s="37"/>
      <c r="DP232" s="37"/>
      <c r="DQ232" s="37"/>
      <c r="DR232" s="37"/>
      <c r="DS232" s="37"/>
      <c r="DT232" s="37"/>
      <c r="DU232" s="37"/>
      <c r="DV232" s="37"/>
      <c r="DW232" s="37"/>
      <c r="DX232" s="37"/>
      <c r="DY232" s="37"/>
      <c r="DZ232" s="37"/>
      <c r="EA232" s="37"/>
      <c r="EB232" s="37"/>
      <c r="EC232" s="37"/>
      <c r="ED232" s="37"/>
      <c r="EE232" s="37"/>
      <c r="EF232" s="37"/>
      <c r="EG232" s="37"/>
      <c r="EH232" s="37"/>
      <c r="EI232" s="37"/>
      <c r="EJ232" s="37"/>
      <c r="EK232" s="37"/>
      <c r="EL232" s="37"/>
      <c r="EM232" s="37"/>
      <c r="EN232" s="37"/>
      <c r="EO232" s="37"/>
      <c r="EP232" s="37"/>
      <c r="EQ232" s="37"/>
      <c r="ER232" s="37"/>
      <c r="ES232" s="37"/>
      <c r="ET232" s="37"/>
      <c r="EU232" s="37"/>
      <c r="EV232" s="37"/>
      <c r="EW232" s="37"/>
      <c r="EX232" s="37"/>
      <c r="EY232" s="37"/>
      <c r="EZ232" s="37"/>
      <c r="FA232" s="37"/>
      <c r="FB232" s="37"/>
      <c r="FC232" s="37"/>
      <c r="FD232" s="37"/>
      <c r="FE232" s="37"/>
      <c r="FF232" s="37"/>
      <c r="FG232" s="37"/>
      <c r="FH232" s="37"/>
      <c r="FI232" s="37"/>
      <c r="FJ232" s="37"/>
      <c r="FK232" s="37"/>
      <c r="FL232" s="37"/>
      <c r="FM232" s="37"/>
      <c r="FN232" s="37"/>
      <c r="FO232" s="37"/>
      <c r="FP232" s="37"/>
      <c r="FQ232" s="37"/>
      <c r="FR232" s="37"/>
      <c r="FS232" s="37"/>
      <c r="FT232" s="37"/>
      <c r="FU232" s="37"/>
      <c r="FV232" s="37"/>
      <c r="FW232" s="37"/>
      <c r="FX232" s="37"/>
      <c r="FY232" s="37"/>
      <c r="FZ232" s="37"/>
      <c r="GA232" s="37"/>
      <c r="GB232" s="37"/>
      <c r="GC232" s="37"/>
      <c r="GD232" s="37"/>
      <c r="GE232" s="37"/>
      <c r="GF232" s="37"/>
      <c r="GG232" s="37"/>
      <c r="GH232" s="37"/>
      <c r="GI232" s="37"/>
      <c r="GJ232" s="37"/>
      <c r="GK232" s="37"/>
      <c r="GL232" s="37"/>
      <c r="GM232" s="37"/>
      <c r="GN232" s="37"/>
      <c r="GO232" s="37"/>
      <c r="GP232" s="37"/>
      <c r="GQ232" s="37"/>
      <c r="GR232" s="37"/>
      <c r="GS232" s="37"/>
      <c r="GT232" s="37"/>
      <c r="GU232" s="37"/>
      <c r="GV232" s="37"/>
      <c r="GW232" s="37"/>
      <c r="GX232" s="37"/>
      <c r="GY232" s="37"/>
      <c r="GZ232" s="37"/>
      <c r="HA232" s="37"/>
      <c r="HB232" s="37"/>
      <c r="HC232" s="37"/>
      <c r="HD232" s="37"/>
      <c r="HE232" s="37"/>
      <c r="HF232" s="37"/>
      <c r="HG232" s="37"/>
    </row>
    <row r="233" spans="1:215" s="39" customFormat="1" ht="25.5">
      <c r="A233" s="45" t="s">
        <v>109</v>
      </c>
      <c r="B233" s="41"/>
      <c r="C233" s="20" t="s">
        <v>266</v>
      </c>
      <c r="D233" s="72">
        <f>D234</f>
        <v>5862.3</v>
      </c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8"/>
      <c r="BS233" s="38"/>
      <c r="BT233" s="38"/>
      <c r="BU233" s="38"/>
      <c r="BV233" s="38"/>
      <c r="BW233" s="38"/>
      <c r="BX233" s="38"/>
      <c r="BY233" s="38"/>
      <c r="BZ233" s="38"/>
      <c r="CA233" s="38"/>
      <c r="CB233" s="38"/>
      <c r="CC233" s="38"/>
      <c r="CD233" s="38"/>
      <c r="CE233" s="38"/>
      <c r="CF233" s="38"/>
      <c r="CG233" s="38"/>
      <c r="CH233" s="38"/>
      <c r="CI233" s="38"/>
      <c r="CJ233" s="38"/>
      <c r="CK233" s="38"/>
      <c r="CL233" s="38"/>
      <c r="CM233" s="38"/>
      <c r="CN233" s="38"/>
      <c r="CO233" s="38"/>
      <c r="CP233" s="38"/>
      <c r="CQ233" s="38"/>
      <c r="CR233" s="38"/>
      <c r="CS233" s="38"/>
      <c r="CT233" s="38"/>
      <c r="CU233" s="38"/>
      <c r="CV233" s="38"/>
      <c r="CW233" s="38"/>
      <c r="CX233" s="38"/>
      <c r="CY233" s="38"/>
      <c r="CZ233" s="38"/>
      <c r="DA233" s="38"/>
      <c r="DB233" s="38"/>
      <c r="DC233" s="38"/>
      <c r="DD233" s="38"/>
      <c r="DE233" s="38"/>
      <c r="DF233" s="38"/>
      <c r="DG233" s="38"/>
      <c r="DH233" s="38"/>
      <c r="DI233" s="38"/>
      <c r="DJ233" s="38"/>
      <c r="DK233" s="38"/>
      <c r="DL233" s="38"/>
      <c r="DM233" s="38"/>
      <c r="DN233" s="38"/>
      <c r="DO233" s="38"/>
      <c r="DP233" s="38"/>
      <c r="DQ233" s="38"/>
      <c r="DR233" s="38"/>
      <c r="DS233" s="38"/>
      <c r="DT233" s="38"/>
      <c r="DU233" s="38"/>
      <c r="DV233" s="38"/>
      <c r="DW233" s="38"/>
      <c r="DX233" s="38"/>
      <c r="DY233" s="38"/>
      <c r="DZ233" s="38"/>
      <c r="EA233" s="38"/>
      <c r="EB233" s="38"/>
      <c r="EC233" s="38"/>
      <c r="ED233" s="38"/>
      <c r="EE233" s="38"/>
      <c r="EF233" s="38"/>
      <c r="EG233" s="38"/>
      <c r="EH233" s="38"/>
      <c r="EI233" s="38"/>
      <c r="EJ233" s="38"/>
      <c r="EK233" s="38"/>
      <c r="EL233" s="38"/>
      <c r="EM233" s="38"/>
      <c r="EN233" s="38"/>
      <c r="EO233" s="38"/>
      <c r="EP233" s="38"/>
      <c r="EQ233" s="38"/>
      <c r="ER233" s="38"/>
      <c r="ES233" s="38"/>
      <c r="ET233" s="38"/>
      <c r="EU233" s="38"/>
      <c r="EV233" s="38"/>
      <c r="EW233" s="38"/>
      <c r="EX233" s="38"/>
      <c r="EY233" s="38"/>
      <c r="EZ233" s="38"/>
      <c r="FA233" s="38"/>
      <c r="FB233" s="38"/>
      <c r="FC233" s="38"/>
      <c r="FD233" s="38"/>
      <c r="FE233" s="38"/>
      <c r="FF233" s="38"/>
      <c r="FG233" s="38"/>
      <c r="FH233" s="38"/>
      <c r="FI233" s="38"/>
      <c r="FJ233" s="38"/>
      <c r="FK233" s="38"/>
      <c r="FL233" s="38"/>
      <c r="FM233" s="38"/>
      <c r="FN233" s="38"/>
      <c r="FO233" s="38"/>
      <c r="FP233" s="38"/>
      <c r="FQ233" s="38"/>
      <c r="FR233" s="38"/>
      <c r="FS233" s="38"/>
      <c r="FT233" s="38"/>
      <c r="FU233" s="38"/>
      <c r="FV233" s="38"/>
      <c r="FW233" s="38"/>
      <c r="FX233" s="38"/>
      <c r="FY233" s="38"/>
      <c r="FZ233" s="38"/>
      <c r="GA233" s="38"/>
      <c r="GB233" s="38"/>
      <c r="GC233" s="38"/>
      <c r="GD233" s="38"/>
      <c r="GE233" s="38"/>
      <c r="GF233" s="38"/>
      <c r="GG233" s="38"/>
      <c r="GH233" s="38"/>
      <c r="GI233" s="38"/>
      <c r="GJ233" s="38"/>
      <c r="GK233" s="38"/>
      <c r="GL233" s="38"/>
      <c r="GM233" s="38"/>
      <c r="GN233" s="38"/>
      <c r="GO233" s="38"/>
      <c r="GP233" s="38"/>
      <c r="GQ233" s="38"/>
      <c r="GR233" s="38"/>
      <c r="GS233" s="38"/>
      <c r="GT233" s="38"/>
      <c r="GU233" s="38"/>
      <c r="GV233" s="38"/>
      <c r="GW233" s="38"/>
      <c r="GX233" s="38"/>
      <c r="GY233" s="38"/>
      <c r="GZ233" s="38"/>
      <c r="HA233" s="38"/>
      <c r="HB233" s="38"/>
      <c r="HC233" s="38"/>
      <c r="HD233" s="38"/>
      <c r="HE233" s="38"/>
      <c r="HF233" s="38"/>
      <c r="HG233" s="38"/>
    </row>
    <row r="234" spans="1:215" s="40" customFormat="1" ht="12.75">
      <c r="A234" s="45" t="s">
        <v>627</v>
      </c>
      <c r="B234" s="41"/>
      <c r="C234" s="20" t="s">
        <v>479</v>
      </c>
      <c r="D234" s="72">
        <f>D235</f>
        <v>5862.3</v>
      </c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  <c r="CQ234" s="37"/>
      <c r="CR234" s="37"/>
      <c r="CS234" s="37"/>
      <c r="CT234" s="37"/>
      <c r="CU234" s="37"/>
      <c r="CV234" s="37"/>
      <c r="CW234" s="37"/>
      <c r="CX234" s="37"/>
      <c r="CY234" s="37"/>
      <c r="CZ234" s="37"/>
      <c r="DA234" s="37"/>
      <c r="DB234" s="37"/>
      <c r="DC234" s="37"/>
      <c r="DD234" s="37"/>
      <c r="DE234" s="37"/>
      <c r="DF234" s="37"/>
      <c r="DG234" s="37"/>
      <c r="DH234" s="37"/>
      <c r="DI234" s="37"/>
      <c r="DJ234" s="37"/>
      <c r="DK234" s="37"/>
      <c r="DL234" s="37"/>
      <c r="DM234" s="37"/>
      <c r="DN234" s="37"/>
      <c r="DO234" s="37"/>
      <c r="DP234" s="37"/>
      <c r="DQ234" s="37"/>
      <c r="DR234" s="37"/>
      <c r="DS234" s="37"/>
      <c r="DT234" s="37"/>
      <c r="DU234" s="37"/>
      <c r="DV234" s="37"/>
      <c r="DW234" s="37"/>
      <c r="DX234" s="37"/>
      <c r="DY234" s="37"/>
      <c r="DZ234" s="37"/>
      <c r="EA234" s="37"/>
      <c r="EB234" s="37"/>
      <c r="EC234" s="37"/>
      <c r="ED234" s="37"/>
      <c r="EE234" s="37"/>
      <c r="EF234" s="37"/>
      <c r="EG234" s="37"/>
      <c r="EH234" s="37"/>
      <c r="EI234" s="37"/>
      <c r="EJ234" s="37"/>
      <c r="EK234" s="37"/>
      <c r="EL234" s="37"/>
      <c r="EM234" s="37"/>
      <c r="EN234" s="37"/>
      <c r="EO234" s="37"/>
      <c r="EP234" s="37"/>
      <c r="EQ234" s="37"/>
      <c r="ER234" s="37"/>
      <c r="ES234" s="37"/>
      <c r="ET234" s="37"/>
      <c r="EU234" s="37"/>
      <c r="EV234" s="37"/>
      <c r="EW234" s="37"/>
      <c r="EX234" s="37"/>
      <c r="EY234" s="37"/>
      <c r="EZ234" s="37"/>
      <c r="FA234" s="37"/>
      <c r="FB234" s="37"/>
      <c r="FC234" s="37"/>
      <c r="FD234" s="37"/>
      <c r="FE234" s="37"/>
      <c r="FF234" s="37"/>
      <c r="FG234" s="37"/>
      <c r="FH234" s="37"/>
      <c r="FI234" s="37"/>
      <c r="FJ234" s="37"/>
      <c r="FK234" s="37"/>
      <c r="FL234" s="37"/>
      <c r="FM234" s="37"/>
      <c r="FN234" s="37"/>
      <c r="FO234" s="37"/>
      <c r="FP234" s="37"/>
      <c r="FQ234" s="37"/>
      <c r="FR234" s="37"/>
      <c r="FS234" s="37"/>
      <c r="FT234" s="37"/>
      <c r="FU234" s="37"/>
      <c r="FV234" s="37"/>
      <c r="FW234" s="37"/>
      <c r="FX234" s="37"/>
      <c r="FY234" s="37"/>
      <c r="FZ234" s="37"/>
      <c r="GA234" s="37"/>
      <c r="GB234" s="37"/>
      <c r="GC234" s="37"/>
      <c r="GD234" s="37"/>
      <c r="GE234" s="37"/>
      <c r="GF234" s="37"/>
      <c r="GG234" s="37"/>
      <c r="GH234" s="37"/>
      <c r="GI234" s="37"/>
      <c r="GJ234" s="37"/>
      <c r="GK234" s="37"/>
      <c r="GL234" s="37"/>
      <c r="GM234" s="37"/>
      <c r="GN234" s="37"/>
      <c r="GO234" s="37"/>
      <c r="GP234" s="37"/>
      <c r="GQ234" s="37"/>
      <c r="GR234" s="37"/>
      <c r="GS234" s="37"/>
      <c r="GT234" s="37"/>
      <c r="GU234" s="37"/>
      <c r="GV234" s="37"/>
      <c r="GW234" s="37"/>
      <c r="GX234" s="37"/>
      <c r="GY234" s="37"/>
      <c r="GZ234" s="37"/>
      <c r="HA234" s="37"/>
      <c r="HB234" s="37"/>
      <c r="HC234" s="37"/>
      <c r="HD234" s="37"/>
      <c r="HE234" s="37"/>
      <c r="HF234" s="37"/>
      <c r="HG234" s="37"/>
    </row>
    <row r="235" spans="1:215" s="40" customFormat="1" ht="25.5">
      <c r="A235" s="45"/>
      <c r="B235" s="41" t="s">
        <v>366</v>
      </c>
      <c r="C235" s="9" t="s">
        <v>1</v>
      </c>
      <c r="D235" s="72">
        <v>5862.3</v>
      </c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  <c r="CQ235" s="37"/>
      <c r="CR235" s="37"/>
      <c r="CS235" s="37"/>
      <c r="CT235" s="37"/>
      <c r="CU235" s="37"/>
      <c r="CV235" s="37"/>
      <c r="CW235" s="37"/>
      <c r="CX235" s="37"/>
      <c r="CY235" s="37"/>
      <c r="CZ235" s="37"/>
      <c r="DA235" s="37"/>
      <c r="DB235" s="37"/>
      <c r="DC235" s="37"/>
      <c r="DD235" s="37"/>
      <c r="DE235" s="37"/>
      <c r="DF235" s="37"/>
      <c r="DG235" s="37"/>
      <c r="DH235" s="37"/>
      <c r="DI235" s="37"/>
      <c r="DJ235" s="37"/>
      <c r="DK235" s="37"/>
      <c r="DL235" s="37"/>
      <c r="DM235" s="37"/>
      <c r="DN235" s="37"/>
      <c r="DO235" s="37"/>
      <c r="DP235" s="37"/>
      <c r="DQ235" s="37"/>
      <c r="DR235" s="37"/>
      <c r="DS235" s="37"/>
      <c r="DT235" s="37"/>
      <c r="DU235" s="37"/>
      <c r="DV235" s="37"/>
      <c r="DW235" s="37"/>
      <c r="DX235" s="37"/>
      <c r="DY235" s="37"/>
      <c r="DZ235" s="37"/>
      <c r="EA235" s="37"/>
      <c r="EB235" s="37"/>
      <c r="EC235" s="37"/>
      <c r="ED235" s="37"/>
      <c r="EE235" s="37"/>
      <c r="EF235" s="37"/>
      <c r="EG235" s="37"/>
      <c r="EH235" s="37"/>
      <c r="EI235" s="37"/>
      <c r="EJ235" s="37"/>
      <c r="EK235" s="37"/>
      <c r="EL235" s="37"/>
      <c r="EM235" s="37"/>
      <c r="EN235" s="37"/>
      <c r="EO235" s="37"/>
      <c r="EP235" s="37"/>
      <c r="EQ235" s="37"/>
      <c r="ER235" s="37"/>
      <c r="ES235" s="37"/>
      <c r="ET235" s="37"/>
      <c r="EU235" s="37"/>
      <c r="EV235" s="37"/>
      <c r="EW235" s="37"/>
      <c r="EX235" s="37"/>
      <c r="EY235" s="37"/>
      <c r="EZ235" s="37"/>
      <c r="FA235" s="37"/>
      <c r="FB235" s="37"/>
      <c r="FC235" s="37"/>
      <c r="FD235" s="37"/>
      <c r="FE235" s="37"/>
      <c r="FF235" s="37"/>
      <c r="FG235" s="37"/>
      <c r="FH235" s="37"/>
      <c r="FI235" s="37"/>
      <c r="FJ235" s="37"/>
      <c r="FK235" s="37"/>
      <c r="FL235" s="37"/>
      <c r="FM235" s="37"/>
      <c r="FN235" s="37"/>
      <c r="FO235" s="37"/>
      <c r="FP235" s="37"/>
      <c r="FQ235" s="37"/>
      <c r="FR235" s="37"/>
      <c r="FS235" s="37"/>
      <c r="FT235" s="37"/>
      <c r="FU235" s="37"/>
      <c r="FV235" s="37"/>
      <c r="FW235" s="37"/>
      <c r="FX235" s="37"/>
      <c r="FY235" s="37"/>
      <c r="FZ235" s="37"/>
      <c r="GA235" s="37"/>
      <c r="GB235" s="37"/>
      <c r="GC235" s="37"/>
      <c r="GD235" s="37"/>
      <c r="GE235" s="37"/>
      <c r="GF235" s="37"/>
      <c r="GG235" s="37"/>
      <c r="GH235" s="37"/>
      <c r="GI235" s="37"/>
      <c r="GJ235" s="37"/>
      <c r="GK235" s="37"/>
      <c r="GL235" s="37"/>
      <c r="GM235" s="37"/>
      <c r="GN235" s="37"/>
      <c r="GO235" s="37"/>
      <c r="GP235" s="37"/>
      <c r="GQ235" s="37"/>
      <c r="GR235" s="37"/>
      <c r="GS235" s="37"/>
      <c r="GT235" s="37"/>
      <c r="GU235" s="37"/>
      <c r="GV235" s="37"/>
      <c r="GW235" s="37"/>
      <c r="GX235" s="37"/>
      <c r="GY235" s="37"/>
      <c r="GZ235" s="37"/>
      <c r="HA235" s="37"/>
      <c r="HB235" s="37"/>
      <c r="HC235" s="37"/>
      <c r="HD235" s="37"/>
      <c r="HE235" s="37"/>
      <c r="HF235" s="37"/>
      <c r="HG235" s="37"/>
    </row>
    <row r="236" spans="1:215" s="39" customFormat="1" ht="25.5">
      <c r="A236" s="45" t="s">
        <v>271</v>
      </c>
      <c r="B236" s="41"/>
      <c r="C236" s="9" t="s">
        <v>225</v>
      </c>
      <c r="D236" s="72">
        <f>D237</f>
        <v>2219.2</v>
      </c>
      <c r="E236" s="77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8"/>
      <c r="BU236" s="38"/>
      <c r="BV236" s="38"/>
      <c r="BW236" s="38"/>
      <c r="BX236" s="38"/>
      <c r="BY236" s="38"/>
      <c r="BZ236" s="38"/>
      <c r="CA236" s="38"/>
      <c r="CB236" s="38"/>
      <c r="CC236" s="38"/>
      <c r="CD236" s="38"/>
      <c r="CE236" s="38"/>
      <c r="CF236" s="38"/>
      <c r="CG236" s="38"/>
      <c r="CH236" s="38"/>
      <c r="CI236" s="38"/>
      <c r="CJ236" s="38"/>
      <c r="CK236" s="38"/>
      <c r="CL236" s="38"/>
      <c r="CM236" s="38"/>
      <c r="CN236" s="38"/>
      <c r="CO236" s="38"/>
      <c r="CP236" s="38"/>
      <c r="CQ236" s="38"/>
      <c r="CR236" s="38"/>
      <c r="CS236" s="38"/>
      <c r="CT236" s="38"/>
      <c r="CU236" s="38"/>
      <c r="CV236" s="38"/>
      <c r="CW236" s="38"/>
      <c r="CX236" s="38"/>
      <c r="CY236" s="38"/>
      <c r="CZ236" s="38"/>
      <c r="DA236" s="38"/>
      <c r="DB236" s="38"/>
      <c r="DC236" s="38"/>
      <c r="DD236" s="38"/>
      <c r="DE236" s="38"/>
      <c r="DF236" s="38"/>
      <c r="DG236" s="38"/>
      <c r="DH236" s="38"/>
      <c r="DI236" s="38"/>
      <c r="DJ236" s="38"/>
      <c r="DK236" s="38"/>
      <c r="DL236" s="38"/>
      <c r="DM236" s="38"/>
      <c r="DN236" s="38"/>
      <c r="DO236" s="38"/>
      <c r="DP236" s="38"/>
      <c r="DQ236" s="38"/>
      <c r="DR236" s="38"/>
      <c r="DS236" s="38"/>
      <c r="DT236" s="38"/>
      <c r="DU236" s="38"/>
      <c r="DV236" s="38"/>
      <c r="DW236" s="38"/>
      <c r="DX236" s="38"/>
      <c r="DY236" s="38"/>
      <c r="DZ236" s="38"/>
      <c r="EA236" s="38"/>
      <c r="EB236" s="38"/>
      <c r="EC236" s="38"/>
      <c r="ED236" s="38"/>
      <c r="EE236" s="38"/>
      <c r="EF236" s="38"/>
      <c r="EG236" s="38"/>
      <c r="EH236" s="38"/>
      <c r="EI236" s="38"/>
      <c r="EJ236" s="38"/>
      <c r="EK236" s="38"/>
      <c r="EL236" s="38"/>
      <c r="EM236" s="38"/>
      <c r="EN236" s="38"/>
      <c r="EO236" s="38"/>
      <c r="EP236" s="38"/>
      <c r="EQ236" s="38"/>
      <c r="ER236" s="38"/>
      <c r="ES236" s="38"/>
      <c r="ET236" s="38"/>
      <c r="EU236" s="38"/>
      <c r="EV236" s="38"/>
      <c r="EW236" s="38"/>
      <c r="EX236" s="38"/>
      <c r="EY236" s="38"/>
      <c r="EZ236" s="38"/>
      <c r="FA236" s="38"/>
      <c r="FB236" s="38"/>
      <c r="FC236" s="38"/>
      <c r="FD236" s="38"/>
      <c r="FE236" s="38"/>
      <c r="FF236" s="38"/>
      <c r="FG236" s="38"/>
      <c r="FH236" s="38"/>
      <c r="FI236" s="38"/>
      <c r="FJ236" s="38"/>
      <c r="FK236" s="38"/>
      <c r="FL236" s="38"/>
      <c r="FM236" s="38"/>
      <c r="FN236" s="38"/>
      <c r="FO236" s="38"/>
      <c r="FP236" s="38"/>
      <c r="FQ236" s="38"/>
      <c r="FR236" s="38"/>
      <c r="FS236" s="38"/>
      <c r="FT236" s="38"/>
      <c r="FU236" s="38"/>
      <c r="FV236" s="38"/>
      <c r="FW236" s="38"/>
      <c r="FX236" s="38"/>
      <c r="FY236" s="38"/>
      <c r="FZ236" s="38"/>
      <c r="GA236" s="38"/>
      <c r="GB236" s="38"/>
      <c r="GC236" s="38"/>
      <c r="GD236" s="38"/>
      <c r="GE236" s="38"/>
      <c r="GF236" s="38"/>
      <c r="GG236" s="38"/>
      <c r="GH236" s="38"/>
      <c r="GI236" s="38"/>
      <c r="GJ236" s="38"/>
      <c r="GK236" s="38"/>
      <c r="GL236" s="38"/>
      <c r="GM236" s="38"/>
      <c r="GN236" s="38"/>
      <c r="GO236" s="38"/>
      <c r="GP236" s="38"/>
      <c r="GQ236" s="38"/>
      <c r="GR236" s="38"/>
      <c r="GS236" s="38"/>
      <c r="GT236" s="38"/>
      <c r="GU236" s="38"/>
      <c r="GV236" s="38"/>
      <c r="GW236" s="38"/>
      <c r="GX236" s="38"/>
      <c r="GY236" s="38"/>
      <c r="GZ236" s="38"/>
      <c r="HA236" s="38"/>
      <c r="HB236" s="38"/>
      <c r="HC236" s="38"/>
      <c r="HD236" s="38"/>
      <c r="HE236" s="38"/>
      <c r="HF236" s="38"/>
      <c r="HG236" s="38"/>
    </row>
    <row r="237" spans="1:215" s="40" customFormat="1" ht="25.5">
      <c r="A237" s="45" t="s">
        <v>628</v>
      </c>
      <c r="B237" s="41"/>
      <c r="C237" s="20" t="s">
        <v>474</v>
      </c>
      <c r="D237" s="72">
        <f>D238</f>
        <v>2219.2</v>
      </c>
      <c r="E237" s="66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  <c r="CQ237" s="37"/>
      <c r="CR237" s="37"/>
      <c r="CS237" s="37"/>
      <c r="CT237" s="37"/>
      <c r="CU237" s="37"/>
      <c r="CV237" s="37"/>
      <c r="CW237" s="37"/>
      <c r="CX237" s="37"/>
      <c r="CY237" s="37"/>
      <c r="CZ237" s="37"/>
      <c r="DA237" s="37"/>
      <c r="DB237" s="37"/>
      <c r="DC237" s="37"/>
      <c r="DD237" s="37"/>
      <c r="DE237" s="37"/>
      <c r="DF237" s="37"/>
      <c r="DG237" s="37"/>
      <c r="DH237" s="37"/>
      <c r="DI237" s="37"/>
      <c r="DJ237" s="37"/>
      <c r="DK237" s="37"/>
      <c r="DL237" s="37"/>
      <c r="DM237" s="37"/>
      <c r="DN237" s="37"/>
      <c r="DO237" s="37"/>
      <c r="DP237" s="37"/>
      <c r="DQ237" s="37"/>
      <c r="DR237" s="37"/>
      <c r="DS237" s="37"/>
      <c r="DT237" s="37"/>
      <c r="DU237" s="37"/>
      <c r="DV237" s="37"/>
      <c r="DW237" s="37"/>
      <c r="DX237" s="37"/>
      <c r="DY237" s="37"/>
      <c r="DZ237" s="37"/>
      <c r="EA237" s="37"/>
      <c r="EB237" s="37"/>
      <c r="EC237" s="37"/>
      <c r="ED237" s="37"/>
      <c r="EE237" s="37"/>
      <c r="EF237" s="37"/>
      <c r="EG237" s="37"/>
      <c r="EH237" s="37"/>
      <c r="EI237" s="37"/>
      <c r="EJ237" s="37"/>
      <c r="EK237" s="37"/>
      <c r="EL237" s="37"/>
      <c r="EM237" s="37"/>
      <c r="EN237" s="37"/>
      <c r="EO237" s="37"/>
      <c r="EP237" s="37"/>
      <c r="EQ237" s="37"/>
      <c r="ER237" s="37"/>
      <c r="ES237" s="37"/>
      <c r="ET237" s="37"/>
      <c r="EU237" s="37"/>
      <c r="EV237" s="37"/>
      <c r="EW237" s="37"/>
      <c r="EX237" s="37"/>
      <c r="EY237" s="37"/>
      <c r="EZ237" s="37"/>
      <c r="FA237" s="37"/>
      <c r="FB237" s="37"/>
      <c r="FC237" s="37"/>
      <c r="FD237" s="37"/>
      <c r="FE237" s="37"/>
      <c r="FF237" s="37"/>
      <c r="FG237" s="37"/>
      <c r="FH237" s="37"/>
      <c r="FI237" s="37"/>
      <c r="FJ237" s="37"/>
      <c r="FK237" s="37"/>
      <c r="FL237" s="37"/>
      <c r="FM237" s="37"/>
      <c r="FN237" s="37"/>
      <c r="FO237" s="37"/>
      <c r="FP237" s="37"/>
      <c r="FQ237" s="37"/>
      <c r="FR237" s="37"/>
      <c r="FS237" s="37"/>
      <c r="FT237" s="37"/>
      <c r="FU237" s="37"/>
      <c r="FV237" s="37"/>
      <c r="FW237" s="37"/>
      <c r="FX237" s="37"/>
      <c r="FY237" s="37"/>
      <c r="FZ237" s="37"/>
      <c r="GA237" s="37"/>
      <c r="GB237" s="37"/>
      <c r="GC237" s="37"/>
      <c r="GD237" s="37"/>
      <c r="GE237" s="37"/>
      <c r="GF237" s="37"/>
      <c r="GG237" s="37"/>
      <c r="GH237" s="37"/>
      <c r="GI237" s="37"/>
      <c r="GJ237" s="37"/>
      <c r="GK237" s="37"/>
      <c r="GL237" s="37"/>
      <c r="GM237" s="37"/>
      <c r="GN237" s="37"/>
      <c r="GO237" s="37"/>
      <c r="GP237" s="37"/>
      <c r="GQ237" s="37"/>
      <c r="GR237" s="37"/>
      <c r="GS237" s="37"/>
      <c r="GT237" s="37"/>
      <c r="GU237" s="37"/>
      <c r="GV237" s="37"/>
      <c r="GW237" s="37"/>
      <c r="GX237" s="37"/>
      <c r="GY237" s="37"/>
      <c r="GZ237" s="37"/>
      <c r="HA237" s="37"/>
      <c r="HB237" s="37"/>
      <c r="HC237" s="37"/>
      <c r="HD237" s="37"/>
      <c r="HE237" s="37"/>
      <c r="HF237" s="37"/>
      <c r="HG237" s="37"/>
    </row>
    <row r="238" spans="1:215" s="40" customFormat="1" ht="25.5">
      <c r="A238" s="45"/>
      <c r="B238" s="41" t="s">
        <v>371</v>
      </c>
      <c r="C238" s="15" t="s">
        <v>372</v>
      </c>
      <c r="D238" s="72">
        <f>2219.2</f>
        <v>2219.2</v>
      </c>
      <c r="E238" s="66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  <c r="CR238" s="37"/>
      <c r="CS238" s="37"/>
      <c r="CT238" s="37"/>
      <c r="CU238" s="37"/>
      <c r="CV238" s="37"/>
      <c r="CW238" s="37"/>
      <c r="CX238" s="37"/>
      <c r="CY238" s="37"/>
      <c r="CZ238" s="37"/>
      <c r="DA238" s="37"/>
      <c r="DB238" s="37"/>
      <c r="DC238" s="37"/>
      <c r="DD238" s="37"/>
      <c r="DE238" s="37"/>
      <c r="DF238" s="37"/>
      <c r="DG238" s="37"/>
      <c r="DH238" s="37"/>
      <c r="DI238" s="37"/>
      <c r="DJ238" s="37"/>
      <c r="DK238" s="37"/>
      <c r="DL238" s="37"/>
      <c r="DM238" s="37"/>
      <c r="DN238" s="37"/>
      <c r="DO238" s="37"/>
      <c r="DP238" s="37"/>
      <c r="DQ238" s="37"/>
      <c r="DR238" s="37"/>
      <c r="DS238" s="37"/>
      <c r="DT238" s="37"/>
      <c r="DU238" s="37"/>
      <c r="DV238" s="37"/>
      <c r="DW238" s="37"/>
      <c r="DX238" s="37"/>
      <c r="DY238" s="37"/>
      <c r="DZ238" s="37"/>
      <c r="EA238" s="37"/>
      <c r="EB238" s="37"/>
      <c r="EC238" s="37"/>
      <c r="ED238" s="37"/>
      <c r="EE238" s="37"/>
      <c r="EF238" s="37"/>
      <c r="EG238" s="37"/>
      <c r="EH238" s="37"/>
      <c r="EI238" s="37"/>
      <c r="EJ238" s="37"/>
      <c r="EK238" s="37"/>
      <c r="EL238" s="37"/>
      <c r="EM238" s="37"/>
      <c r="EN238" s="37"/>
      <c r="EO238" s="37"/>
      <c r="EP238" s="37"/>
      <c r="EQ238" s="37"/>
      <c r="ER238" s="37"/>
      <c r="ES238" s="37"/>
      <c r="ET238" s="37"/>
      <c r="EU238" s="37"/>
      <c r="EV238" s="37"/>
      <c r="EW238" s="37"/>
      <c r="EX238" s="37"/>
      <c r="EY238" s="37"/>
      <c r="EZ238" s="37"/>
      <c r="FA238" s="37"/>
      <c r="FB238" s="37"/>
      <c r="FC238" s="37"/>
      <c r="FD238" s="37"/>
      <c r="FE238" s="37"/>
      <c r="FF238" s="37"/>
      <c r="FG238" s="37"/>
      <c r="FH238" s="37"/>
      <c r="FI238" s="37"/>
      <c r="FJ238" s="37"/>
      <c r="FK238" s="37"/>
      <c r="FL238" s="37"/>
      <c r="FM238" s="37"/>
      <c r="FN238" s="37"/>
      <c r="FO238" s="37"/>
      <c r="FP238" s="37"/>
      <c r="FQ238" s="37"/>
      <c r="FR238" s="37"/>
      <c r="FS238" s="37"/>
      <c r="FT238" s="37"/>
      <c r="FU238" s="37"/>
      <c r="FV238" s="37"/>
      <c r="FW238" s="37"/>
      <c r="FX238" s="37"/>
      <c r="FY238" s="37"/>
      <c r="FZ238" s="37"/>
      <c r="GA238" s="37"/>
      <c r="GB238" s="37"/>
      <c r="GC238" s="37"/>
      <c r="GD238" s="37"/>
      <c r="GE238" s="37"/>
      <c r="GF238" s="37"/>
      <c r="GG238" s="37"/>
      <c r="GH238" s="37"/>
      <c r="GI238" s="37"/>
      <c r="GJ238" s="37"/>
      <c r="GK238" s="37"/>
      <c r="GL238" s="37"/>
      <c r="GM238" s="37"/>
      <c r="GN238" s="37"/>
      <c r="GO238" s="37"/>
      <c r="GP238" s="37"/>
      <c r="GQ238" s="37"/>
      <c r="GR238" s="37"/>
      <c r="GS238" s="37"/>
      <c r="GT238" s="37"/>
      <c r="GU238" s="37"/>
      <c r="GV238" s="37"/>
      <c r="GW238" s="37"/>
      <c r="GX238" s="37"/>
      <c r="GY238" s="37"/>
      <c r="GZ238" s="37"/>
      <c r="HA238" s="37"/>
      <c r="HB238" s="37"/>
      <c r="HC238" s="37"/>
      <c r="HD238" s="37"/>
      <c r="HE238" s="37"/>
      <c r="HF238" s="37"/>
      <c r="HG238" s="37"/>
    </row>
    <row r="239" spans="1:215" s="39" customFormat="1" ht="25.5">
      <c r="A239" s="45" t="s">
        <v>122</v>
      </c>
      <c r="B239" s="41"/>
      <c r="C239" s="43" t="s">
        <v>12</v>
      </c>
      <c r="D239" s="72">
        <f>D242+D240</f>
        <v>73851.4</v>
      </c>
      <c r="E239" s="7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8"/>
      <c r="BQ239" s="38"/>
      <c r="BR239" s="38"/>
      <c r="BS239" s="38"/>
      <c r="BT239" s="38"/>
      <c r="BU239" s="38"/>
      <c r="BV239" s="38"/>
      <c r="BW239" s="38"/>
      <c r="BX239" s="38"/>
      <c r="BY239" s="38"/>
      <c r="BZ239" s="38"/>
      <c r="CA239" s="38"/>
      <c r="CB239" s="38"/>
      <c r="CC239" s="38"/>
      <c r="CD239" s="38"/>
      <c r="CE239" s="38"/>
      <c r="CF239" s="38"/>
      <c r="CG239" s="38"/>
      <c r="CH239" s="38"/>
      <c r="CI239" s="38"/>
      <c r="CJ239" s="38"/>
      <c r="CK239" s="38"/>
      <c r="CL239" s="38"/>
      <c r="CM239" s="38"/>
      <c r="CN239" s="38"/>
      <c r="CO239" s="38"/>
      <c r="CP239" s="38"/>
      <c r="CQ239" s="38"/>
      <c r="CR239" s="38"/>
      <c r="CS239" s="38"/>
      <c r="CT239" s="38"/>
      <c r="CU239" s="38"/>
      <c r="CV239" s="38"/>
      <c r="CW239" s="38"/>
      <c r="CX239" s="38"/>
      <c r="CY239" s="38"/>
      <c r="CZ239" s="38"/>
      <c r="DA239" s="38"/>
      <c r="DB239" s="38"/>
      <c r="DC239" s="38"/>
      <c r="DD239" s="38"/>
      <c r="DE239" s="38"/>
      <c r="DF239" s="38"/>
      <c r="DG239" s="38"/>
      <c r="DH239" s="38"/>
      <c r="DI239" s="38"/>
      <c r="DJ239" s="38"/>
      <c r="DK239" s="38"/>
      <c r="DL239" s="38"/>
      <c r="DM239" s="38"/>
      <c r="DN239" s="38"/>
      <c r="DO239" s="38"/>
      <c r="DP239" s="38"/>
      <c r="DQ239" s="38"/>
      <c r="DR239" s="38"/>
      <c r="DS239" s="38"/>
      <c r="DT239" s="38"/>
      <c r="DU239" s="38"/>
      <c r="DV239" s="38"/>
      <c r="DW239" s="38"/>
      <c r="DX239" s="38"/>
      <c r="DY239" s="38"/>
      <c r="DZ239" s="38"/>
      <c r="EA239" s="38"/>
      <c r="EB239" s="38"/>
      <c r="EC239" s="38"/>
      <c r="ED239" s="38"/>
      <c r="EE239" s="38"/>
      <c r="EF239" s="38"/>
      <c r="EG239" s="38"/>
      <c r="EH239" s="38"/>
      <c r="EI239" s="38"/>
      <c r="EJ239" s="38"/>
      <c r="EK239" s="38"/>
      <c r="EL239" s="38"/>
      <c r="EM239" s="38"/>
      <c r="EN239" s="38"/>
      <c r="EO239" s="38"/>
      <c r="EP239" s="38"/>
      <c r="EQ239" s="38"/>
      <c r="ER239" s="38"/>
      <c r="ES239" s="38"/>
      <c r="ET239" s="38"/>
      <c r="EU239" s="38"/>
      <c r="EV239" s="38"/>
      <c r="EW239" s="38"/>
      <c r="EX239" s="38"/>
      <c r="EY239" s="38"/>
      <c r="EZ239" s="38"/>
      <c r="FA239" s="38"/>
      <c r="FB239" s="38"/>
      <c r="FC239" s="38"/>
      <c r="FD239" s="38"/>
      <c r="FE239" s="38"/>
      <c r="FF239" s="38"/>
      <c r="FG239" s="38"/>
      <c r="FH239" s="38"/>
      <c r="FI239" s="38"/>
      <c r="FJ239" s="38"/>
      <c r="FK239" s="38"/>
      <c r="FL239" s="38"/>
      <c r="FM239" s="38"/>
      <c r="FN239" s="38"/>
      <c r="FO239" s="38"/>
      <c r="FP239" s="38"/>
      <c r="FQ239" s="38"/>
      <c r="FR239" s="38"/>
      <c r="FS239" s="38"/>
      <c r="FT239" s="38"/>
      <c r="FU239" s="38"/>
      <c r="FV239" s="38"/>
      <c r="FW239" s="38"/>
      <c r="FX239" s="38"/>
      <c r="FY239" s="38"/>
      <c r="FZ239" s="38"/>
      <c r="GA239" s="38"/>
      <c r="GB239" s="38"/>
      <c r="GC239" s="38"/>
      <c r="GD239" s="38"/>
      <c r="GE239" s="38"/>
      <c r="GF239" s="38"/>
      <c r="GG239" s="38"/>
      <c r="GH239" s="38"/>
      <c r="GI239" s="38"/>
      <c r="GJ239" s="38"/>
      <c r="GK239" s="38"/>
      <c r="GL239" s="38"/>
      <c r="GM239" s="38"/>
      <c r="GN239" s="38"/>
      <c r="GO239" s="38"/>
      <c r="GP239" s="38"/>
      <c r="GQ239" s="38"/>
      <c r="GR239" s="38"/>
      <c r="GS239" s="38"/>
      <c r="GT239" s="38"/>
      <c r="GU239" s="38"/>
      <c r="GV239" s="38"/>
      <c r="GW239" s="38"/>
      <c r="GX239" s="38"/>
      <c r="GY239" s="38"/>
      <c r="GZ239" s="38"/>
      <c r="HA239" s="38"/>
      <c r="HB239" s="38"/>
      <c r="HC239" s="38"/>
      <c r="HD239" s="38"/>
      <c r="HE239" s="38"/>
      <c r="HF239" s="38"/>
      <c r="HG239" s="38"/>
    </row>
    <row r="240" spans="1:215" s="64" customFormat="1" ht="51">
      <c r="A240" s="45" t="s">
        <v>123</v>
      </c>
      <c r="B240" s="41"/>
      <c r="C240" s="79" t="s">
        <v>685</v>
      </c>
      <c r="D240" s="72">
        <f>D241</f>
        <v>28796.5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  <c r="DM240" s="33"/>
      <c r="DN240" s="33"/>
      <c r="DO240" s="33"/>
      <c r="DP240" s="33"/>
      <c r="DQ240" s="33"/>
      <c r="DR240" s="33"/>
      <c r="DS240" s="33"/>
      <c r="DT240" s="33"/>
      <c r="DU240" s="33"/>
      <c r="DV240" s="33"/>
      <c r="DW240" s="33"/>
      <c r="DX240" s="33"/>
      <c r="DY240" s="33"/>
      <c r="DZ240" s="33"/>
      <c r="EA240" s="33"/>
      <c r="EB240" s="33"/>
      <c r="EC240" s="33"/>
      <c r="ED240" s="33"/>
      <c r="EE240" s="33"/>
      <c r="EF240" s="33"/>
      <c r="EG240" s="33"/>
      <c r="EH240" s="33"/>
      <c r="EI240" s="33"/>
      <c r="EJ240" s="33"/>
      <c r="EK240" s="33"/>
      <c r="EL240" s="33"/>
      <c r="EM240" s="33"/>
      <c r="EN240" s="33"/>
      <c r="EO240" s="33"/>
      <c r="EP240" s="33"/>
      <c r="EQ240" s="33"/>
      <c r="ER240" s="33"/>
      <c r="ES240" s="33"/>
      <c r="ET240" s="33"/>
      <c r="EU240" s="33"/>
      <c r="EV240" s="33"/>
      <c r="EW240" s="33"/>
      <c r="EX240" s="33"/>
      <c r="EY240" s="33"/>
      <c r="EZ240" s="33"/>
      <c r="FA240" s="33"/>
      <c r="FB240" s="33"/>
      <c r="FC240" s="33"/>
      <c r="FD240" s="33"/>
      <c r="FE240" s="33"/>
      <c r="FF240" s="33"/>
      <c r="FG240" s="33"/>
      <c r="FH240" s="33"/>
      <c r="FI240" s="33"/>
      <c r="FJ240" s="33"/>
      <c r="FK240" s="33"/>
      <c r="FL240" s="33"/>
      <c r="FM240" s="33"/>
      <c r="FN240" s="33"/>
      <c r="FO240" s="33"/>
      <c r="FP240" s="33"/>
      <c r="FQ240" s="33"/>
      <c r="FR240" s="33"/>
      <c r="FS240" s="33"/>
      <c r="FT240" s="33"/>
      <c r="FU240" s="33"/>
      <c r="FV240" s="33"/>
      <c r="FW240" s="33"/>
      <c r="FX240" s="33"/>
      <c r="FY240" s="33"/>
      <c r="FZ240" s="33"/>
      <c r="GA240" s="33"/>
      <c r="GB240" s="33"/>
      <c r="GC240" s="33"/>
      <c r="GD240" s="33"/>
      <c r="GE240" s="33"/>
      <c r="GF240" s="33"/>
      <c r="GG240" s="33"/>
      <c r="GH240" s="33"/>
      <c r="GI240" s="33"/>
      <c r="GJ240" s="33"/>
      <c r="GK240" s="33"/>
      <c r="GL240" s="33"/>
      <c r="GM240" s="33"/>
      <c r="GN240" s="33"/>
      <c r="GO240" s="33"/>
      <c r="GP240" s="33"/>
      <c r="GQ240" s="33"/>
      <c r="GR240" s="33"/>
      <c r="GS240" s="33"/>
      <c r="GT240" s="33"/>
      <c r="GU240" s="33"/>
      <c r="GV240" s="33"/>
      <c r="GW240" s="33"/>
      <c r="GX240" s="33"/>
      <c r="GY240" s="33"/>
      <c r="GZ240" s="33"/>
      <c r="HA240" s="33"/>
      <c r="HB240" s="33"/>
      <c r="HC240" s="33"/>
      <c r="HD240" s="33"/>
      <c r="HE240" s="33"/>
      <c r="HF240" s="33"/>
      <c r="HG240" s="33"/>
    </row>
    <row r="241" spans="1:215" s="64" customFormat="1" ht="25.5">
      <c r="A241" s="45"/>
      <c r="B241" s="41" t="s">
        <v>373</v>
      </c>
      <c r="C241" s="73" t="s">
        <v>7</v>
      </c>
      <c r="D241" s="72">
        <v>28796.5</v>
      </c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  <c r="DM241" s="33"/>
      <c r="DN241" s="33"/>
      <c r="DO241" s="33"/>
      <c r="DP241" s="33"/>
      <c r="DQ241" s="33"/>
      <c r="DR241" s="33"/>
      <c r="DS241" s="33"/>
      <c r="DT241" s="33"/>
      <c r="DU241" s="33"/>
      <c r="DV241" s="33"/>
      <c r="DW241" s="33"/>
      <c r="DX241" s="33"/>
      <c r="DY241" s="33"/>
      <c r="DZ241" s="33"/>
      <c r="EA241" s="33"/>
      <c r="EB241" s="33"/>
      <c r="EC241" s="33"/>
      <c r="ED241" s="33"/>
      <c r="EE241" s="33"/>
      <c r="EF241" s="33"/>
      <c r="EG241" s="33"/>
      <c r="EH241" s="33"/>
      <c r="EI241" s="33"/>
      <c r="EJ241" s="33"/>
      <c r="EK241" s="33"/>
      <c r="EL241" s="33"/>
      <c r="EM241" s="33"/>
      <c r="EN241" s="33"/>
      <c r="EO241" s="33"/>
      <c r="EP241" s="33"/>
      <c r="EQ241" s="33"/>
      <c r="ER241" s="33"/>
      <c r="ES241" s="33"/>
      <c r="ET241" s="33"/>
      <c r="EU241" s="33"/>
      <c r="EV241" s="33"/>
      <c r="EW241" s="33"/>
      <c r="EX241" s="33"/>
      <c r="EY241" s="33"/>
      <c r="EZ241" s="33"/>
      <c r="FA241" s="33"/>
      <c r="FB241" s="33"/>
      <c r="FC241" s="33"/>
      <c r="FD241" s="33"/>
      <c r="FE241" s="33"/>
      <c r="FF241" s="33"/>
      <c r="FG241" s="33"/>
      <c r="FH241" s="33"/>
      <c r="FI241" s="33"/>
      <c r="FJ241" s="33"/>
      <c r="FK241" s="33"/>
      <c r="FL241" s="33"/>
      <c r="FM241" s="33"/>
      <c r="FN241" s="33"/>
      <c r="FO241" s="33"/>
      <c r="FP241" s="33"/>
      <c r="FQ241" s="33"/>
      <c r="FR241" s="33"/>
      <c r="FS241" s="33"/>
      <c r="FT241" s="33"/>
      <c r="FU241" s="33"/>
      <c r="FV241" s="33"/>
      <c r="FW241" s="33"/>
      <c r="FX241" s="33"/>
      <c r="FY241" s="33"/>
      <c r="FZ241" s="33"/>
      <c r="GA241" s="33"/>
      <c r="GB241" s="33"/>
      <c r="GC241" s="33"/>
      <c r="GD241" s="33"/>
      <c r="GE241" s="33"/>
      <c r="GF241" s="33"/>
      <c r="GG241" s="33"/>
      <c r="GH241" s="33"/>
      <c r="GI241" s="33"/>
      <c r="GJ241" s="33"/>
      <c r="GK241" s="33"/>
      <c r="GL241" s="33"/>
      <c r="GM241" s="33"/>
      <c r="GN241" s="33"/>
      <c r="GO241" s="33"/>
      <c r="GP241" s="33"/>
      <c r="GQ241" s="33"/>
      <c r="GR241" s="33"/>
      <c r="GS241" s="33"/>
      <c r="GT241" s="33"/>
      <c r="GU241" s="33"/>
      <c r="GV241" s="33"/>
      <c r="GW241" s="33"/>
      <c r="GX241" s="33"/>
      <c r="GY241" s="33"/>
      <c r="GZ241" s="33"/>
      <c r="HA241" s="33"/>
      <c r="HB241" s="33"/>
      <c r="HC241" s="33"/>
      <c r="HD241" s="33"/>
      <c r="HE241" s="33"/>
      <c r="HF241" s="33"/>
      <c r="HG241" s="33"/>
    </row>
    <row r="242" spans="1:215" s="64" customFormat="1" ht="27" customHeight="1">
      <c r="A242" s="45" t="s">
        <v>629</v>
      </c>
      <c r="B242" s="41"/>
      <c r="C242" s="79" t="s">
        <v>514</v>
      </c>
      <c r="D242" s="72">
        <f>D243</f>
        <v>45054.9</v>
      </c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  <c r="DM242" s="33"/>
      <c r="DN242" s="33"/>
      <c r="DO242" s="33"/>
      <c r="DP242" s="33"/>
      <c r="DQ242" s="33"/>
      <c r="DR242" s="33"/>
      <c r="DS242" s="33"/>
      <c r="DT242" s="33"/>
      <c r="DU242" s="33"/>
      <c r="DV242" s="33"/>
      <c r="DW242" s="33"/>
      <c r="DX242" s="33"/>
      <c r="DY242" s="33"/>
      <c r="DZ242" s="33"/>
      <c r="EA242" s="33"/>
      <c r="EB242" s="33"/>
      <c r="EC242" s="33"/>
      <c r="ED242" s="33"/>
      <c r="EE242" s="33"/>
      <c r="EF242" s="33"/>
      <c r="EG242" s="33"/>
      <c r="EH242" s="33"/>
      <c r="EI242" s="33"/>
      <c r="EJ242" s="33"/>
      <c r="EK242" s="33"/>
      <c r="EL242" s="33"/>
      <c r="EM242" s="33"/>
      <c r="EN242" s="33"/>
      <c r="EO242" s="33"/>
      <c r="EP242" s="33"/>
      <c r="EQ242" s="33"/>
      <c r="ER242" s="33"/>
      <c r="ES242" s="33"/>
      <c r="ET242" s="33"/>
      <c r="EU242" s="33"/>
      <c r="EV242" s="33"/>
      <c r="EW242" s="33"/>
      <c r="EX242" s="33"/>
      <c r="EY242" s="33"/>
      <c r="EZ242" s="33"/>
      <c r="FA242" s="33"/>
      <c r="FB242" s="33"/>
      <c r="FC242" s="33"/>
      <c r="FD242" s="33"/>
      <c r="FE242" s="33"/>
      <c r="FF242" s="33"/>
      <c r="FG242" s="33"/>
      <c r="FH242" s="33"/>
      <c r="FI242" s="33"/>
      <c r="FJ242" s="33"/>
      <c r="FK242" s="33"/>
      <c r="FL242" s="33"/>
      <c r="FM242" s="33"/>
      <c r="FN242" s="33"/>
      <c r="FO242" s="33"/>
      <c r="FP242" s="33"/>
      <c r="FQ242" s="33"/>
      <c r="FR242" s="33"/>
      <c r="FS242" s="33"/>
      <c r="FT242" s="33"/>
      <c r="FU242" s="33"/>
      <c r="FV242" s="33"/>
      <c r="FW242" s="33"/>
      <c r="FX242" s="33"/>
      <c r="FY242" s="33"/>
      <c r="FZ242" s="33"/>
      <c r="GA242" s="33"/>
      <c r="GB242" s="33"/>
      <c r="GC242" s="33"/>
      <c r="GD242" s="33"/>
      <c r="GE242" s="33"/>
      <c r="GF242" s="33"/>
      <c r="GG242" s="33"/>
      <c r="GH242" s="33"/>
      <c r="GI242" s="33"/>
      <c r="GJ242" s="33"/>
      <c r="GK242" s="33"/>
      <c r="GL242" s="33"/>
      <c r="GM242" s="33"/>
      <c r="GN242" s="33"/>
      <c r="GO242" s="33"/>
      <c r="GP242" s="33"/>
      <c r="GQ242" s="33"/>
      <c r="GR242" s="33"/>
      <c r="GS242" s="33"/>
      <c r="GT242" s="33"/>
      <c r="GU242" s="33"/>
      <c r="GV242" s="33"/>
      <c r="GW242" s="33"/>
      <c r="GX242" s="33"/>
      <c r="GY242" s="33"/>
      <c r="GZ242" s="33"/>
      <c r="HA242" s="33"/>
      <c r="HB242" s="33"/>
      <c r="HC242" s="33"/>
      <c r="HD242" s="33"/>
      <c r="HE242" s="33"/>
      <c r="HF242" s="33"/>
      <c r="HG242" s="33"/>
    </row>
    <row r="243" spans="1:215" s="64" customFormat="1" ht="25.5">
      <c r="A243" s="45"/>
      <c r="B243" s="41" t="s">
        <v>373</v>
      </c>
      <c r="C243" s="73" t="s">
        <v>7</v>
      </c>
      <c r="D243" s="72">
        <v>45054.9</v>
      </c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  <c r="DM243" s="33"/>
      <c r="DN243" s="33"/>
      <c r="DO243" s="33"/>
      <c r="DP243" s="33"/>
      <c r="DQ243" s="33"/>
      <c r="DR243" s="33"/>
      <c r="DS243" s="33"/>
      <c r="DT243" s="33"/>
      <c r="DU243" s="33"/>
      <c r="DV243" s="33"/>
      <c r="DW243" s="33"/>
      <c r="DX243" s="33"/>
      <c r="DY243" s="33"/>
      <c r="DZ243" s="33"/>
      <c r="EA243" s="33"/>
      <c r="EB243" s="33"/>
      <c r="EC243" s="33"/>
      <c r="ED243" s="33"/>
      <c r="EE243" s="33"/>
      <c r="EF243" s="33"/>
      <c r="EG243" s="33"/>
      <c r="EH243" s="33"/>
      <c r="EI243" s="33"/>
      <c r="EJ243" s="33"/>
      <c r="EK243" s="33"/>
      <c r="EL243" s="33"/>
      <c r="EM243" s="33"/>
      <c r="EN243" s="33"/>
      <c r="EO243" s="33"/>
      <c r="EP243" s="33"/>
      <c r="EQ243" s="33"/>
      <c r="ER243" s="33"/>
      <c r="ES243" s="33"/>
      <c r="ET243" s="33"/>
      <c r="EU243" s="33"/>
      <c r="EV243" s="33"/>
      <c r="EW243" s="33"/>
      <c r="EX243" s="33"/>
      <c r="EY243" s="33"/>
      <c r="EZ243" s="33"/>
      <c r="FA243" s="33"/>
      <c r="FB243" s="33"/>
      <c r="FC243" s="33"/>
      <c r="FD243" s="33"/>
      <c r="FE243" s="33"/>
      <c r="FF243" s="33"/>
      <c r="FG243" s="33"/>
      <c r="FH243" s="33"/>
      <c r="FI243" s="33"/>
      <c r="FJ243" s="33"/>
      <c r="FK243" s="33"/>
      <c r="FL243" s="33"/>
      <c r="FM243" s="33"/>
      <c r="FN243" s="33"/>
      <c r="FO243" s="33"/>
      <c r="FP243" s="33"/>
      <c r="FQ243" s="33"/>
      <c r="FR243" s="33"/>
      <c r="FS243" s="33"/>
      <c r="FT243" s="33"/>
      <c r="FU243" s="33"/>
      <c r="FV243" s="33"/>
      <c r="FW243" s="33"/>
      <c r="FX243" s="33"/>
      <c r="FY243" s="33"/>
      <c r="FZ243" s="33"/>
      <c r="GA243" s="33"/>
      <c r="GB243" s="33"/>
      <c r="GC243" s="33"/>
      <c r="GD243" s="33"/>
      <c r="GE243" s="33"/>
      <c r="GF243" s="33"/>
      <c r="GG243" s="33"/>
      <c r="GH243" s="33"/>
      <c r="GI243" s="33"/>
      <c r="GJ243" s="33"/>
      <c r="GK243" s="33"/>
      <c r="GL243" s="33"/>
      <c r="GM243" s="33"/>
      <c r="GN243" s="33"/>
      <c r="GO243" s="33"/>
      <c r="GP243" s="33"/>
      <c r="GQ243" s="33"/>
      <c r="GR243" s="33"/>
      <c r="GS243" s="33"/>
      <c r="GT243" s="33"/>
      <c r="GU243" s="33"/>
      <c r="GV243" s="33"/>
      <c r="GW243" s="33"/>
      <c r="GX243" s="33"/>
      <c r="GY243" s="33"/>
      <c r="GZ243" s="33"/>
      <c r="HA243" s="33"/>
      <c r="HB243" s="33"/>
      <c r="HC243" s="33"/>
      <c r="HD243" s="33"/>
      <c r="HE243" s="33"/>
      <c r="HF243" s="33"/>
      <c r="HG243" s="33"/>
    </row>
    <row r="244" spans="1:215" s="63" customFormat="1" ht="25.5">
      <c r="A244" s="45" t="s">
        <v>264</v>
      </c>
      <c r="B244" s="41"/>
      <c r="C244" s="20" t="s">
        <v>333</v>
      </c>
      <c r="D244" s="72">
        <f>D245+D250</f>
        <v>5124.2</v>
      </c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/>
      <c r="BV244" s="62"/>
      <c r="BW244" s="62"/>
      <c r="BX244" s="62"/>
      <c r="BY244" s="62"/>
      <c r="BZ244" s="62"/>
      <c r="CA244" s="62"/>
      <c r="CB244" s="62"/>
      <c r="CC244" s="62"/>
      <c r="CD244" s="62"/>
      <c r="CE244" s="62"/>
      <c r="CF244" s="62"/>
      <c r="CG244" s="62"/>
      <c r="CH244" s="62"/>
      <c r="CI244" s="62"/>
      <c r="CJ244" s="62"/>
      <c r="CK244" s="62"/>
      <c r="CL244" s="62"/>
      <c r="CM244" s="62"/>
      <c r="CN244" s="62"/>
      <c r="CO244" s="62"/>
      <c r="CP244" s="62"/>
      <c r="CQ244" s="62"/>
      <c r="CR244" s="62"/>
      <c r="CS244" s="62"/>
      <c r="CT244" s="62"/>
      <c r="CU244" s="62"/>
      <c r="CV244" s="62"/>
      <c r="CW244" s="62"/>
      <c r="CX244" s="62"/>
      <c r="CY244" s="62"/>
      <c r="CZ244" s="62"/>
      <c r="DA244" s="62"/>
      <c r="DB244" s="62"/>
      <c r="DC244" s="62"/>
      <c r="DD244" s="62"/>
      <c r="DE244" s="62"/>
      <c r="DF244" s="62"/>
      <c r="DG244" s="62"/>
      <c r="DH244" s="62"/>
      <c r="DI244" s="62"/>
      <c r="DJ244" s="62"/>
      <c r="DK244" s="62"/>
      <c r="DL244" s="62"/>
      <c r="DM244" s="62"/>
      <c r="DN244" s="62"/>
      <c r="DO244" s="62"/>
      <c r="DP244" s="62"/>
      <c r="DQ244" s="62"/>
      <c r="DR244" s="62"/>
      <c r="DS244" s="62"/>
      <c r="DT244" s="62"/>
      <c r="DU244" s="62"/>
      <c r="DV244" s="62"/>
      <c r="DW244" s="62"/>
      <c r="DX244" s="62"/>
      <c r="DY244" s="62"/>
      <c r="DZ244" s="62"/>
      <c r="EA244" s="62"/>
      <c r="EB244" s="62"/>
      <c r="EC244" s="62"/>
      <c r="ED244" s="62"/>
      <c r="EE244" s="62"/>
      <c r="EF244" s="62"/>
      <c r="EG244" s="62"/>
      <c r="EH244" s="62"/>
      <c r="EI244" s="62"/>
      <c r="EJ244" s="62"/>
      <c r="EK244" s="62"/>
      <c r="EL244" s="62"/>
      <c r="EM244" s="62"/>
      <c r="EN244" s="62"/>
      <c r="EO244" s="62"/>
      <c r="EP244" s="62"/>
      <c r="EQ244" s="62"/>
      <c r="ER244" s="62"/>
      <c r="ES244" s="62"/>
      <c r="ET244" s="62"/>
      <c r="EU244" s="62"/>
      <c r="EV244" s="62"/>
      <c r="EW244" s="62"/>
      <c r="EX244" s="62"/>
      <c r="EY244" s="62"/>
      <c r="EZ244" s="62"/>
      <c r="FA244" s="62"/>
      <c r="FB244" s="62"/>
      <c r="FC244" s="62"/>
      <c r="FD244" s="62"/>
      <c r="FE244" s="62"/>
      <c r="FF244" s="62"/>
      <c r="FG244" s="62"/>
      <c r="FH244" s="62"/>
      <c r="FI244" s="62"/>
      <c r="FJ244" s="62"/>
      <c r="FK244" s="62"/>
      <c r="FL244" s="62"/>
      <c r="FM244" s="62"/>
      <c r="FN244" s="62"/>
      <c r="FO244" s="62"/>
      <c r="FP244" s="62"/>
      <c r="FQ244" s="62"/>
      <c r="FR244" s="62"/>
      <c r="FS244" s="62"/>
      <c r="FT244" s="62"/>
      <c r="FU244" s="62"/>
      <c r="FV244" s="62"/>
      <c r="FW244" s="62"/>
      <c r="FX244" s="62"/>
      <c r="FY244" s="62"/>
      <c r="FZ244" s="62"/>
      <c r="GA244" s="62"/>
      <c r="GB244" s="62"/>
      <c r="GC244" s="62"/>
      <c r="GD244" s="62"/>
      <c r="GE244" s="62"/>
      <c r="GF244" s="62"/>
      <c r="GG244" s="62"/>
      <c r="GH244" s="62"/>
      <c r="GI244" s="62"/>
      <c r="GJ244" s="62"/>
      <c r="GK244" s="62"/>
      <c r="GL244" s="62"/>
      <c r="GM244" s="62"/>
      <c r="GN244" s="62"/>
      <c r="GO244" s="62"/>
      <c r="GP244" s="62"/>
      <c r="GQ244" s="62"/>
      <c r="GR244" s="62"/>
      <c r="GS244" s="62"/>
      <c r="GT244" s="62"/>
      <c r="GU244" s="62"/>
      <c r="GV244" s="62"/>
      <c r="GW244" s="62"/>
      <c r="GX244" s="62"/>
      <c r="GY244" s="62"/>
      <c r="GZ244" s="62"/>
      <c r="HA244" s="62"/>
      <c r="HB244" s="62"/>
      <c r="HC244" s="62"/>
      <c r="HD244" s="62"/>
      <c r="HE244" s="62"/>
      <c r="HF244" s="62"/>
      <c r="HG244" s="62"/>
    </row>
    <row r="245" spans="1:215" s="39" customFormat="1" ht="25.5">
      <c r="A245" s="45" t="s">
        <v>265</v>
      </c>
      <c r="B245" s="41"/>
      <c r="C245" s="46" t="s">
        <v>205</v>
      </c>
      <c r="D245" s="72">
        <f>D246</f>
        <v>5031.2</v>
      </c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8"/>
      <c r="CI245" s="38"/>
      <c r="CJ245" s="38"/>
      <c r="CK245" s="38"/>
      <c r="CL245" s="38"/>
      <c r="CM245" s="38"/>
      <c r="CN245" s="38"/>
      <c r="CO245" s="38"/>
      <c r="CP245" s="38"/>
      <c r="CQ245" s="38"/>
      <c r="CR245" s="38"/>
      <c r="CS245" s="38"/>
      <c r="CT245" s="38"/>
      <c r="CU245" s="38"/>
      <c r="CV245" s="38"/>
      <c r="CW245" s="38"/>
      <c r="CX245" s="38"/>
      <c r="CY245" s="38"/>
      <c r="CZ245" s="38"/>
      <c r="DA245" s="38"/>
      <c r="DB245" s="38"/>
      <c r="DC245" s="38"/>
      <c r="DD245" s="38"/>
      <c r="DE245" s="38"/>
      <c r="DF245" s="38"/>
      <c r="DG245" s="38"/>
      <c r="DH245" s="38"/>
      <c r="DI245" s="38"/>
      <c r="DJ245" s="38"/>
      <c r="DK245" s="38"/>
      <c r="DL245" s="38"/>
      <c r="DM245" s="38"/>
      <c r="DN245" s="38"/>
      <c r="DO245" s="38"/>
      <c r="DP245" s="38"/>
      <c r="DQ245" s="38"/>
      <c r="DR245" s="38"/>
      <c r="DS245" s="38"/>
      <c r="DT245" s="38"/>
      <c r="DU245" s="38"/>
      <c r="DV245" s="38"/>
      <c r="DW245" s="38"/>
      <c r="DX245" s="38"/>
      <c r="DY245" s="38"/>
      <c r="DZ245" s="38"/>
      <c r="EA245" s="38"/>
      <c r="EB245" s="38"/>
      <c r="EC245" s="38"/>
      <c r="ED245" s="38"/>
      <c r="EE245" s="38"/>
      <c r="EF245" s="38"/>
      <c r="EG245" s="38"/>
      <c r="EH245" s="38"/>
      <c r="EI245" s="38"/>
      <c r="EJ245" s="38"/>
      <c r="EK245" s="38"/>
      <c r="EL245" s="38"/>
      <c r="EM245" s="38"/>
      <c r="EN245" s="38"/>
      <c r="EO245" s="38"/>
      <c r="EP245" s="38"/>
      <c r="EQ245" s="38"/>
      <c r="ER245" s="38"/>
      <c r="ES245" s="38"/>
      <c r="ET245" s="38"/>
      <c r="EU245" s="38"/>
      <c r="EV245" s="38"/>
      <c r="EW245" s="38"/>
      <c r="EX245" s="38"/>
      <c r="EY245" s="38"/>
      <c r="EZ245" s="38"/>
      <c r="FA245" s="38"/>
      <c r="FB245" s="38"/>
      <c r="FC245" s="38"/>
      <c r="FD245" s="38"/>
      <c r="FE245" s="38"/>
      <c r="FF245" s="38"/>
      <c r="FG245" s="38"/>
      <c r="FH245" s="38"/>
      <c r="FI245" s="38"/>
      <c r="FJ245" s="38"/>
      <c r="FK245" s="38"/>
      <c r="FL245" s="38"/>
      <c r="FM245" s="38"/>
      <c r="FN245" s="38"/>
      <c r="FO245" s="38"/>
      <c r="FP245" s="38"/>
      <c r="FQ245" s="38"/>
      <c r="FR245" s="38"/>
      <c r="FS245" s="38"/>
      <c r="FT245" s="38"/>
      <c r="FU245" s="38"/>
      <c r="FV245" s="38"/>
      <c r="FW245" s="38"/>
      <c r="FX245" s="38"/>
      <c r="FY245" s="38"/>
      <c r="FZ245" s="38"/>
      <c r="GA245" s="38"/>
      <c r="GB245" s="38"/>
      <c r="GC245" s="38"/>
      <c r="GD245" s="38"/>
      <c r="GE245" s="38"/>
      <c r="GF245" s="38"/>
      <c r="GG245" s="38"/>
      <c r="GH245" s="38"/>
      <c r="GI245" s="38"/>
      <c r="GJ245" s="38"/>
      <c r="GK245" s="38"/>
      <c r="GL245" s="38"/>
      <c r="GM245" s="38"/>
      <c r="GN245" s="38"/>
      <c r="GO245" s="38"/>
      <c r="GP245" s="38"/>
      <c r="GQ245" s="38"/>
      <c r="GR245" s="38"/>
      <c r="GS245" s="38"/>
      <c r="GT245" s="38"/>
      <c r="GU245" s="38"/>
      <c r="GV245" s="38"/>
      <c r="GW245" s="38"/>
      <c r="GX245" s="38"/>
      <c r="GY245" s="38"/>
      <c r="GZ245" s="38"/>
      <c r="HA245" s="38"/>
      <c r="HB245" s="38"/>
      <c r="HC245" s="38"/>
      <c r="HD245" s="38"/>
      <c r="HE245" s="38"/>
      <c r="HF245" s="38"/>
      <c r="HG245" s="38"/>
    </row>
    <row r="246" spans="1:215" s="81" customFormat="1" ht="12.75">
      <c r="A246" s="45" t="s">
        <v>630</v>
      </c>
      <c r="B246" s="41"/>
      <c r="C246" s="9" t="s">
        <v>206</v>
      </c>
      <c r="D246" s="72">
        <f>D247+D248+D249</f>
        <v>5031.2</v>
      </c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  <c r="CA246" s="80"/>
      <c r="CB246" s="80"/>
      <c r="CC246" s="80"/>
      <c r="CD246" s="80"/>
      <c r="CE246" s="80"/>
      <c r="CF246" s="80"/>
      <c r="CG246" s="80"/>
      <c r="CH246" s="80"/>
      <c r="CI246" s="80"/>
      <c r="CJ246" s="80"/>
      <c r="CK246" s="80"/>
      <c r="CL246" s="80"/>
      <c r="CM246" s="80"/>
      <c r="CN246" s="80"/>
      <c r="CO246" s="80"/>
      <c r="CP246" s="80"/>
      <c r="CQ246" s="80"/>
      <c r="CR246" s="80"/>
      <c r="CS246" s="80"/>
      <c r="CT246" s="80"/>
      <c r="CU246" s="80"/>
      <c r="CV246" s="80"/>
      <c r="CW246" s="80"/>
      <c r="CX246" s="80"/>
      <c r="CY246" s="80"/>
      <c r="CZ246" s="80"/>
      <c r="DA246" s="80"/>
      <c r="DB246" s="80"/>
      <c r="DC246" s="80"/>
      <c r="DD246" s="80"/>
      <c r="DE246" s="80"/>
      <c r="DF246" s="80"/>
      <c r="DG246" s="80"/>
      <c r="DH246" s="80"/>
      <c r="DI246" s="80"/>
      <c r="DJ246" s="80"/>
      <c r="DK246" s="80"/>
      <c r="DL246" s="80"/>
      <c r="DM246" s="80"/>
      <c r="DN246" s="80"/>
      <c r="DO246" s="80"/>
      <c r="DP246" s="80"/>
      <c r="DQ246" s="80"/>
      <c r="DR246" s="80"/>
      <c r="DS246" s="80"/>
      <c r="DT246" s="80"/>
      <c r="DU246" s="80"/>
      <c r="DV246" s="80"/>
      <c r="DW246" s="80"/>
      <c r="DX246" s="80"/>
      <c r="DY246" s="80"/>
      <c r="DZ246" s="80"/>
      <c r="EA246" s="80"/>
      <c r="EB246" s="80"/>
      <c r="EC246" s="80"/>
      <c r="ED246" s="80"/>
      <c r="EE246" s="80"/>
      <c r="EF246" s="80"/>
      <c r="EG246" s="80"/>
      <c r="EH246" s="80"/>
      <c r="EI246" s="80"/>
      <c r="EJ246" s="80"/>
      <c r="EK246" s="80"/>
      <c r="EL246" s="80"/>
      <c r="EM246" s="80"/>
      <c r="EN246" s="80"/>
      <c r="EO246" s="80"/>
      <c r="EP246" s="80"/>
      <c r="EQ246" s="80"/>
      <c r="ER246" s="80"/>
      <c r="ES246" s="80"/>
      <c r="ET246" s="80"/>
      <c r="EU246" s="80"/>
      <c r="EV246" s="80"/>
      <c r="EW246" s="80"/>
      <c r="EX246" s="80"/>
      <c r="EY246" s="80"/>
      <c r="EZ246" s="80"/>
      <c r="FA246" s="80"/>
      <c r="FB246" s="80"/>
      <c r="FC246" s="80"/>
      <c r="FD246" s="80"/>
      <c r="FE246" s="80"/>
      <c r="FF246" s="80"/>
      <c r="FG246" s="80"/>
      <c r="FH246" s="80"/>
      <c r="FI246" s="80"/>
      <c r="FJ246" s="80"/>
      <c r="FK246" s="80"/>
      <c r="FL246" s="80"/>
      <c r="FM246" s="80"/>
      <c r="FN246" s="80"/>
      <c r="FO246" s="80"/>
      <c r="FP246" s="80"/>
      <c r="FQ246" s="80"/>
      <c r="FR246" s="80"/>
      <c r="FS246" s="80"/>
      <c r="FT246" s="80"/>
      <c r="FU246" s="80"/>
      <c r="FV246" s="80"/>
      <c r="FW246" s="80"/>
      <c r="FX246" s="80"/>
      <c r="FY246" s="80"/>
      <c r="FZ246" s="80"/>
      <c r="GA246" s="80"/>
      <c r="GB246" s="80"/>
      <c r="GC246" s="80"/>
      <c r="GD246" s="80"/>
      <c r="GE246" s="80"/>
      <c r="GF246" s="80"/>
      <c r="GG246" s="80"/>
      <c r="GH246" s="80"/>
      <c r="GI246" s="80"/>
      <c r="GJ246" s="80"/>
      <c r="GK246" s="80"/>
      <c r="GL246" s="80"/>
      <c r="GM246" s="80"/>
      <c r="GN246" s="80"/>
      <c r="GO246" s="80"/>
      <c r="GP246" s="80"/>
      <c r="GQ246" s="80"/>
      <c r="GR246" s="80"/>
      <c r="GS246" s="80"/>
      <c r="GT246" s="80"/>
      <c r="GU246" s="80"/>
      <c r="GV246" s="80"/>
      <c r="GW246" s="80"/>
      <c r="GX246" s="80"/>
      <c r="GY246" s="80"/>
      <c r="GZ246" s="80"/>
      <c r="HA246" s="80"/>
      <c r="HB246" s="80"/>
      <c r="HC246" s="80"/>
      <c r="HD246" s="80"/>
      <c r="HE246" s="80"/>
      <c r="HF246" s="80"/>
      <c r="HG246" s="80"/>
    </row>
    <row r="247" spans="1:215" s="40" customFormat="1" ht="51">
      <c r="A247" s="41"/>
      <c r="B247" s="41" t="s">
        <v>365</v>
      </c>
      <c r="C247" s="8" t="s">
        <v>179</v>
      </c>
      <c r="D247" s="72">
        <v>4713.9</v>
      </c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  <c r="CR247" s="37"/>
      <c r="CS247" s="37"/>
      <c r="CT247" s="37"/>
      <c r="CU247" s="37"/>
      <c r="CV247" s="37"/>
      <c r="CW247" s="37"/>
      <c r="CX247" s="37"/>
      <c r="CY247" s="37"/>
      <c r="CZ247" s="37"/>
      <c r="DA247" s="37"/>
      <c r="DB247" s="37"/>
      <c r="DC247" s="37"/>
      <c r="DD247" s="37"/>
      <c r="DE247" s="37"/>
      <c r="DF247" s="37"/>
      <c r="DG247" s="37"/>
      <c r="DH247" s="37"/>
      <c r="DI247" s="37"/>
      <c r="DJ247" s="37"/>
      <c r="DK247" s="37"/>
      <c r="DL247" s="37"/>
      <c r="DM247" s="37"/>
      <c r="DN247" s="37"/>
      <c r="DO247" s="37"/>
      <c r="DP247" s="37"/>
      <c r="DQ247" s="37"/>
      <c r="DR247" s="37"/>
      <c r="DS247" s="37"/>
      <c r="DT247" s="37"/>
      <c r="DU247" s="37"/>
      <c r="DV247" s="37"/>
      <c r="DW247" s="37"/>
      <c r="DX247" s="37"/>
      <c r="DY247" s="37"/>
      <c r="DZ247" s="37"/>
      <c r="EA247" s="37"/>
      <c r="EB247" s="37"/>
      <c r="EC247" s="37"/>
      <c r="ED247" s="37"/>
      <c r="EE247" s="37"/>
      <c r="EF247" s="37"/>
      <c r="EG247" s="37"/>
      <c r="EH247" s="37"/>
      <c r="EI247" s="37"/>
      <c r="EJ247" s="37"/>
      <c r="EK247" s="37"/>
      <c r="EL247" s="37"/>
      <c r="EM247" s="37"/>
      <c r="EN247" s="37"/>
      <c r="EO247" s="37"/>
      <c r="EP247" s="37"/>
      <c r="EQ247" s="37"/>
      <c r="ER247" s="37"/>
      <c r="ES247" s="37"/>
      <c r="ET247" s="37"/>
      <c r="EU247" s="37"/>
      <c r="EV247" s="37"/>
      <c r="EW247" s="37"/>
      <c r="EX247" s="37"/>
      <c r="EY247" s="37"/>
      <c r="EZ247" s="37"/>
      <c r="FA247" s="37"/>
      <c r="FB247" s="37"/>
      <c r="FC247" s="37"/>
      <c r="FD247" s="37"/>
      <c r="FE247" s="37"/>
      <c r="FF247" s="37"/>
      <c r="FG247" s="37"/>
      <c r="FH247" s="37"/>
      <c r="FI247" s="37"/>
      <c r="FJ247" s="37"/>
      <c r="FK247" s="37"/>
      <c r="FL247" s="37"/>
      <c r="FM247" s="37"/>
      <c r="FN247" s="37"/>
      <c r="FO247" s="37"/>
      <c r="FP247" s="37"/>
      <c r="FQ247" s="37"/>
      <c r="FR247" s="37"/>
      <c r="FS247" s="37"/>
      <c r="FT247" s="37"/>
      <c r="FU247" s="37"/>
      <c r="FV247" s="37"/>
      <c r="FW247" s="37"/>
      <c r="FX247" s="37"/>
      <c r="FY247" s="37"/>
      <c r="FZ247" s="37"/>
      <c r="GA247" s="37"/>
      <c r="GB247" s="37"/>
      <c r="GC247" s="37"/>
      <c r="GD247" s="37"/>
      <c r="GE247" s="37"/>
      <c r="GF247" s="37"/>
      <c r="GG247" s="37"/>
      <c r="GH247" s="37"/>
      <c r="GI247" s="37"/>
      <c r="GJ247" s="37"/>
      <c r="GK247" s="37"/>
      <c r="GL247" s="37"/>
      <c r="GM247" s="37"/>
      <c r="GN247" s="37"/>
      <c r="GO247" s="37"/>
      <c r="GP247" s="37"/>
      <c r="GQ247" s="37"/>
      <c r="GR247" s="37"/>
      <c r="GS247" s="37"/>
      <c r="GT247" s="37"/>
      <c r="GU247" s="37"/>
      <c r="GV247" s="37"/>
      <c r="GW247" s="37"/>
      <c r="GX247" s="37"/>
      <c r="GY247" s="37"/>
      <c r="GZ247" s="37"/>
      <c r="HA247" s="37"/>
      <c r="HB247" s="37"/>
      <c r="HC247" s="37"/>
      <c r="HD247" s="37"/>
      <c r="HE247" s="37"/>
      <c r="HF247" s="37"/>
      <c r="HG247" s="37"/>
    </row>
    <row r="248" spans="1:215" s="40" customFormat="1" ht="25.5">
      <c r="A248" s="41"/>
      <c r="B248" s="41" t="s">
        <v>366</v>
      </c>
      <c r="C248" s="9" t="s">
        <v>1</v>
      </c>
      <c r="D248" s="72">
        <v>316.7</v>
      </c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  <c r="CQ248" s="37"/>
      <c r="CR248" s="37"/>
      <c r="CS248" s="37"/>
      <c r="CT248" s="37"/>
      <c r="CU248" s="37"/>
      <c r="CV248" s="37"/>
      <c r="CW248" s="37"/>
      <c r="CX248" s="37"/>
      <c r="CY248" s="37"/>
      <c r="CZ248" s="37"/>
      <c r="DA248" s="37"/>
      <c r="DB248" s="37"/>
      <c r="DC248" s="37"/>
      <c r="DD248" s="37"/>
      <c r="DE248" s="37"/>
      <c r="DF248" s="37"/>
      <c r="DG248" s="37"/>
      <c r="DH248" s="37"/>
      <c r="DI248" s="37"/>
      <c r="DJ248" s="37"/>
      <c r="DK248" s="37"/>
      <c r="DL248" s="37"/>
      <c r="DM248" s="37"/>
      <c r="DN248" s="37"/>
      <c r="DO248" s="37"/>
      <c r="DP248" s="37"/>
      <c r="DQ248" s="37"/>
      <c r="DR248" s="37"/>
      <c r="DS248" s="37"/>
      <c r="DT248" s="37"/>
      <c r="DU248" s="37"/>
      <c r="DV248" s="37"/>
      <c r="DW248" s="37"/>
      <c r="DX248" s="37"/>
      <c r="DY248" s="37"/>
      <c r="DZ248" s="37"/>
      <c r="EA248" s="37"/>
      <c r="EB248" s="37"/>
      <c r="EC248" s="37"/>
      <c r="ED248" s="37"/>
      <c r="EE248" s="37"/>
      <c r="EF248" s="37"/>
      <c r="EG248" s="37"/>
      <c r="EH248" s="37"/>
      <c r="EI248" s="37"/>
      <c r="EJ248" s="37"/>
      <c r="EK248" s="37"/>
      <c r="EL248" s="37"/>
      <c r="EM248" s="37"/>
      <c r="EN248" s="37"/>
      <c r="EO248" s="37"/>
      <c r="EP248" s="37"/>
      <c r="EQ248" s="37"/>
      <c r="ER248" s="37"/>
      <c r="ES248" s="37"/>
      <c r="ET248" s="37"/>
      <c r="EU248" s="37"/>
      <c r="EV248" s="37"/>
      <c r="EW248" s="37"/>
      <c r="EX248" s="37"/>
      <c r="EY248" s="37"/>
      <c r="EZ248" s="37"/>
      <c r="FA248" s="37"/>
      <c r="FB248" s="37"/>
      <c r="FC248" s="37"/>
      <c r="FD248" s="37"/>
      <c r="FE248" s="37"/>
      <c r="FF248" s="37"/>
      <c r="FG248" s="37"/>
      <c r="FH248" s="37"/>
      <c r="FI248" s="37"/>
      <c r="FJ248" s="37"/>
      <c r="FK248" s="37"/>
      <c r="FL248" s="37"/>
      <c r="FM248" s="37"/>
      <c r="FN248" s="37"/>
      <c r="FO248" s="37"/>
      <c r="FP248" s="37"/>
      <c r="FQ248" s="37"/>
      <c r="FR248" s="37"/>
      <c r="FS248" s="37"/>
      <c r="FT248" s="37"/>
      <c r="FU248" s="37"/>
      <c r="FV248" s="37"/>
      <c r="FW248" s="37"/>
      <c r="FX248" s="37"/>
      <c r="FY248" s="37"/>
      <c r="FZ248" s="37"/>
      <c r="GA248" s="37"/>
      <c r="GB248" s="37"/>
      <c r="GC248" s="37"/>
      <c r="GD248" s="37"/>
      <c r="GE248" s="37"/>
      <c r="GF248" s="37"/>
      <c r="GG248" s="37"/>
      <c r="GH248" s="37"/>
      <c r="GI248" s="37"/>
      <c r="GJ248" s="37"/>
      <c r="GK248" s="37"/>
      <c r="GL248" s="37"/>
      <c r="GM248" s="37"/>
      <c r="GN248" s="37"/>
      <c r="GO248" s="37"/>
      <c r="GP248" s="37"/>
      <c r="GQ248" s="37"/>
      <c r="GR248" s="37"/>
      <c r="GS248" s="37"/>
      <c r="GT248" s="37"/>
      <c r="GU248" s="37"/>
      <c r="GV248" s="37"/>
      <c r="GW248" s="37"/>
      <c r="GX248" s="37"/>
      <c r="GY248" s="37"/>
      <c r="GZ248" s="37"/>
      <c r="HA248" s="37"/>
      <c r="HB248" s="37"/>
      <c r="HC248" s="37"/>
      <c r="HD248" s="37"/>
      <c r="HE248" s="37"/>
      <c r="HF248" s="37"/>
      <c r="HG248" s="37"/>
    </row>
    <row r="249" spans="1:215" s="40" customFormat="1" ht="12.75">
      <c r="A249" s="41"/>
      <c r="B249" s="41" t="s">
        <v>367</v>
      </c>
      <c r="C249" s="82" t="s">
        <v>368</v>
      </c>
      <c r="D249" s="72">
        <v>0.6</v>
      </c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  <c r="CQ249" s="37"/>
      <c r="CR249" s="37"/>
      <c r="CS249" s="37"/>
      <c r="CT249" s="37"/>
      <c r="CU249" s="37"/>
      <c r="CV249" s="37"/>
      <c r="CW249" s="37"/>
      <c r="CX249" s="37"/>
      <c r="CY249" s="37"/>
      <c r="CZ249" s="37"/>
      <c r="DA249" s="37"/>
      <c r="DB249" s="37"/>
      <c r="DC249" s="37"/>
      <c r="DD249" s="37"/>
      <c r="DE249" s="37"/>
      <c r="DF249" s="37"/>
      <c r="DG249" s="37"/>
      <c r="DH249" s="37"/>
      <c r="DI249" s="37"/>
      <c r="DJ249" s="37"/>
      <c r="DK249" s="37"/>
      <c r="DL249" s="37"/>
      <c r="DM249" s="37"/>
      <c r="DN249" s="37"/>
      <c r="DO249" s="37"/>
      <c r="DP249" s="37"/>
      <c r="DQ249" s="37"/>
      <c r="DR249" s="37"/>
      <c r="DS249" s="37"/>
      <c r="DT249" s="37"/>
      <c r="DU249" s="37"/>
      <c r="DV249" s="37"/>
      <c r="DW249" s="37"/>
      <c r="DX249" s="37"/>
      <c r="DY249" s="37"/>
      <c r="DZ249" s="37"/>
      <c r="EA249" s="37"/>
      <c r="EB249" s="37"/>
      <c r="EC249" s="37"/>
      <c r="ED249" s="37"/>
      <c r="EE249" s="37"/>
      <c r="EF249" s="37"/>
      <c r="EG249" s="37"/>
      <c r="EH249" s="37"/>
      <c r="EI249" s="37"/>
      <c r="EJ249" s="37"/>
      <c r="EK249" s="37"/>
      <c r="EL249" s="37"/>
      <c r="EM249" s="37"/>
      <c r="EN249" s="37"/>
      <c r="EO249" s="37"/>
      <c r="EP249" s="37"/>
      <c r="EQ249" s="37"/>
      <c r="ER249" s="37"/>
      <c r="ES249" s="37"/>
      <c r="ET249" s="37"/>
      <c r="EU249" s="37"/>
      <c r="EV249" s="37"/>
      <c r="EW249" s="37"/>
      <c r="EX249" s="37"/>
      <c r="EY249" s="37"/>
      <c r="EZ249" s="37"/>
      <c r="FA249" s="37"/>
      <c r="FB249" s="37"/>
      <c r="FC249" s="37"/>
      <c r="FD249" s="37"/>
      <c r="FE249" s="37"/>
      <c r="FF249" s="37"/>
      <c r="FG249" s="37"/>
      <c r="FH249" s="37"/>
      <c r="FI249" s="37"/>
      <c r="FJ249" s="37"/>
      <c r="FK249" s="37"/>
      <c r="FL249" s="37"/>
      <c r="FM249" s="37"/>
      <c r="FN249" s="37"/>
      <c r="FO249" s="37"/>
      <c r="FP249" s="37"/>
      <c r="FQ249" s="37"/>
      <c r="FR249" s="37"/>
      <c r="FS249" s="37"/>
      <c r="FT249" s="37"/>
      <c r="FU249" s="37"/>
      <c r="FV249" s="37"/>
      <c r="FW249" s="37"/>
      <c r="FX249" s="37"/>
      <c r="FY249" s="37"/>
      <c r="FZ249" s="37"/>
      <c r="GA249" s="37"/>
      <c r="GB249" s="37"/>
      <c r="GC249" s="37"/>
      <c r="GD249" s="37"/>
      <c r="GE249" s="37"/>
      <c r="GF249" s="37"/>
      <c r="GG249" s="37"/>
      <c r="GH249" s="37"/>
      <c r="GI249" s="37"/>
      <c r="GJ249" s="37"/>
      <c r="GK249" s="37"/>
      <c r="GL249" s="37"/>
      <c r="GM249" s="37"/>
      <c r="GN249" s="37"/>
      <c r="GO249" s="37"/>
      <c r="GP249" s="37"/>
      <c r="GQ249" s="37"/>
      <c r="GR249" s="37"/>
      <c r="GS249" s="37"/>
      <c r="GT249" s="37"/>
      <c r="GU249" s="37"/>
      <c r="GV249" s="37"/>
      <c r="GW249" s="37"/>
      <c r="GX249" s="37"/>
      <c r="GY249" s="37"/>
      <c r="GZ249" s="37"/>
      <c r="HA249" s="37"/>
      <c r="HB249" s="37"/>
      <c r="HC249" s="37"/>
      <c r="HD249" s="37"/>
      <c r="HE249" s="37"/>
      <c r="HF249" s="37"/>
      <c r="HG249" s="37"/>
    </row>
    <row r="250" spans="1:215" s="39" customFormat="1" ht="25.5">
      <c r="A250" s="45" t="s">
        <v>317</v>
      </c>
      <c r="B250" s="41"/>
      <c r="C250" s="46" t="s">
        <v>320</v>
      </c>
      <c r="D250" s="72">
        <f>D251+D253</f>
        <v>93</v>
      </c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8"/>
      <c r="BQ250" s="38"/>
      <c r="BR250" s="38"/>
      <c r="BS250" s="38"/>
      <c r="BT250" s="38"/>
      <c r="BU250" s="38"/>
      <c r="BV250" s="38"/>
      <c r="BW250" s="38"/>
      <c r="BX250" s="38"/>
      <c r="BY250" s="38"/>
      <c r="BZ250" s="38"/>
      <c r="CA250" s="38"/>
      <c r="CB250" s="38"/>
      <c r="CC250" s="38"/>
      <c r="CD250" s="38"/>
      <c r="CE250" s="38"/>
      <c r="CF250" s="38"/>
      <c r="CG250" s="38"/>
      <c r="CH250" s="38"/>
      <c r="CI250" s="38"/>
      <c r="CJ250" s="38"/>
      <c r="CK250" s="38"/>
      <c r="CL250" s="38"/>
      <c r="CM250" s="38"/>
      <c r="CN250" s="38"/>
      <c r="CO250" s="38"/>
      <c r="CP250" s="38"/>
      <c r="CQ250" s="38"/>
      <c r="CR250" s="38"/>
      <c r="CS250" s="38"/>
      <c r="CT250" s="38"/>
      <c r="CU250" s="38"/>
      <c r="CV250" s="38"/>
      <c r="CW250" s="38"/>
      <c r="CX250" s="38"/>
      <c r="CY250" s="38"/>
      <c r="CZ250" s="38"/>
      <c r="DA250" s="38"/>
      <c r="DB250" s="38"/>
      <c r="DC250" s="38"/>
      <c r="DD250" s="38"/>
      <c r="DE250" s="38"/>
      <c r="DF250" s="38"/>
      <c r="DG250" s="38"/>
      <c r="DH250" s="38"/>
      <c r="DI250" s="38"/>
      <c r="DJ250" s="38"/>
      <c r="DK250" s="38"/>
      <c r="DL250" s="38"/>
      <c r="DM250" s="38"/>
      <c r="DN250" s="38"/>
      <c r="DO250" s="38"/>
      <c r="DP250" s="38"/>
      <c r="DQ250" s="38"/>
      <c r="DR250" s="38"/>
      <c r="DS250" s="38"/>
      <c r="DT250" s="38"/>
      <c r="DU250" s="38"/>
      <c r="DV250" s="38"/>
      <c r="DW250" s="38"/>
      <c r="DX250" s="38"/>
      <c r="DY250" s="38"/>
      <c r="DZ250" s="38"/>
      <c r="EA250" s="38"/>
      <c r="EB250" s="38"/>
      <c r="EC250" s="38"/>
      <c r="ED250" s="38"/>
      <c r="EE250" s="38"/>
      <c r="EF250" s="38"/>
      <c r="EG250" s="38"/>
      <c r="EH250" s="38"/>
      <c r="EI250" s="38"/>
      <c r="EJ250" s="38"/>
      <c r="EK250" s="38"/>
      <c r="EL250" s="38"/>
      <c r="EM250" s="38"/>
      <c r="EN250" s="38"/>
      <c r="EO250" s="38"/>
      <c r="EP250" s="38"/>
      <c r="EQ250" s="38"/>
      <c r="ER250" s="38"/>
      <c r="ES250" s="38"/>
      <c r="ET250" s="38"/>
      <c r="EU250" s="38"/>
      <c r="EV250" s="38"/>
      <c r="EW250" s="38"/>
      <c r="EX250" s="38"/>
      <c r="EY250" s="38"/>
      <c r="EZ250" s="38"/>
      <c r="FA250" s="38"/>
      <c r="FB250" s="38"/>
      <c r="FC250" s="38"/>
      <c r="FD250" s="38"/>
      <c r="FE250" s="38"/>
      <c r="FF250" s="38"/>
      <c r="FG250" s="38"/>
      <c r="FH250" s="38"/>
      <c r="FI250" s="38"/>
      <c r="FJ250" s="38"/>
      <c r="FK250" s="38"/>
      <c r="FL250" s="38"/>
      <c r="FM250" s="38"/>
      <c r="FN250" s="38"/>
      <c r="FO250" s="38"/>
      <c r="FP250" s="38"/>
      <c r="FQ250" s="38"/>
      <c r="FR250" s="38"/>
      <c r="FS250" s="38"/>
      <c r="FT250" s="38"/>
      <c r="FU250" s="38"/>
      <c r="FV250" s="38"/>
      <c r="FW250" s="38"/>
      <c r="FX250" s="38"/>
      <c r="FY250" s="38"/>
      <c r="FZ250" s="38"/>
      <c r="GA250" s="38"/>
      <c r="GB250" s="38"/>
      <c r="GC250" s="38"/>
      <c r="GD250" s="38"/>
      <c r="GE250" s="38"/>
      <c r="GF250" s="38"/>
      <c r="GG250" s="38"/>
      <c r="GH250" s="38"/>
      <c r="GI250" s="38"/>
      <c r="GJ250" s="38"/>
      <c r="GK250" s="38"/>
      <c r="GL250" s="38"/>
      <c r="GM250" s="38"/>
      <c r="GN250" s="38"/>
      <c r="GO250" s="38"/>
      <c r="GP250" s="38"/>
      <c r="GQ250" s="38"/>
      <c r="GR250" s="38"/>
      <c r="GS250" s="38"/>
      <c r="GT250" s="38"/>
      <c r="GU250" s="38"/>
      <c r="GV250" s="38"/>
      <c r="GW250" s="38"/>
      <c r="GX250" s="38"/>
      <c r="GY250" s="38"/>
      <c r="GZ250" s="38"/>
      <c r="HA250" s="38"/>
      <c r="HB250" s="38"/>
      <c r="HC250" s="38"/>
      <c r="HD250" s="38"/>
      <c r="HE250" s="38"/>
      <c r="HF250" s="38"/>
      <c r="HG250" s="38"/>
    </row>
    <row r="251" spans="1:215" s="76" customFormat="1" ht="42" customHeight="1">
      <c r="A251" s="45" t="s">
        <v>316</v>
      </c>
      <c r="B251" s="41"/>
      <c r="C251" s="29" t="s">
        <v>508</v>
      </c>
      <c r="D251" s="72">
        <f>D252</f>
        <v>58.1</v>
      </c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75"/>
      <c r="AM251" s="75"/>
      <c r="AN251" s="75"/>
      <c r="AO251" s="75"/>
      <c r="AP251" s="75"/>
      <c r="AQ251" s="75"/>
      <c r="AR251" s="75"/>
      <c r="AS251" s="75"/>
      <c r="AT251" s="75"/>
      <c r="AU251" s="75"/>
      <c r="AV251" s="75"/>
      <c r="AW251" s="75"/>
      <c r="AX251" s="75"/>
      <c r="AY251" s="75"/>
      <c r="AZ251" s="75"/>
      <c r="BA251" s="75"/>
      <c r="BB251" s="75"/>
      <c r="BC251" s="75"/>
      <c r="BD251" s="75"/>
      <c r="BE251" s="75"/>
      <c r="BF251" s="75"/>
      <c r="BG251" s="75"/>
      <c r="BH251" s="75"/>
      <c r="BI251" s="75"/>
      <c r="BJ251" s="75"/>
      <c r="BK251" s="75"/>
      <c r="BL251" s="75"/>
      <c r="BM251" s="75"/>
      <c r="BN251" s="75"/>
      <c r="BO251" s="75"/>
      <c r="BP251" s="75"/>
      <c r="BQ251" s="75"/>
      <c r="BR251" s="75"/>
      <c r="BS251" s="75"/>
      <c r="BT251" s="75"/>
      <c r="BU251" s="75"/>
      <c r="BV251" s="75"/>
      <c r="BW251" s="75"/>
      <c r="BX251" s="75"/>
      <c r="BY251" s="75"/>
      <c r="BZ251" s="75"/>
      <c r="CA251" s="75"/>
      <c r="CB251" s="75"/>
      <c r="CC251" s="75"/>
      <c r="CD251" s="75"/>
      <c r="CE251" s="75"/>
      <c r="CF251" s="75"/>
      <c r="CG251" s="75"/>
      <c r="CH251" s="75"/>
      <c r="CI251" s="75"/>
      <c r="CJ251" s="75"/>
      <c r="CK251" s="75"/>
      <c r="CL251" s="75"/>
      <c r="CM251" s="75"/>
      <c r="CN251" s="75"/>
      <c r="CO251" s="75"/>
      <c r="CP251" s="75"/>
      <c r="CQ251" s="75"/>
      <c r="CR251" s="75"/>
      <c r="CS251" s="75"/>
      <c r="CT251" s="75"/>
      <c r="CU251" s="75"/>
      <c r="CV251" s="75"/>
      <c r="CW251" s="75"/>
      <c r="CX251" s="75"/>
      <c r="CY251" s="75"/>
      <c r="CZ251" s="75"/>
      <c r="DA251" s="75"/>
      <c r="DB251" s="75"/>
      <c r="DC251" s="75"/>
      <c r="DD251" s="75"/>
      <c r="DE251" s="75"/>
      <c r="DF251" s="75"/>
      <c r="DG251" s="75"/>
      <c r="DH251" s="75"/>
      <c r="DI251" s="75"/>
      <c r="DJ251" s="75"/>
      <c r="DK251" s="75"/>
      <c r="DL251" s="75"/>
      <c r="DM251" s="75"/>
      <c r="DN251" s="75"/>
      <c r="DO251" s="75"/>
      <c r="DP251" s="75"/>
      <c r="DQ251" s="75"/>
      <c r="DR251" s="75"/>
      <c r="DS251" s="75"/>
      <c r="DT251" s="75"/>
      <c r="DU251" s="75"/>
      <c r="DV251" s="75"/>
      <c r="DW251" s="75"/>
      <c r="DX251" s="75"/>
      <c r="DY251" s="75"/>
      <c r="DZ251" s="75"/>
      <c r="EA251" s="75"/>
      <c r="EB251" s="75"/>
      <c r="EC251" s="75"/>
      <c r="ED251" s="75"/>
      <c r="EE251" s="75"/>
      <c r="EF251" s="75"/>
      <c r="EG251" s="75"/>
      <c r="EH251" s="75"/>
      <c r="EI251" s="75"/>
      <c r="EJ251" s="75"/>
      <c r="EK251" s="75"/>
      <c r="EL251" s="75"/>
      <c r="EM251" s="75"/>
      <c r="EN251" s="75"/>
      <c r="EO251" s="75"/>
      <c r="EP251" s="75"/>
      <c r="EQ251" s="75"/>
      <c r="ER251" s="75"/>
      <c r="ES251" s="75"/>
      <c r="ET251" s="75"/>
      <c r="EU251" s="75"/>
      <c r="EV251" s="75"/>
      <c r="EW251" s="75"/>
      <c r="EX251" s="75"/>
      <c r="EY251" s="75"/>
      <c r="EZ251" s="75"/>
      <c r="FA251" s="75"/>
      <c r="FB251" s="75"/>
      <c r="FC251" s="75"/>
      <c r="FD251" s="75"/>
      <c r="FE251" s="75"/>
      <c r="FF251" s="75"/>
      <c r="FG251" s="75"/>
      <c r="FH251" s="75"/>
      <c r="FI251" s="75"/>
      <c r="FJ251" s="75"/>
      <c r="FK251" s="75"/>
      <c r="FL251" s="75"/>
      <c r="FM251" s="75"/>
      <c r="FN251" s="75"/>
      <c r="FO251" s="75"/>
      <c r="FP251" s="75"/>
      <c r="FQ251" s="75"/>
      <c r="FR251" s="75"/>
      <c r="FS251" s="75"/>
      <c r="FT251" s="75"/>
      <c r="FU251" s="75"/>
      <c r="FV251" s="75"/>
      <c r="FW251" s="75"/>
      <c r="FX251" s="75"/>
      <c r="FY251" s="75"/>
      <c r="FZ251" s="75"/>
      <c r="GA251" s="75"/>
      <c r="GB251" s="75"/>
      <c r="GC251" s="75"/>
      <c r="GD251" s="75"/>
      <c r="GE251" s="75"/>
      <c r="GF251" s="75"/>
      <c r="GG251" s="75"/>
      <c r="GH251" s="75"/>
      <c r="GI251" s="75"/>
      <c r="GJ251" s="75"/>
      <c r="GK251" s="75"/>
      <c r="GL251" s="75"/>
      <c r="GM251" s="75"/>
      <c r="GN251" s="75"/>
      <c r="GO251" s="75"/>
      <c r="GP251" s="75"/>
      <c r="GQ251" s="75"/>
      <c r="GR251" s="75"/>
      <c r="GS251" s="75"/>
      <c r="GT251" s="75"/>
      <c r="GU251" s="75"/>
      <c r="GV251" s="75"/>
      <c r="GW251" s="75"/>
      <c r="GX251" s="75"/>
      <c r="GY251" s="75"/>
      <c r="GZ251" s="75"/>
      <c r="HA251" s="75"/>
      <c r="HB251" s="75"/>
      <c r="HC251" s="75"/>
      <c r="HD251" s="75"/>
      <c r="HE251" s="75"/>
      <c r="HF251" s="75"/>
      <c r="HG251" s="75"/>
    </row>
    <row r="252" spans="1:215" s="40" customFormat="1" ht="12.75">
      <c r="A252" s="45"/>
      <c r="B252" s="41" t="s">
        <v>369</v>
      </c>
      <c r="C252" s="46" t="s">
        <v>370</v>
      </c>
      <c r="D252" s="72">
        <v>58.1</v>
      </c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  <c r="CQ252" s="37"/>
      <c r="CR252" s="37"/>
      <c r="CS252" s="37"/>
      <c r="CT252" s="37"/>
      <c r="CU252" s="37"/>
      <c r="CV252" s="37"/>
      <c r="CW252" s="37"/>
      <c r="CX252" s="37"/>
      <c r="CY252" s="37"/>
      <c r="CZ252" s="37"/>
      <c r="DA252" s="37"/>
      <c r="DB252" s="37"/>
      <c r="DC252" s="37"/>
      <c r="DD252" s="37"/>
      <c r="DE252" s="37"/>
      <c r="DF252" s="37"/>
      <c r="DG252" s="37"/>
      <c r="DH252" s="37"/>
      <c r="DI252" s="37"/>
      <c r="DJ252" s="37"/>
      <c r="DK252" s="37"/>
      <c r="DL252" s="37"/>
      <c r="DM252" s="37"/>
      <c r="DN252" s="37"/>
      <c r="DO252" s="37"/>
      <c r="DP252" s="37"/>
      <c r="DQ252" s="37"/>
      <c r="DR252" s="37"/>
      <c r="DS252" s="37"/>
      <c r="DT252" s="37"/>
      <c r="DU252" s="37"/>
      <c r="DV252" s="37"/>
      <c r="DW252" s="37"/>
      <c r="DX252" s="37"/>
      <c r="DY252" s="37"/>
      <c r="DZ252" s="37"/>
      <c r="EA252" s="37"/>
      <c r="EB252" s="37"/>
      <c r="EC252" s="37"/>
      <c r="ED252" s="37"/>
      <c r="EE252" s="37"/>
      <c r="EF252" s="37"/>
      <c r="EG252" s="37"/>
      <c r="EH252" s="37"/>
      <c r="EI252" s="37"/>
      <c r="EJ252" s="37"/>
      <c r="EK252" s="37"/>
      <c r="EL252" s="37"/>
      <c r="EM252" s="37"/>
      <c r="EN252" s="37"/>
      <c r="EO252" s="37"/>
      <c r="EP252" s="37"/>
      <c r="EQ252" s="37"/>
      <c r="ER252" s="37"/>
      <c r="ES252" s="37"/>
      <c r="ET252" s="37"/>
      <c r="EU252" s="37"/>
      <c r="EV252" s="37"/>
      <c r="EW252" s="37"/>
      <c r="EX252" s="37"/>
      <c r="EY252" s="37"/>
      <c r="EZ252" s="37"/>
      <c r="FA252" s="37"/>
      <c r="FB252" s="37"/>
      <c r="FC252" s="37"/>
      <c r="FD252" s="37"/>
      <c r="FE252" s="37"/>
      <c r="FF252" s="37"/>
      <c r="FG252" s="37"/>
      <c r="FH252" s="37"/>
      <c r="FI252" s="37"/>
      <c r="FJ252" s="37"/>
      <c r="FK252" s="37"/>
      <c r="FL252" s="37"/>
      <c r="FM252" s="37"/>
      <c r="FN252" s="37"/>
      <c r="FO252" s="37"/>
      <c r="FP252" s="37"/>
      <c r="FQ252" s="37"/>
      <c r="FR252" s="37"/>
      <c r="FS252" s="37"/>
      <c r="FT252" s="37"/>
      <c r="FU252" s="37"/>
      <c r="FV252" s="37"/>
      <c r="FW252" s="37"/>
      <c r="FX252" s="37"/>
      <c r="FY252" s="37"/>
      <c r="FZ252" s="37"/>
      <c r="GA252" s="37"/>
      <c r="GB252" s="37"/>
      <c r="GC252" s="37"/>
      <c r="GD252" s="37"/>
      <c r="GE252" s="37"/>
      <c r="GF252" s="37"/>
      <c r="GG252" s="37"/>
      <c r="GH252" s="37"/>
      <c r="GI252" s="37"/>
      <c r="GJ252" s="37"/>
      <c r="GK252" s="37"/>
      <c r="GL252" s="37"/>
      <c r="GM252" s="37"/>
      <c r="GN252" s="37"/>
      <c r="GO252" s="37"/>
      <c r="GP252" s="37"/>
      <c r="GQ252" s="37"/>
      <c r="GR252" s="37"/>
      <c r="GS252" s="37"/>
      <c r="GT252" s="37"/>
      <c r="GU252" s="37"/>
      <c r="GV252" s="37"/>
      <c r="GW252" s="37"/>
      <c r="GX252" s="37"/>
      <c r="GY252" s="37"/>
      <c r="GZ252" s="37"/>
      <c r="HA252" s="37"/>
      <c r="HB252" s="37"/>
      <c r="HC252" s="37"/>
      <c r="HD252" s="37"/>
      <c r="HE252" s="37"/>
      <c r="HF252" s="37"/>
      <c r="HG252" s="37"/>
    </row>
    <row r="253" spans="1:215" s="40" customFormat="1" ht="33" customHeight="1">
      <c r="A253" s="45" t="s">
        <v>631</v>
      </c>
      <c r="B253" s="41"/>
      <c r="C253" s="60" t="s">
        <v>267</v>
      </c>
      <c r="D253" s="72">
        <f>D254</f>
        <v>34.9</v>
      </c>
      <c r="E253" s="37"/>
      <c r="F253" s="28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  <c r="CQ253" s="37"/>
      <c r="CR253" s="37"/>
      <c r="CS253" s="37"/>
      <c r="CT253" s="37"/>
      <c r="CU253" s="37"/>
      <c r="CV253" s="37"/>
      <c r="CW253" s="37"/>
      <c r="CX253" s="37"/>
      <c r="CY253" s="37"/>
      <c r="CZ253" s="37"/>
      <c r="DA253" s="37"/>
      <c r="DB253" s="37"/>
      <c r="DC253" s="37"/>
      <c r="DD253" s="37"/>
      <c r="DE253" s="37"/>
      <c r="DF253" s="37"/>
      <c r="DG253" s="37"/>
      <c r="DH253" s="37"/>
      <c r="DI253" s="37"/>
      <c r="DJ253" s="37"/>
      <c r="DK253" s="37"/>
      <c r="DL253" s="37"/>
      <c r="DM253" s="37"/>
      <c r="DN253" s="37"/>
      <c r="DO253" s="37"/>
      <c r="DP253" s="37"/>
      <c r="DQ253" s="37"/>
      <c r="DR253" s="37"/>
      <c r="DS253" s="37"/>
      <c r="DT253" s="37"/>
      <c r="DU253" s="37"/>
      <c r="DV253" s="37"/>
      <c r="DW253" s="37"/>
      <c r="DX253" s="37"/>
      <c r="DY253" s="37"/>
      <c r="DZ253" s="37"/>
      <c r="EA253" s="37"/>
      <c r="EB253" s="37"/>
      <c r="EC253" s="37"/>
      <c r="ED253" s="37"/>
      <c r="EE253" s="37"/>
      <c r="EF253" s="37"/>
      <c r="EG253" s="37"/>
      <c r="EH253" s="37"/>
      <c r="EI253" s="37"/>
      <c r="EJ253" s="37"/>
      <c r="EK253" s="37"/>
      <c r="EL253" s="37"/>
      <c r="EM253" s="37"/>
      <c r="EN253" s="37"/>
      <c r="EO253" s="37"/>
      <c r="EP253" s="37"/>
      <c r="EQ253" s="37"/>
      <c r="ER253" s="37"/>
      <c r="ES253" s="37"/>
      <c r="ET253" s="37"/>
      <c r="EU253" s="37"/>
      <c r="EV253" s="37"/>
      <c r="EW253" s="37"/>
      <c r="EX253" s="37"/>
      <c r="EY253" s="37"/>
      <c r="EZ253" s="37"/>
      <c r="FA253" s="37"/>
      <c r="FB253" s="37"/>
      <c r="FC253" s="37"/>
      <c r="FD253" s="37"/>
      <c r="FE253" s="37"/>
      <c r="FF253" s="37"/>
      <c r="FG253" s="37"/>
      <c r="FH253" s="37"/>
      <c r="FI253" s="37"/>
      <c r="FJ253" s="37"/>
      <c r="FK253" s="37"/>
      <c r="FL253" s="37"/>
      <c r="FM253" s="37"/>
      <c r="FN253" s="37"/>
      <c r="FO253" s="37"/>
      <c r="FP253" s="37"/>
      <c r="FQ253" s="37"/>
      <c r="FR253" s="37"/>
      <c r="FS253" s="37"/>
      <c r="FT253" s="37"/>
      <c r="FU253" s="37"/>
      <c r="FV253" s="37"/>
      <c r="FW253" s="37"/>
      <c r="FX253" s="37"/>
      <c r="FY253" s="37"/>
      <c r="FZ253" s="37"/>
      <c r="GA253" s="37"/>
      <c r="GB253" s="37"/>
      <c r="GC253" s="37"/>
      <c r="GD253" s="37"/>
      <c r="GE253" s="37"/>
      <c r="GF253" s="37"/>
      <c r="GG253" s="37"/>
      <c r="GH253" s="37"/>
      <c r="GI253" s="37"/>
      <c r="GJ253" s="37"/>
      <c r="GK253" s="37"/>
      <c r="GL253" s="37"/>
      <c r="GM253" s="37"/>
      <c r="GN253" s="37"/>
      <c r="GO253" s="37"/>
      <c r="GP253" s="37"/>
      <c r="GQ253" s="37"/>
      <c r="GR253" s="37"/>
      <c r="GS253" s="37"/>
      <c r="GT253" s="37"/>
      <c r="GU253" s="37"/>
      <c r="GV253" s="37"/>
      <c r="GW253" s="37"/>
      <c r="GX253" s="37"/>
      <c r="GY253" s="37"/>
      <c r="GZ253" s="37"/>
      <c r="HA253" s="37"/>
      <c r="HB253" s="37"/>
      <c r="HC253" s="37"/>
      <c r="HD253" s="37"/>
      <c r="HE253" s="37"/>
      <c r="HF253" s="37"/>
      <c r="HG253" s="37"/>
    </row>
    <row r="254" spans="1:215" s="40" customFormat="1" ht="12.75">
      <c r="A254" s="45"/>
      <c r="B254" s="41" t="s">
        <v>369</v>
      </c>
      <c r="C254" s="46" t="s">
        <v>370</v>
      </c>
      <c r="D254" s="72">
        <v>34.9</v>
      </c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  <c r="CQ254" s="37"/>
      <c r="CR254" s="37"/>
      <c r="CS254" s="37"/>
      <c r="CT254" s="37"/>
      <c r="CU254" s="37"/>
      <c r="CV254" s="37"/>
      <c r="CW254" s="37"/>
      <c r="CX254" s="37"/>
      <c r="CY254" s="37"/>
      <c r="CZ254" s="37"/>
      <c r="DA254" s="37"/>
      <c r="DB254" s="37"/>
      <c r="DC254" s="37"/>
      <c r="DD254" s="37"/>
      <c r="DE254" s="37"/>
      <c r="DF254" s="37"/>
      <c r="DG254" s="37"/>
      <c r="DH254" s="37"/>
      <c r="DI254" s="37"/>
      <c r="DJ254" s="37"/>
      <c r="DK254" s="37"/>
      <c r="DL254" s="37"/>
      <c r="DM254" s="37"/>
      <c r="DN254" s="37"/>
      <c r="DO254" s="37"/>
      <c r="DP254" s="37"/>
      <c r="DQ254" s="37"/>
      <c r="DR254" s="37"/>
      <c r="DS254" s="37"/>
      <c r="DT254" s="37"/>
      <c r="DU254" s="37"/>
      <c r="DV254" s="37"/>
      <c r="DW254" s="37"/>
      <c r="DX254" s="37"/>
      <c r="DY254" s="37"/>
      <c r="DZ254" s="37"/>
      <c r="EA254" s="37"/>
      <c r="EB254" s="37"/>
      <c r="EC254" s="37"/>
      <c r="ED254" s="37"/>
      <c r="EE254" s="37"/>
      <c r="EF254" s="37"/>
      <c r="EG254" s="37"/>
      <c r="EH254" s="37"/>
      <c r="EI254" s="37"/>
      <c r="EJ254" s="37"/>
      <c r="EK254" s="37"/>
      <c r="EL254" s="37"/>
      <c r="EM254" s="37"/>
      <c r="EN254" s="37"/>
      <c r="EO254" s="37"/>
      <c r="EP254" s="37"/>
      <c r="EQ254" s="37"/>
      <c r="ER254" s="37"/>
      <c r="ES254" s="37"/>
      <c r="ET254" s="37"/>
      <c r="EU254" s="37"/>
      <c r="EV254" s="37"/>
      <c r="EW254" s="37"/>
      <c r="EX254" s="37"/>
      <c r="EY254" s="37"/>
      <c r="EZ254" s="37"/>
      <c r="FA254" s="37"/>
      <c r="FB254" s="37"/>
      <c r="FC254" s="37"/>
      <c r="FD254" s="37"/>
      <c r="FE254" s="37"/>
      <c r="FF254" s="37"/>
      <c r="FG254" s="37"/>
      <c r="FH254" s="37"/>
      <c r="FI254" s="37"/>
      <c r="FJ254" s="37"/>
      <c r="FK254" s="37"/>
      <c r="FL254" s="37"/>
      <c r="FM254" s="37"/>
      <c r="FN254" s="37"/>
      <c r="FO254" s="37"/>
      <c r="FP254" s="37"/>
      <c r="FQ254" s="37"/>
      <c r="FR254" s="37"/>
      <c r="FS254" s="37"/>
      <c r="FT254" s="37"/>
      <c r="FU254" s="37"/>
      <c r="FV254" s="37"/>
      <c r="FW254" s="37"/>
      <c r="FX254" s="37"/>
      <c r="FY254" s="37"/>
      <c r="FZ254" s="37"/>
      <c r="GA254" s="37"/>
      <c r="GB254" s="37"/>
      <c r="GC254" s="37"/>
      <c r="GD254" s="37"/>
      <c r="GE254" s="37"/>
      <c r="GF254" s="37"/>
      <c r="GG254" s="37"/>
      <c r="GH254" s="37"/>
      <c r="GI254" s="37"/>
      <c r="GJ254" s="37"/>
      <c r="GK254" s="37"/>
      <c r="GL254" s="37"/>
      <c r="GM254" s="37"/>
      <c r="GN254" s="37"/>
      <c r="GO254" s="37"/>
      <c r="GP254" s="37"/>
      <c r="GQ254" s="37"/>
      <c r="GR254" s="37"/>
      <c r="GS254" s="37"/>
      <c r="GT254" s="37"/>
      <c r="GU254" s="37"/>
      <c r="GV254" s="37"/>
      <c r="GW254" s="37"/>
      <c r="GX254" s="37"/>
      <c r="GY254" s="37"/>
      <c r="GZ254" s="37"/>
      <c r="HA254" s="37"/>
      <c r="HB254" s="37"/>
      <c r="HC254" s="37"/>
      <c r="HD254" s="37"/>
      <c r="HE254" s="37"/>
      <c r="HF254" s="37"/>
      <c r="HG254" s="37"/>
    </row>
    <row r="255" spans="1:4" s="33" customFormat="1" ht="25.5">
      <c r="A255" s="47" t="s">
        <v>218</v>
      </c>
      <c r="B255" s="54"/>
      <c r="C255" s="16" t="s">
        <v>491</v>
      </c>
      <c r="D255" s="61">
        <f>D256+D264</f>
        <v>9315.3</v>
      </c>
    </row>
    <row r="256" spans="1:215" s="64" customFormat="1" ht="25.5">
      <c r="A256" s="54" t="s">
        <v>219</v>
      </c>
      <c r="B256" s="54"/>
      <c r="C256" s="17" t="s">
        <v>477</v>
      </c>
      <c r="D256" s="61">
        <f>D257+D261</f>
        <v>5055.099999999999</v>
      </c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  <c r="DM256" s="33"/>
      <c r="DN256" s="33"/>
      <c r="DO256" s="33"/>
      <c r="DP256" s="33"/>
      <c r="DQ256" s="33"/>
      <c r="DR256" s="33"/>
      <c r="DS256" s="33"/>
      <c r="DT256" s="33"/>
      <c r="DU256" s="33"/>
      <c r="DV256" s="33"/>
      <c r="DW256" s="33"/>
      <c r="DX256" s="33"/>
      <c r="DY256" s="33"/>
      <c r="DZ256" s="33"/>
      <c r="EA256" s="33"/>
      <c r="EB256" s="33"/>
      <c r="EC256" s="33"/>
      <c r="ED256" s="33"/>
      <c r="EE256" s="33"/>
      <c r="EF256" s="33"/>
      <c r="EG256" s="33"/>
      <c r="EH256" s="33"/>
      <c r="EI256" s="33"/>
      <c r="EJ256" s="33"/>
      <c r="EK256" s="33"/>
      <c r="EL256" s="33"/>
      <c r="EM256" s="33"/>
      <c r="EN256" s="33"/>
      <c r="EO256" s="33"/>
      <c r="EP256" s="33"/>
      <c r="EQ256" s="33"/>
      <c r="ER256" s="33"/>
      <c r="ES256" s="33"/>
      <c r="ET256" s="33"/>
      <c r="EU256" s="33"/>
      <c r="EV256" s="33"/>
      <c r="EW256" s="33"/>
      <c r="EX256" s="33"/>
      <c r="EY256" s="33"/>
      <c r="EZ256" s="33"/>
      <c r="FA256" s="33"/>
      <c r="FB256" s="33"/>
      <c r="FC256" s="33"/>
      <c r="FD256" s="33"/>
      <c r="FE256" s="33"/>
      <c r="FF256" s="33"/>
      <c r="FG256" s="33"/>
      <c r="FH256" s="33"/>
      <c r="FI256" s="33"/>
      <c r="FJ256" s="33"/>
      <c r="FK256" s="33"/>
      <c r="FL256" s="33"/>
      <c r="FM256" s="33"/>
      <c r="FN256" s="33"/>
      <c r="FO256" s="33"/>
      <c r="FP256" s="33"/>
      <c r="FQ256" s="33"/>
      <c r="FR256" s="33"/>
      <c r="FS256" s="33"/>
      <c r="FT256" s="33"/>
      <c r="FU256" s="33"/>
      <c r="FV256" s="33"/>
      <c r="FW256" s="33"/>
      <c r="FX256" s="33"/>
      <c r="FY256" s="33"/>
      <c r="FZ256" s="33"/>
      <c r="GA256" s="33"/>
      <c r="GB256" s="33"/>
      <c r="GC256" s="33"/>
      <c r="GD256" s="33"/>
      <c r="GE256" s="33"/>
      <c r="GF256" s="33"/>
      <c r="GG256" s="33"/>
      <c r="GH256" s="33"/>
      <c r="GI256" s="33"/>
      <c r="GJ256" s="33"/>
      <c r="GK256" s="33"/>
      <c r="GL256" s="33"/>
      <c r="GM256" s="33"/>
      <c r="GN256" s="33"/>
      <c r="GO256" s="33"/>
      <c r="GP256" s="33"/>
      <c r="GQ256" s="33"/>
      <c r="GR256" s="33"/>
      <c r="GS256" s="33"/>
      <c r="GT256" s="33"/>
      <c r="GU256" s="33"/>
      <c r="GV256" s="33"/>
      <c r="GW256" s="33"/>
      <c r="GX256" s="33"/>
      <c r="GY256" s="33"/>
      <c r="GZ256" s="33"/>
      <c r="HA256" s="33"/>
      <c r="HB256" s="33"/>
      <c r="HC256" s="33"/>
      <c r="HD256" s="33"/>
      <c r="HE256" s="33"/>
      <c r="HF256" s="33"/>
      <c r="HG256" s="33"/>
    </row>
    <row r="257" spans="1:215" s="39" customFormat="1" ht="12.75">
      <c r="A257" s="54" t="s">
        <v>220</v>
      </c>
      <c r="B257" s="54"/>
      <c r="C257" s="16" t="s">
        <v>222</v>
      </c>
      <c r="D257" s="61">
        <f>D258</f>
        <v>4655.2</v>
      </c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  <c r="BO257" s="38"/>
      <c r="BP257" s="38"/>
      <c r="BQ257" s="38"/>
      <c r="BR257" s="38"/>
      <c r="BS257" s="38"/>
      <c r="BT257" s="38"/>
      <c r="BU257" s="38"/>
      <c r="BV257" s="38"/>
      <c r="BW257" s="38"/>
      <c r="BX257" s="38"/>
      <c r="BY257" s="38"/>
      <c r="BZ257" s="38"/>
      <c r="CA257" s="38"/>
      <c r="CB257" s="38"/>
      <c r="CC257" s="38"/>
      <c r="CD257" s="38"/>
      <c r="CE257" s="38"/>
      <c r="CF257" s="38"/>
      <c r="CG257" s="38"/>
      <c r="CH257" s="38"/>
      <c r="CI257" s="38"/>
      <c r="CJ257" s="38"/>
      <c r="CK257" s="38"/>
      <c r="CL257" s="38"/>
      <c r="CM257" s="38"/>
      <c r="CN257" s="38"/>
      <c r="CO257" s="38"/>
      <c r="CP257" s="38"/>
      <c r="CQ257" s="38"/>
      <c r="CR257" s="38"/>
      <c r="CS257" s="38"/>
      <c r="CT257" s="38"/>
      <c r="CU257" s="38"/>
      <c r="CV257" s="38"/>
      <c r="CW257" s="38"/>
      <c r="CX257" s="38"/>
      <c r="CY257" s="38"/>
      <c r="CZ257" s="38"/>
      <c r="DA257" s="38"/>
      <c r="DB257" s="38"/>
      <c r="DC257" s="38"/>
      <c r="DD257" s="38"/>
      <c r="DE257" s="38"/>
      <c r="DF257" s="38"/>
      <c r="DG257" s="38"/>
      <c r="DH257" s="38"/>
      <c r="DI257" s="38"/>
      <c r="DJ257" s="38"/>
      <c r="DK257" s="38"/>
      <c r="DL257" s="38"/>
      <c r="DM257" s="38"/>
      <c r="DN257" s="38"/>
      <c r="DO257" s="38"/>
      <c r="DP257" s="38"/>
      <c r="DQ257" s="38"/>
      <c r="DR257" s="38"/>
      <c r="DS257" s="38"/>
      <c r="DT257" s="38"/>
      <c r="DU257" s="38"/>
      <c r="DV257" s="38"/>
      <c r="DW257" s="38"/>
      <c r="DX257" s="38"/>
      <c r="DY257" s="38"/>
      <c r="DZ257" s="38"/>
      <c r="EA257" s="38"/>
      <c r="EB257" s="38"/>
      <c r="EC257" s="38"/>
      <c r="ED257" s="38"/>
      <c r="EE257" s="38"/>
      <c r="EF257" s="38"/>
      <c r="EG257" s="38"/>
      <c r="EH257" s="38"/>
      <c r="EI257" s="38"/>
      <c r="EJ257" s="38"/>
      <c r="EK257" s="38"/>
      <c r="EL257" s="38"/>
      <c r="EM257" s="38"/>
      <c r="EN257" s="38"/>
      <c r="EO257" s="38"/>
      <c r="EP257" s="38"/>
      <c r="EQ257" s="38"/>
      <c r="ER257" s="38"/>
      <c r="ES257" s="38"/>
      <c r="ET257" s="38"/>
      <c r="EU257" s="38"/>
      <c r="EV257" s="38"/>
      <c r="EW257" s="38"/>
      <c r="EX257" s="38"/>
      <c r="EY257" s="38"/>
      <c r="EZ257" s="38"/>
      <c r="FA257" s="38"/>
      <c r="FB257" s="38"/>
      <c r="FC257" s="38"/>
      <c r="FD257" s="38"/>
      <c r="FE257" s="38"/>
      <c r="FF257" s="38"/>
      <c r="FG257" s="38"/>
      <c r="FH257" s="38"/>
      <c r="FI257" s="38"/>
      <c r="FJ257" s="38"/>
      <c r="FK257" s="38"/>
      <c r="FL257" s="38"/>
      <c r="FM257" s="38"/>
      <c r="FN257" s="38"/>
      <c r="FO257" s="38"/>
      <c r="FP257" s="38"/>
      <c r="FQ257" s="38"/>
      <c r="FR257" s="38"/>
      <c r="FS257" s="38"/>
      <c r="FT257" s="38"/>
      <c r="FU257" s="38"/>
      <c r="FV257" s="38"/>
      <c r="FW257" s="38"/>
      <c r="FX257" s="38"/>
      <c r="FY257" s="38"/>
      <c r="FZ257" s="38"/>
      <c r="GA257" s="38"/>
      <c r="GB257" s="38"/>
      <c r="GC257" s="38"/>
      <c r="GD257" s="38"/>
      <c r="GE257" s="38"/>
      <c r="GF257" s="38"/>
      <c r="GG257" s="38"/>
      <c r="GH257" s="38"/>
      <c r="GI257" s="38"/>
      <c r="GJ257" s="38"/>
      <c r="GK257" s="38"/>
      <c r="GL257" s="38"/>
      <c r="GM257" s="38"/>
      <c r="GN257" s="38"/>
      <c r="GO257" s="38"/>
      <c r="GP257" s="38"/>
      <c r="GQ257" s="38"/>
      <c r="GR257" s="38"/>
      <c r="GS257" s="38"/>
      <c r="GT257" s="38"/>
      <c r="GU257" s="38"/>
      <c r="GV257" s="38"/>
      <c r="GW257" s="38"/>
      <c r="GX257" s="38"/>
      <c r="GY257" s="38"/>
      <c r="GZ257" s="38"/>
      <c r="HA257" s="38"/>
      <c r="HB257" s="38"/>
      <c r="HC257" s="38"/>
      <c r="HD257" s="38"/>
      <c r="HE257" s="38"/>
      <c r="HF257" s="38"/>
      <c r="HG257" s="38"/>
    </row>
    <row r="258" spans="1:215" s="64" customFormat="1" ht="38.25">
      <c r="A258" s="54" t="s">
        <v>632</v>
      </c>
      <c r="B258" s="54"/>
      <c r="C258" s="16" t="s">
        <v>500</v>
      </c>
      <c r="D258" s="61">
        <f>D259</f>
        <v>4655.2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  <c r="DM258" s="33"/>
      <c r="DN258" s="33"/>
      <c r="DO258" s="33"/>
      <c r="DP258" s="33"/>
      <c r="DQ258" s="33"/>
      <c r="DR258" s="33"/>
      <c r="DS258" s="33"/>
      <c r="DT258" s="33"/>
      <c r="DU258" s="33"/>
      <c r="DV258" s="33"/>
      <c r="DW258" s="33"/>
      <c r="DX258" s="33"/>
      <c r="DY258" s="33"/>
      <c r="DZ258" s="33"/>
      <c r="EA258" s="33"/>
      <c r="EB258" s="33"/>
      <c r="EC258" s="33"/>
      <c r="ED258" s="33"/>
      <c r="EE258" s="33"/>
      <c r="EF258" s="33"/>
      <c r="EG258" s="33"/>
      <c r="EH258" s="33"/>
      <c r="EI258" s="33"/>
      <c r="EJ258" s="33"/>
      <c r="EK258" s="33"/>
      <c r="EL258" s="33"/>
      <c r="EM258" s="33"/>
      <c r="EN258" s="33"/>
      <c r="EO258" s="33"/>
      <c r="EP258" s="33"/>
      <c r="EQ258" s="33"/>
      <c r="ER258" s="33"/>
      <c r="ES258" s="33"/>
      <c r="ET258" s="33"/>
      <c r="EU258" s="33"/>
      <c r="EV258" s="33"/>
      <c r="EW258" s="33"/>
      <c r="EX258" s="33"/>
      <c r="EY258" s="33"/>
      <c r="EZ258" s="33"/>
      <c r="FA258" s="33"/>
      <c r="FB258" s="33"/>
      <c r="FC258" s="33"/>
      <c r="FD258" s="33"/>
      <c r="FE258" s="33"/>
      <c r="FF258" s="33"/>
      <c r="FG258" s="33"/>
      <c r="FH258" s="33"/>
      <c r="FI258" s="33"/>
      <c r="FJ258" s="33"/>
      <c r="FK258" s="33"/>
      <c r="FL258" s="33"/>
      <c r="FM258" s="33"/>
      <c r="FN258" s="33"/>
      <c r="FO258" s="33"/>
      <c r="FP258" s="33"/>
      <c r="FQ258" s="33"/>
      <c r="FR258" s="33"/>
      <c r="FS258" s="33"/>
      <c r="FT258" s="33"/>
      <c r="FU258" s="33"/>
      <c r="FV258" s="33"/>
      <c r="FW258" s="33"/>
      <c r="FX258" s="33"/>
      <c r="FY258" s="33"/>
      <c r="FZ258" s="33"/>
      <c r="GA258" s="33"/>
      <c r="GB258" s="33"/>
      <c r="GC258" s="33"/>
      <c r="GD258" s="33"/>
      <c r="GE258" s="33"/>
      <c r="GF258" s="33"/>
      <c r="GG258" s="33"/>
      <c r="GH258" s="33"/>
      <c r="GI258" s="33"/>
      <c r="GJ258" s="33"/>
      <c r="GK258" s="33"/>
      <c r="GL258" s="33"/>
      <c r="GM258" s="33"/>
      <c r="GN258" s="33"/>
      <c r="GO258" s="33"/>
      <c r="GP258" s="33"/>
      <c r="GQ258" s="33"/>
      <c r="GR258" s="33"/>
      <c r="GS258" s="33"/>
      <c r="GT258" s="33"/>
      <c r="GU258" s="33"/>
      <c r="GV258" s="33"/>
      <c r="GW258" s="33"/>
      <c r="GX258" s="33"/>
      <c r="GY258" s="33"/>
      <c r="GZ258" s="33"/>
      <c r="HA258" s="33"/>
      <c r="HB258" s="33"/>
      <c r="HC258" s="33"/>
      <c r="HD258" s="33"/>
      <c r="HE258" s="33"/>
      <c r="HF258" s="33"/>
      <c r="HG258" s="33"/>
    </row>
    <row r="259" spans="1:215" s="64" customFormat="1" ht="25.5">
      <c r="A259" s="54" t="s">
        <v>633</v>
      </c>
      <c r="B259" s="54"/>
      <c r="C259" s="3" t="s">
        <v>224</v>
      </c>
      <c r="D259" s="61">
        <f>D260</f>
        <v>4655.2</v>
      </c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  <c r="DF259" s="33"/>
      <c r="DG259" s="33"/>
      <c r="DH259" s="33"/>
      <c r="DI259" s="33"/>
      <c r="DJ259" s="33"/>
      <c r="DK259" s="33"/>
      <c r="DL259" s="33"/>
      <c r="DM259" s="33"/>
      <c r="DN259" s="33"/>
      <c r="DO259" s="33"/>
      <c r="DP259" s="33"/>
      <c r="DQ259" s="33"/>
      <c r="DR259" s="33"/>
      <c r="DS259" s="33"/>
      <c r="DT259" s="33"/>
      <c r="DU259" s="33"/>
      <c r="DV259" s="33"/>
      <c r="DW259" s="33"/>
      <c r="DX259" s="33"/>
      <c r="DY259" s="33"/>
      <c r="DZ259" s="33"/>
      <c r="EA259" s="33"/>
      <c r="EB259" s="33"/>
      <c r="EC259" s="33"/>
      <c r="ED259" s="33"/>
      <c r="EE259" s="33"/>
      <c r="EF259" s="33"/>
      <c r="EG259" s="33"/>
      <c r="EH259" s="33"/>
      <c r="EI259" s="33"/>
      <c r="EJ259" s="33"/>
      <c r="EK259" s="33"/>
      <c r="EL259" s="33"/>
      <c r="EM259" s="33"/>
      <c r="EN259" s="33"/>
      <c r="EO259" s="33"/>
      <c r="EP259" s="33"/>
      <c r="EQ259" s="33"/>
      <c r="ER259" s="33"/>
      <c r="ES259" s="33"/>
      <c r="ET259" s="33"/>
      <c r="EU259" s="33"/>
      <c r="EV259" s="33"/>
      <c r="EW259" s="33"/>
      <c r="EX259" s="33"/>
      <c r="EY259" s="33"/>
      <c r="EZ259" s="33"/>
      <c r="FA259" s="33"/>
      <c r="FB259" s="33"/>
      <c r="FC259" s="33"/>
      <c r="FD259" s="33"/>
      <c r="FE259" s="33"/>
      <c r="FF259" s="33"/>
      <c r="FG259" s="33"/>
      <c r="FH259" s="33"/>
      <c r="FI259" s="33"/>
      <c r="FJ259" s="33"/>
      <c r="FK259" s="33"/>
      <c r="FL259" s="33"/>
      <c r="FM259" s="33"/>
      <c r="FN259" s="33"/>
      <c r="FO259" s="33"/>
      <c r="FP259" s="33"/>
      <c r="FQ259" s="33"/>
      <c r="FR259" s="33"/>
      <c r="FS259" s="33"/>
      <c r="FT259" s="33"/>
      <c r="FU259" s="33"/>
      <c r="FV259" s="33"/>
      <c r="FW259" s="33"/>
      <c r="FX259" s="33"/>
      <c r="FY259" s="33"/>
      <c r="FZ259" s="33"/>
      <c r="GA259" s="33"/>
      <c r="GB259" s="33"/>
      <c r="GC259" s="33"/>
      <c r="GD259" s="33"/>
      <c r="GE259" s="33"/>
      <c r="GF259" s="33"/>
      <c r="GG259" s="33"/>
      <c r="GH259" s="33"/>
      <c r="GI259" s="33"/>
      <c r="GJ259" s="33"/>
      <c r="GK259" s="33"/>
      <c r="GL259" s="33"/>
      <c r="GM259" s="33"/>
      <c r="GN259" s="33"/>
      <c r="GO259" s="33"/>
      <c r="GP259" s="33"/>
      <c r="GQ259" s="33"/>
      <c r="GR259" s="33"/>
      <c r="GS259" s="33"/>
      <c r="GT259" s="33"/>
      <c r="GU259" s="33"/>
      <c r="GV259" s="33"/>
      <c r="GW259" s="33"/>
      <c r="GX259" s="33"/>
      <c r="GY259" s="33"/>
      <c r="GZ259" s="33"/>
      <c r="HA259" s="33"/>
      <c r="HB259" s="33"/>
      <c r="HC259" s="33"/>
      <c r="HD259" s="33"/>
      <c r="HE259" s="33"/>
      <c r="HF259" s="33"/>
      <c r="HG259" s="33"/>
    </row>
    <row r="260" spans="1:215" s="64" customFormat="1" ht="25.5">
      <c r="A260" s="54"/>
      <c r="B260" s="54" t="s">
        <v>371</v>
      </c>
      <c r="C260" s="17" t="s">
        <v>372</v>
      </c>
      <c r="D260" s="61">
        <v>4655.2</v>
      </c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/>
      <c r="DE260" s="33"/>
      <c r="DF260" s="33"/>
      <c r="DG260" s="33"/>
      <c r="DH260" s="33"/>
      <c r="DI260" s="33"/>
      <c r="DJ260" s="33"/>
      <c r="DK260" s="33"/>
      <c r="DL260" s="33"/>
      <c r="DM260" s="33"/>
      <c r="DN260" s="33"/>
      <c r="DO260" s="33"/>
      <c r="DP260" s="33"/>
      <c r="DQ260" s="33"/>
      <c r="DR260" s="33"/>
      <c r="DS260" s="33"/>
      <c r="DT260" s="33"/>
      <c r="DU260" s="33"/>
      <c r="DV260" s="33"/>
      <c r="DW260" s="33"/>
      <c r="DX260" s="33"/>
      <c r="DY260" s="33"/>
      <c r="DZ260" s="33"/>
      <c r="EA260" s="33"/>
      <c r="EB260" s="33"/>
      <c r="EC260" s="33"/>
      <c r="ED260" s="33"/>
      <c r="EE260" s="33"/>
      <c r="EF260" s="33"/>
      <c r="EG260" s="33"/>
      <c r="EH260" s="33"/>
      <c r="EI260" s="33"/>
      <c r="EJ260" s="33"/>
      <c r="EK260" s="33"/>
      <c r="EL260" s="33"/>
      <c r="EM260" s="33"/>
      <c r="EN260" s="33"/>
      <c r="EO260" s="33"/>
      <c r="EP260" s="33"/>
      <c r="EQ260" s="33"/>
      <c r="ER260" s="33"/>
      <c r="ES260" s="33"/>
      <c r="ET260" s="33"/>
      <c r="EU260" s="33"/>
      <c r="EV260" s="33"/>
      <c r="EW260" s="33"/>
      <c r="EX260" s="33"/>
      <c r="EY260" s="33"/>
      <c r="EZ260" s="33"/>
      <c r="FA260" s="33"/>
      <c r="FB260" s="33"/>
      <c r="FC260" s="33"/>
      <c r="FD260" s="33"/>
      <c r="FE260" s="33"/>
      <c r="FF260" s="33"/>
      <c r="FG260" s="33"/>
      <c r="FH260" s="33"/>
      <c r="FI260" s="33"/>
      <c r="FJ260" s="33"/>
      <c r="FK260" s="33"/>
      <c r="FL260" s="33"/>
      <c r="FM260" s="33"/>
      <c r="FN260" s="33"/>
      <c r="FO260" s="33"/>
      <c r="FP260" s="33"/>
      <c r="FQ260" s="33"/>
      <c r="FR260" s="33"/>
      <c r="FS260" s="33"/>
      <c r="FT260" s="33"/>
      <c r="FU260" s="33"/>
      <c r="FV260" s="33"/>
      <c r="FW260" s="33"/>
      <c r="FX260" s="33"/>
      <c r="FY260" s="33"/>
      <c r="FZ260" s="33"/>
      <c r="GA260" s="33"/>
      <c r="GB260" s="33"/>
      <c r="GC260" s="33"/>
      <c r="GD260" s="33"/>
      <c r="GE260" s="33"/>
      <c r="GF260" s="33"/>
      <c r="GG260" s="33"/>
      <c r="GH260" s="33"/>
      <c r="GI260" s="33"/>
      <c r="GJ260" s="33"/>
      <c r="GK260" s="33"/>
      <c r="GL260" s="33"/>
      <c r="GM260" s="33"/>
      <c r="GN260" s="33"/>
      <c r="GO260" s="33"/>
      <c r="GP260" s="33"/>
      <c r="GQ260" s="33"/>
      <c r="GR260" s="33"/>
      <c r="GS260" s="33"/>
      <c r="GT260" s="33"/>
      <c r="GU260" s="33"/>
      <c r="GV260" s="33"/>
      <c r="GW260" s="33"/>
      <c r="GX260" s="33"/>
      <c r="GY260" s="33"/>
      <c r="GZ260" s="33"/>
      <c r="HA260" s="33"/>
      <c r="HB260" s="33"/>
      <c r="HC260" s="33"/>
      <c r="HD260" s="33"/>
      <c r="HE260" s="33"/>
      <c r="HF260" s="33"/>
      <c r="HG260" s="33"/>
    </row>
    <row r="261" spans="1:215" s="39" customFormat="1" ht="25.5">
      <c r="A261" s="54" t="s">
        <v>228</v>
      </c>
      <c r="B261" s="54"/>
      <c r="C261" s="9" t="s">
        <v>225</v>
      </c>
      <c r="D261" s="61">
        <f>D262</f>
        <v>399.9</v>
      </c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8"/>
      <c r="BQ261" s="38"/>
      <c r="BR261" s="38"/>
      <c r="BS261" s="38"/>
      <c r="BT261" s="38"/>
      <c r="BU261" s="38"/>
      <c r="BV261" s="38"/>
      <c r="BW261" s="38"/>
      <c r="BX261" s="38"/>
      <c r="BY261" s="38"/>
      <c r="BZ261" s="38"/>
      <c r="CA261" s="38"/>
      <c r="CB261" s="38"/>
      <c r="CC261" s="38"/>
      <c r="CD261" s="38"/>
      <c r="CE261" s="38"/>
      <c r="CF261" s="38"/>
      <c r="CG261" s="38"/>
      <c r="CH261" s="38"/>
      <c r="CI261" s="38"/>
      <c r="CJ261" s="38"/>
      <c r="CK261" s="38"/>
      <c r="CL261" s="38"/>
      <c r="CM261" s="38"/>
      <c r="CN261" s="38"/>
      <c r="CO261" s="38"/>
      <c r="CP261" s="38"/>
      <c r="CQ261" s="38"/>
      <c r="CR261" s="38"/>
      <c r="CS261" s="38"/>
      <c r="CT261" s="38"/>
      <c r="CU261" s="38"/>
      <c r="CV261" s="38"/>
      <c r="CW261" s="38"/>
      <c r="CX261" s="38"/>
      <c r="CY261" s="38"/>
      <c r="CZ261" s="38"/>
      <c r="DA261" s="38"/>
      <c r="DB261" s="38"/>
      <c r="DC261" s="38"/>
      <c r="DD261" s="38"/>
      <c r="DE261" s="38"/>
      <c r="DF261" s="38"/>
      <c r="DG261" s="38"/>
      <c r="DH261" s="38"/>
      <c r="DI261" s="38"/>
      <c r="DJ261" s="38"/>
      <c r="DK261" s="38"/>
      <c r="DL261" s="38"/>
      <c r="DM261" s="38"/>
      <c r="DN261" s="38"/>
      <c r="DO261" s="38"/>
      <c r="DP261" s="38"/>
      <c r="DQ261" s="38"/>
      <c r="DR261" s="38"/>
      <c r="DS261" s="38"/>
      <c r="DT261" s="38"/>
      <c r="DU261" s="38"/>
      <c r="DV261" s="38"/>
      <c r="DW261" s="38"/>
      <c r="DX261" s="38"/>
      <c r="DY261" s="38"/>
      <c r="DZ261" s="38"/>
      <c r="EA261" s="38"/>
      <c r="EB261" s="38"/>
      <c r="EC261" s="38"/>
      <c r="ED261" s="38"/>
      <c r="EE261" s="38"/>
      <c r="EF261" s="38"/>
      <c r="EG261" s="38"/>
      <c r="EH261" s="38"/>
      <c r="EI261" s="38"/>
      <c r="EJ261" s="38"/>
      <c r="EK261" s="38"/>
      <c r="EL261" s="38"/>
      <c r="EM261" s="38"/>
      <c r="EN261" s="38"/>
      <c r="EO261" s="38"/>
      <c r="EP261" s="38"/>
      <c r="EQ261" s="38"/>
      <c r="ER261" s="38"/>
      <c r="ES261" s="38"/>
      <c r="ET261" s="38"/>
      <c r="EU261" s="38"/>
      <c r="EV261" s="38"/>
      <c r="EW261" s="38"/>
      <c r="EX261" s="38"/>
      <c r="EY261" s="38"/>
      <c r="EZ261" s="38"/>
      <c r="FA261" s="38"/>
      <c r="FB261" s="38"/>
      <c r="FC261" s="38"/>
      <c r="FD261" s="38"/>
      <c r="FE261" s="38"/>
      <c r="FF261" s="38"/>
      <c r="FG261" s="38"/>
      <c r="FH261" s="38"/>
      <c r="FI261" s="38"/>
      <c r="FJ261" s="38"/>
      <c r="FK261" s="38"/>
      <c r="FL261" s="38"/>
      <c r="FM261" s="38"/>
      <c r="FN261" s="38"/>
      <c r="FO261" s="38"/>
      <c r="FP261" s="38"/>
      <c r="FQ261" s="38"/>
      <c r="FR261" s="38"/>
      <c r="FS261" s="38"/>
      <c r="FT261" s="38"/>
      <c r="FU261" s="38"/>
      <c r="FV261" s="38"/>
      <c r="FW261" s="38"/>
      <c r="FX261" s="38"/>
      <c r="FY261" s="38"/>
      <c r="FZ261" s="38"/>
      <c r="GA261" s="38"/>
      <c r="GB261" s="38"/>
      <c r="GC261" s="38"/>
      <c r="GD261" s="38"/>
      <c r="GE261" s="38"/>
      <c r="GF261" s="38"/>
      <c r="GG261" s="38"/>
      <c r="GH261" s="38"/>
      <c r="GI261" s="38"/>
      <c r="GJ261" s="38"/>
      <c r="GK261" s="38"/>
      <c r="GL261" s="38"/>
      <c r="GM261" s="38"/>
      <c r="GN261" s="38"/>
      <c r="GO261" s="38"/>
      <c r="GP261" s="38"/>
      <c r="GQ261" s="38"/>
      <c r="GR261" s="38"/>
      <c r="GS261" s="38"/>
      <c r="GT261" s="38"/>
      <c r="GU261" s="38"/>
      <c r="GV261" s="38"/>
      <c r="GW261" s="38"/>
      <c r="GX261" s="38"/>
      <c r="GY261" s="38"/>
      <c r="GZ261" s="38"/>
      <c r="HA261" s="38"/>
      <c r="HB261" s="38"/>
      <c r="HC261" s="38"/>
      <c r="HD261" s="38"/>
      <c r="HE261" s="38"/>
      <c r="HF261" s="38"/>
      <c r="HG261" s="38"/>
    </row>
    <row r="262" spans="1:215" s="64" customFormat="1" ht="25.5">
      <c r="A262" s="54" t="s">
        <v>634</v>
      </c>
      <c r="B262" s="54"/>
      <c r="C262" s="17" t="s">
        <v>347</v>
      </c>
      <c r="D262" s="61">
        <f>D263</f>
        <v>399.9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  <c r="DM262" s="33"/>
      <c r="DN262" s="33"/>
      <c r="DO262" s="33"/>
      <c r="DP262" s="33"/>
      <c r="DQ262" s="33"/>
      <c r="DR262" s="33"/>
      <c r="DS262" s="33"/>
      <c r="DT262" s="33"/>
      <c r="DU262" s="33"/>
      <c r="DV262" s="33"/>
      <c r="DW262" s="33"/>
      <c r="DX262" s="33"/>
      <c r="DY262" s="33"/>
      <c r="DZ262" s="33"/>
      <c r="EA262" s="33"/>
      <c r="EB262" s="33"/>
      <c r="EC262" s="33"/>
      <c r="ED262" s="33"/>
      <c r="EE262" s="33"/>
      <c r="EF262" s="33"/>
      <c r="EG262" s="33"/>
      <c r="EH262" s="33"/>
      <c r="EI262" s="33"/>
      <c r="EJ262" s="33"/>
      <c r="EK262" s="33"/>
      <c r="EL262" s="33"/>
      <c r="EM262" s="33"/>
      <c r="EN262" s="33"/>
      <c r="EO262" s="33"/>
      <c r="EP262" s="33"/>
      <c r="EQ262" s="33"/>
      <c r="ER262" s="33"/>
      <c r="ES262" s="33"/>
      <c r="ET262" s="33"/>
      <c r="EU262" s="33"/>
      <c r="EV262" s="33"/>
      <c r="EW262" s="33"/>
      <c r="EX262" s="33"/>
      <c r="EY262" s="33"/>
      <c r="EZ262" s="33"/>
      <c r="FA262" s="33"/>
      <c r="FB262" s="33"/>
      <c r="FC262" s="33"/>
      <c r="FD262" s="33"/>
      <c r="FE262" s="33"/>
      <c r="FF262" s="33"/>
      <c r="FG262" s="33"/>
      <c r="FH262" s="33"/>
      <c r="FI262" s="33"/>
      <c r="FJ262" s="33"/>
      <c r="FK262" s="33"/>
      <c r="FL262" s="33"/>
      <c r="FM262" s="33"/>
      <c r="FN262" s="33"/>
      <c r="FO262" s="33"/>
      <c r="FP262" s="33"/>
      <c r="FQ262" s="33"/>
      <c r="FR262" s="33"/>
      <c r="FS262" s="33"/>
      <c r="FT262" s="33"/>
      <c r="FU262" s="33"/>
      <c r="FV262" s="33"/>
      <c r="FW262" s="33"/>
      <c r="FX262" s="33"/>
      <c r="FY262" s="33"/>
      <c r="FZ262" s="33"/>
      <c r="GA262" s="33"/>
      <c r="GB262" s="33"/>
      <c r="GC262" s="33"/>
      <c r="GD262" s="33"/>
      <c r="GE262" s="33"/>
      <c r="GF262" s="33"/>
      <c r="GG262" s="33"/>
      <c r="GH262" s="33"/>
      <c r="GI262" s="33"/>
      <c r="GJ262" s="33"/>
      <c r="GK262" s="33"/>
      <c r="GL262" s="33"/>
      <c r="GM262" s="33"/>
      <c r="GN262" s="33"/>
      <c r="GO262" s="33"/>
      <c r="GP262" s="33"/>
      <c r="GQ262" s="33"/>
      <c r="GR262" s="33"/>
      <c r="GS262" s="33"/>
      <c r="GT262" s="33"/>
      <c r="GU262" s="33"/>
      <c r="GV262" s="33"/>
      <c r="GW262" s="33"/>
      <c r="GX262" s="33"/>
      <c r="GY262" s="33"/>
      <c r="GZ262" s="33"/>
      <c r="HA262" s="33"/>
      <c r="HB262" s="33"/>
      <c r="HC262" s="33"/>
      <c r="HD262" s="33"/>
      <c r="HE262" s="33"/>
      <c r="HF262" s="33"/>
      <c r="HG262" s="33"/>
    </row>
    <row r="263" spans="1:215" s="64" customFormat="1" ht="25.5">
      <c r="A263" s="54"/>
      <c r="B263" s="54" t="s">
        <v>371</v>
      </c>
      <c r="C263" s="17" t="s">
        <v>372</v>
      </c>
      <c r="D263" s="61">
        <v>399.9</v>
      </c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  <c r="DM263" s="33"/>
      <c r="DN263" s="33"/>
      <c r="DO263" s="33"/>
      <c r="DP263" s="33"/>
      <c r="DQ263" s="33"/>
      <c r="DR263" s="33"/>
      <c r="DS263" s="33"/>
      <c r="DT263" s="33"/>
      <c r="DU263" s="33"/>
      <c r="DV263" s="33"/>
      <c r="DW263" s="33"/>
      <c r="DX263" s="33"/>
      <c r="DY263" s="33"/>
      <c r="DZ263" s="33"/>
      <c r="EA263" s="33"/>
      <c r="EB263" s="33"/>
      <c r="EC263" s="33"/>
      <c r="ED263" s="33"/>
      <c r="EE263" s="33"/>
      <c r="EF263" s="33"/>
      <c r="EG263" s="33"/>
      <c r="EH263" s="33"/>
      <c r="EI263" s="33"/>
      <c r="EJ263" s="33"/>
      <c r="EK263" s="33"/>
      <c r="EL263" s="33"/>
      <c r="EM263" s="33"/>
      <c r="EN263" s="33"/>
      <c r="EO263" s="33"/>
      <c r="EP263" s="33"/>
      <c r="EQ263" s="33"/>
      <c r="ER263" s="33"/>
      <c r="ES263" s="33"/>
      <c r="ET263" s="33"/>
      <c r="EU263" s="33"/>
      <c r="EV263" s="33"/>
      <c r="EW263" s="33"/>
      <c r="EX263" s="33"/>
      <c r="EY263" s="33"/>
      <c r="EZ263" s="33"/>
      <c r="FA263" s="33"/>
      <c r="FB263" s="33"/>
      <c r="FC263" s="33"/>
      <c r="FD263" s="33"/>
      <c r="FE263" s="33"/>
      <c r="FF263" s="33"/>
      <c r="FG263" s="33"/>
      <c r="FH263" s="33"/>
      <c r="FI263" s="33"/>
      <c r="FJ263" s="33"/>
      <c r="FK263" s="33"/>
      <c r="FL263" s="33"/>
      <c r="FM263" s="33"/>
      <c r="FN263" s="33"/>
      <c r="FO263" s="33"/>
      <c r="FP263" s="33"/>
      <c r="FQ263" s="33"/>
      <c r="FR263" s="33"/>
      <c r="FS263" s="33"/>
      <c r="FT263" s="33"/>
      <c r="FU263" s="33"/>
      <c r="FV263" s="33"/>
      <c r="FW263" s="33"/>
      <c r="FX263" s="33"/>
      <c r="FY263" s="33"/>
      <c r="FZ263" s="33"/>
      <c r="GA263" s="33"/>
      <c r="GB263" s="33"/>
      <c r="GC263" s="33"/>
      <c r="GD263" s="33"/>
      <c r="GE263" s="33"/>
      <c r="GF263" s="33"/>
      <c r="GG263" s="33"/>
      <c r="GH263" s="33"/>
      <c r="GI263" s="33"/>
      <c r="GJ263" s="33"/>
      <c r="GK263" s="33"/>
      <c r="GL263" s="33"/>
      <c r="GM263" s="33"/>
      <c r="GN263" s="33"/>
      <c r="GO263" s="33"/>
      <c r="GP263" s="33"/>
      <c r="GQ263" s="33"/>
      <c r="GR263" s="33"/>
      <c r="GS263" s="33"/>
      <c r="GT263" s="33"/>
      <c r="GU263" s="33"/>
      <c r="GV263" s="33"/>
      <c r="GW263" s="33"/>
      <c r="GX263" s="33"/>
      <c r="GY263" s="33"/>
      <c r="GZ263" s="33"/>
      <c r="HA263" s="33"/>
      <c r="HB263" s="33"/>
      <c r="HC263" s="33"/>
      <c r="HD263" s="33"/>
      <c r="HE263" s="33"/>
      <c r="HF263" s="33"/>
      <c r="HG263" s="33"/>
    </row>
    <row r="264" spans="1:215" s="64" customFormat="1" ht="12.75">
      <c r="A264" s="54" t="s">
        <v>217</v>
      </c>
      <c r="B264" s="54"/>
      <c r="C264" s="17" t="s">
        <v>478</v>
      </c>
      <c r="D264" s="61">
        <f>D265</f>
        <v>4260.200000000001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  <c r="DF264" s="33"/>
      <c r="DG264" s="33"/>
      <c r="DH264" s="33"/>
      <c r="DI264" s="33"/>
      <c r="DJ264" s="33"/>
      <c r="DK264" s="33"/>
      <c r="DL264" s="33"/>
      <c r="DM264" s="33"/>
      <c r="DN264" s="33"/>
      <c r="DO264" s="33"/>
      <c r="DP264" s="33"/>
      <c r="DQ264" s="33"/>
      <c r="DR264" s="33"/>
      <c r="DS264" s="33"/>
      <c r="DT264" s="33"/>
      <c r="DU264" s="33"/>
      <c r="DV264" s="33"/>
      <c r="DW264" s="33"/>
      <c r="DX264" s="33"/>
      <c r="DY264" s="33"/>
      <c r="DZ264" s="33"/>
      <c r="EA264" s="33"/>
      <c r="EB264" s="33"/>
      <c r="EC264" s="33"/>
      <c r="ED264" s="33"/>
      <c r="EE264" s="33"/>
      <c r="EF264" s="33"/>
      <c r="EG264" s="33"/>
      <c r="EH264" s="33"/>
      <c r="EI264" s="33"/>
      <c r="EJ264" s="33"/>
      <c r="EK264" s="33"/>
      <c r="EL264" s="33"/>
      <c r="EM264" s="33"/>
      <c r="EN264" s="33"/>
      <c r="EO264" s="33"/>
      <c r="EP264" s="33"/>
      <c r="EQ264" s="33"/>
      <c r="ER264" s="33"/>
      <c r="ES264" s="33"/>
      <c r="ET264" s="33"/>
      <c r="EU264" s="33"/>
      <c r="EV264" s="33"/>
      <c r="EW264" s="33"/>
      <c r="EX264" s="33"/>
      <c r="EY264" s="33"/>
      <c r="EZ264" s="33"/>
      <c r="FA264" s="33"/>
      <c r="FB264" s="33"/>
      <c r="FC264" s="33"/>
      <c r="FD264" s="33"/>
      <c r="FE264" s="33"/>
      <c r="FF264" s="33"/>
      <c r="FG264" s="33"/>
      <c r="FH264" s="33"/>
      <c r="FI264" s="33"/>
      <c r="FJ264" s="33"/>
      <c r="FK264" s="33"/>
      <c r="FL264" s="33"/>
      <c r="FM264" s="33"/>
      <c r="FN264" s="33"/>
      <c r="FO264" s="33"/>
      <c r="FP264" s="33"/>
      <c r="FQ264" s="33"/>
      <c r="FR264" s="33"/>
      <c r="FS264" s="33"/>
      <c r="FT264" s="33"/>
      <c r="FU264" s="33"/>
      <c r="FV264" s="33"/>
      <c r="FW264" s="33"/>
      <c r="FX264" s="33"/>
      <c r="FY264" s="33"/>
      <c r="FZ264" s="33"/>
      <c r="GA264" s="33"/>
      <c r="GB264" s="33"/>
      <c r="GC264" s="33"/>
      <c r="GD264" s="33"/>
      <c r="GE264" s="33"/>
      <c r="GF264" s="33"/>
      <c r="GG264" s="33"/>
      <c r="GH264" s="33"/>
      <c r="GI264" s="33"/>
      <c r="GJ264" s="33"/>
      <c r="GK264" s="33"/>
      <c r="GL264" s="33"/>
      <c r="GM264" s="33"/>
      <c r="GN264" s="33"/>
      <c r="GO264" s="33"/>
      <c r="GP264" s="33"/>
      <c r="GQ264" s="33"/>
      <c r="GR264" s="33"/>
      <c r="GS264" s="33"/>
      <c r="GT264" s="33"/>
      <c r="GU264" s="33"/>
      <c r="GV264" s="33"/>
      <c r="GW264" s="33"/>
      <c r="GX264" s="33"/>
      <c r="GY264" s="33"/>
      <c r="GZ264" s="33"/>
      <c r="HA264" s="33"/>
      <c r="HB264" s="33"/>
      <c r="HC264" s="33"/>
      <c r="HD264" s="33"/>
      <c r="HE264" s="33"/>
      <c r="HF264" s="33"/>
      <c r="HG264" s="33"/>
    </row>
    <row r="265" spans="1:215" s="39" customFormat="1" ht="12.75">
      <c r="A265" s="54" t="s">
        <v>221</v>
      </c>
      <c r="B265" s="54"/>
      <c r="C265" s="16" t="s">
        <v>222</v>
      </c>
      <c r="D265" s="61">
        <f>D266+D268+D270+D272+D274+D276</f>
        <v>4260.200000000001</v>
      </c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8"/>
      <c r="BJ265" s="38"/>
      <c r="BK265" s="38"/>
      <c r="BL265" s="38"/>
      <c r="BM265" s="38"/>
      <c r="BN265" s="38"/>
      <c r="BO265" s="38"/>
      <c r="BP265" s="38"/>
      <c r="BQ265" s="38"/>
      <c r="BR265" s="38"/>
      <c r="BS265" s="38"/>
      <c r="BT265" s="38"/>
      <c r="BU265" s="38"/>
      <c r="BV265" s="38"/>
      <c r="BW265" s="38"/>
      <c r="BX265" s="38"/>
      <c r="BY265" s="38"/>
      <c r="BZ265" s="38"/>
      <c r="CA265" s="38"/>
      <c r="CB265" s="38"/>
      <c r="CC265" s="38"/>
      <c r="CD265" s="38"/>
      <c r="CE265" s="38"/>
      <c r="CF265" s="38"/>
      <c r="CG265" s="38"/>
      <c r="CH265" s="38"/>
      <c r="CI265" s="38"/>
      <c r="CJ265" s="38"/>
      <c r="CK265" s="38"/>
      <c r="CL265" s="38"/>
      <c r="CM265" s="38"/>
      <c r="CN265" s="38"/>
      <c r="CO265" s="38"/>
      <c r="CP265" s="38"/>
      <c r="CQ265" s="38"/>
      <c r="CR265" s="38"/>
      <c r="CS265" s="38"/>
      <c r="CT265" s="38"/>
      <c r="CU265" s="38"/>
      <c r="CV265" s="38"/>
      <c r="CW265" s="38"/>
      <c r="CX265" s="38"/>
      <c r="CY265" s="38"/>
      <c r="CZ265" s="38"/>
      <c r="DA265" s="38"/>
      <c r="DB265" s="38"/>
      <c r="DC265" s="38"/>
      <c r="DD265" s="38"/>
      <c r="DE265" s="38"/>
      <c r="DF265" s="38"/>
      <c r="DG265" s="38"/>
      <c r="DH265" s="38"/>
      <c r="DI265" s="38"/>
      <c r="DJ265" s="38"/>
      <c r="DK265" s="38"/>
      <c r="DL265" s="38"/>
      <c r="DM265" s="38"/>
      <c r="DN265" s="38"/>
      <c r="DO265" s="38"/>
      <c r="DP265" s="38"/>
      <c r="DQ265" s="38"/>
      <c r="DR265" s="38"/>
      <c r="DS265" s="38"/>
      <c r="DT265" s="38"/>
      <c r="DU265" s="38"/>
      <c r="DV265" s="38"/>
      <c r="DW265" s="38"/>
      <c r="DX265" s="38"/>
      <c r="DY265" s="38"/>
      <c r="DZ265" s="38"/>
      <c r="EA265" s="38"/>
      <c r="EB265" s="38"/>
      <c r="EC265" s="38"/>
      <c r="ED265" s="38"/>
      <c r="EE265" s="38"/>
      <c r="EF265" s="38"/>
      <c r="EG265" s="38"/>
      <c r="EH265" s="38"/>
      <c r="EI265" s="38"/>
      <c r="EJ265" s="38"/>
      <c r="EK265" s="38"/>
      <c r="EL265" s="38"/>
      <c r="EM265" s="38"/>
      <c r="EN265" s="38"/>
      <c r="EO265" s="38"/>
      <c r="EP265" s="38"/>
      <c r="EQ265" s="38"/>
      <c r="ER265" s="38"/>
      <c r="ES265" s="38"/>
      <c r="ET265" s="38"/>
      <c r="EU265" s="38"/>
      <c r="EV265" s="38"/>
      <c r="EW265" s="38"/>
      <c r="EX265" s="38"/>
      <c r="EY265" s="38"/>
      <c r="EZ265" s="38"/>
      <c r="FA265" s="38"/>
      <c r="FB265" s="38"/>
      <c r="FC265" s="38"/>
      <c r="FD265" s="38"/>
      <c r="FE265" s="38"/>
      <c r="FF265" s="38"/>
      <c r="FG265" s="38"/>
      <c r="FH265" s="38"/>
      <c r="FI265" s="38"/>
      <c r="FJ265" s="38"/>
      <c r="FK265" s="38"/>
      <c r="FL265" s="38"/>
      <c r="FM265" s="38"/>
      <c r="FN265" s="38"/>
      <c r="FO265" s="38"/>
      <c r="FP265" s="38"/>
      <c r="FQ265" s="38"/>
      <c r="FR265" s="38"/>
      <c r="FS265" s="38"/>
      <c r="FT265" s="38"/>
      <c r="FU265" s="38"/>
      <c r="FV265" s="38"/>
      <c r="FW265" s="38"/>
      <c r="FX265" s="38"/>
      <c r="FY265" s="38"/>
      <c r="FZ265" s="38"/>
      <c r="GA265" s="38"/>
      <c r="GB265" s="38"/>
      <c r="GC265" s="38"/>
      <c r="GD265" s="38"/>
      <c r="GE265" s="38"/>
      <c r="GF265" s="38"/>
      <c r="GG265" s="38"/>
      <c r="GH265" s="38"/>
      <c r="GI265" s="38"/>
      <c r="GJ265" s="38"/>
      <c r="GK265" s="38"/>
      <c r="GL265" s="38"/>
      <c r="GM265" s="38"/>
      <c r="GN265" s="38"/>
      <c r="GO265" s="38"/>
      <c r="GP265" s="38"/>
      <c r="GQ265" s="38"/>
      <c r="GR265" s="38"/>
      <c r="GS265" s="38"/>
      <c r="GT265" s="38"/>
      <c r="GU265" s="38"/>
      <c r="GV265" s="38"/>
      <c r="GW265" s="38"/>
      <c r="GX265" s="38"/>
      <c r="GY265" s="38"/>
      <c r="GZ265" s="38"/>
      <c r="HA265" s="38"/>
      <c r="HB265" s="38"/>
      <c r="HC265" s="38"/>
      <c r="HD265" s="38"/>
      <c r="HE265" s="38"/>
      <c r="HF265" s="38"/>
      <c r="HG265" s="38"/>
    </row>
    <row r="266" spans="1:137" s="64" customFormat="1" ht="12.75">
      <c r="A266" s="54" t="s">
        <v>635</v>
      </c>
      <c r="B266" s="54"/>
      <c r="C266" s="17" t="s">
        <v>479</v>
      </c>
      <c r="D266" s="61">
        <f>D267</f>
        <v>332</v>
      </c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  <c r="DM266" s="33"/>
      <c r="DN266" s="33"/>
      <c r="DO266" s="33"/>
      <c r="DP266" s="33"/>
      <c r="DQ266" s="33"/>
      <c r="DR266" s="33"/>
      <c r="DS266" s="33"/>
      <c r="DT266" s="33"/>
      <c r="DU266" s="33"/>
      <c r="DV266" s="33"/>
      <c r="DW266" s="33"/>
      <c r="DX266" s="33"/>
      <c r="DY266" s="33"/>
      <c r="DZ266" s="33"/>
      <c r="EA266" s="33"/>
      <c r="EB266" s="33"/>
      <c r="EC266" s="33"/>
      <c r="ED266" s="33"/>
      <c r="EE266" s="33"/>
      <c r="EF266" s="33"/>
      <c r="EG266" s="33"/>
    </row>
    <row r="267" spans="1:137" s="64" customFormat="1" ht="25.5">
      <c r="A267" s="54"/>
      <c r="B267" s="54" t="s">
        <v>371</v>
      </c>
      <c r="C267" s="17" t="s">
        <v>372</v>
      </c>
      <c r="D267" s="61">
        <v>332</v>
      </c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  <c r="DM267" s="33"/>
      <c r="DN267" s="33"/>
      <c r="DO267" s="33"/>
      <c r="DP267" s="33"/>
      <c r="DQ267" s="33"/>
      <c r="DR267" s="33"/>
      <c r="DS267" s="33"/>
      <c r="DT267" s="33"/>
      <c r="DU267" s="33"/>
      <c r="DV267" s="33"/>
      <c r="DW267" s="33"/>
      <c r="DX267" s="33"/>
      <c r="DY267" s="33"/>
      <c r="DZ267" s="33"/>
      <c r="EA267" s="33"/>
      <c r="EB267" s="33"/>
      <c r="EC267" s="33"/>
      <c r="ED267" s="33"/>
      <c r="EE267" s="33"/>
      <c r="EF267" s="33"/>
      <c r="EG267" s="33"/>
    </row>
    <row r="268" spans="1:137" s="64" customFormat="1" ht="25.5">
      <c r="A268" s="54" t="s">
        <v>636</v>
      </c>
      <c r="B268" s="54"/>
      <c r="C268" s="17" t="s">
        <v>480</v>
      </c>
      <c r="D268" s="61">
        <f>D269</f>
        <v>1445</v>
      </c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  <c r="DM268" s="33"/>
      <c r="DN268" s="33"/>
      <c r="DO268" s="33"/>
      <c r="DP268" s="33"/>
      <c r="DQ268" s="33"/>
      <c r="DR268" s="33"/>
      <c r="DS268" s="33"/>
      <c r="DT268" s="33"/>
      <c r="DU268" s="33"/>
      <c r="DV268" s="33"/>
      <c r="DW268" s="33"/>
      <c r="DX268" s="33"/>
      <c r="DY268" s="33"/>
      <c r="DZ268" s="33"/>
      <c r="EA268" s="33"/>
      <c r="EB268" s="33"/>
      <c r="EC268" s="33"/>
      <c r="ED268" s="33"/>
      <c r="EE268" s="33"/>
      <c r="EF268" s="33"/>
      <c r="EG268" s="33"/>
    </row>
    <row r="269" spans="1:137" s="64" customFormat="1" ht="25.5">
      <c r="A269" s="54"/>
      <c r="B269" s="54" t="s">
        <v>371</v>
      </c>
      <c r="C269" s="17" t="s">
        <v>372</v>
      </c>
      <c r="D269" s="61">
        <v>1445</v>
      </c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  <c r="DM269" s="33"/>
      <c r="DN269" s="33"/>
      <c r="DO269" s="33"/>
      <c r="DP269" s="33"/>
      <c r="DQ269" s="33"/>
      <c r="DR269" s="33"/>
      <c r="DS269" s="33"/>
      <c r="DT269" s="33"/>
      <c r="DU269" s="33"/>
      <c r="DV269" s="33"/>
      <c r="DW269" s="33"/>
      <c r="DX269" s="33"/>
      <c r="DY269" s="33"/>
      <c r="DZ269" s="33"/>
      <c r="EA269" s="33"/>
      <c r="EB269" s="33"/>
      <c r="EC269" s="33"/>
      <c r="ED269" s="33"/>
      <c r="EE269" s="33"/>
      <c r="EF269" s="33"/>
      <c r="EG269" s="33"/>
    </row>
    <row r="270" spans="1:137" s="64" customFormat="1" ht="38.25">
      <c r="A270" s="54" t="s">
        <v>637</v>
      </c>
      <c r="B270" s="54"/>
      <c r="C270" s="17" t="s">
        <v>481</v>
      </c>
      <c r="D270" s="61">
        <f>D271</f>
        <v>122.5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  <c r="DM270" s="33"/>
      <c r="DN270" s="33"/>
      <c r="DO270" s="33"/>
      <c r="DP270" s="33"/>
      <c r="DQ270" s="33"/>
      <c r="DR270" s="33"/>
      <c r="DS270" s="33"/>
      <c r="DT270" s="33"/>
      <c r="DU270" s="33"/>
      <c r="DV270" s="33"/>
      <c r="DW270" s="33"/>
      <c r="DX270" s="33"/>
      <c r="DY270" s="33"/>
      <c r="DZ270" s="33"/>
      <c r="EA270" s="33"/>
      <c r="EB270" s="33"/>
      <c r="EC270" s="33"/>
      <c r="ED270" s="33"/>
      <c r="EE270" s="33"/>
      <c r="EF270" s="33"/>
      <c r="EG270" s="33"/>
    </row>
    <row r="271" spans="1:137" s="64" customFormat="1" ht="25.5">
      <c r="A271" s="54"/>
      <c r="B271" s="54" t="s">
        <v>371</v>
      </c>
      <c r="C271" s="17" t="s">
        <v>372</v>
      </c>
      <c r="D271" s="61">
        <v>122.5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  <c r="DM271" s="33"/>
      <c r="DN271" s="33"/>
      <c r="DO271" s="33"/>
      <c r="DP271" s="33"/>
      <c r="DQ271" s="33"/>
      <c r="DR271" s="33"/>
      <c r="DS271" s="33"/>
      <c r="DT271" s="33"/>
      <c r="DU271" s="33"/>
      <c r="DV271" s="33"/>
      <c r="DW271" s="33"/>
      <c r="DX271" s="33"/>
      <c r="DY271" s="33"/>
      <c r="DZ271" s="33"/>
      <c r="EA271" s="33"/>
      <c r="EB271" s="33"/>
      <c r="EC271" s="33"/>
      <c r="ED271" s="33"/>
      <c r="EE271" s="33"/>
      <c r="EF271" s="33"/>
      <c r="EG271" s="33"/>
    </row>
    <row r="272" spans="1:137" s="64" customFormat="1" ht="25.5">
      <c r="A272" s="54" t="s">
        <v>638</v>
      </c>
      <c r="B272" s="54"/>
      <c r="C272" s="17" t="s">
        <v>484</v>
      </c>
      <c r="D272" s="61">
        <f>D273</f>
        <v>668.4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  <c r="DM272" s="33"/>
      <c r="DN272" s="33"/>
      <c r="DO272" s="33"/>
      <c r="DP272" s="33"/>
      <c r="DQ272" s="33"/>
      <c r="DR272" s="33"/>
      <c r="DS272" s="33"/>
      <c r="DT272" s="33"/>
      <c r="DU272" s="33"/>
      <c r="DV272" s="33"/>
      <c r="DW272" s="33"/>
      <c r="DX272" s="33"/>
      <c r="DY272" s="33"/>
      <c r="DZ272" s="33"/>
      <c r="EA272" s="33"/>
      <c r="EB272" s="33"/>
      <c r="EC272" s="33"/>
      <c r="ED272" s="33"/>
      <c r="EE272" s="33"/>
      <c r="EF272" s="33"/>
      <c r="EG272" s="33"/>
    </row>
    <row r="273" spans="1:137" s="64" customFormat="1" ht="25.5">
      <c r="A273" s="54"/>
      <c r="B273" s="54" t="s">
        <v>371</v>
      </c>
      <c r="C273" s="17" t="s">
        <v>372</v>
      </c>
      <c r="D273" s="61">
        <v>668.4</v>
      </c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  <c r="DM273" s="33"/>
      <c r="DN273" s="33"/>
      <c r="DO273" s="33"/>
      <c r="DP273" s="33"/>
      <c r="DQ273" s="33"/>
      <c r="DR273" s="33"/>
      <c r="DS273" s="33"/>
      <c r="DT273" s="33"/>
      <c r="DU273" s="33"/>
      <c r="DV273" s="33"/>
      <c r="DW273" s="33"/>
      <c r="DX273" s="33"/>
      <c r="DY273" s="33"/>
      <c r="DZ273" s="33"/>
      <c r="EA273" s="33"/>
      <c r="EB273" s="33"/>
      <c r="EC273" s="33"/>
      <c r="ED273" s="33"/>
      <c r="EE273" s="33"/>
      <c r="EF273" s="33"/>
      <c r="EG273" s="33"/>
    </row>
    <row r="274" spans="1:137" s="64" customFormat="1" ht="25.5">
      <c r="A274" s="54" t="s">
        <v>639</v>
      </c>
      <c r="B274" s="54"/>
      <c r="C274" s="17" t="s">
        <v>485</v>
      </c>
      <c r="D274" s="61">
        <f>D275</f>
        <v>1482.7</v>
      </c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  <c r="DM274" s="33"/>
      <c r="DN274" s="33"/>
      <c r="DO274" s="33"/>
      <c r="DP274" s="33"/>
      <c r="DQ274" s="33"/>
      <c r="DR274" s="33"/>
      <c r="DS274" s="33"/>
      <c r="DT274" s="33"/>
      <c r="DU274" s="33"/>
      <c r="DV274" s="33"/>
      <c r="DW274" s="33"/>
      <c r="DX274" s="33"/>
      <c r="DY274" s="33"/>
      <c r="DZ274" s="33"/>
      <c r="EA274" s="33"/>
      <c r="EB274" s="33"/>
      <c r="EC274" s="33"/>
      <c r="ED274" s="33"/>
      <c r="EE274" s="33"/>
      <c r="EF274" s="33"/>
      <c r="EG274" s="33"/>
    </row>
    <row r="275" spans="1:137" s="63" customFormat="1" ht="25.5">
      <c r="A275" s="54"/>
      <c r="B275" s="54" t="s">
        <v>371</v>
      </c>
      <c r="C275" s="17" t="s">
        <v>372</v>
      </c>
      <c r="D275" s="61">
        <v>1482.7</v>
      </c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  <c r="BT275" s="62"/>
      <c r="BU275" s="62"/>
      <c r="BV275" s="62"/>
      <c r="BW275" s="62"/>
      <c r="BX275" s="62"/>
      <c r="BY275" s="62"/>
      <c r="BZ275" s="62"/>
      <c r="CA275" s="62"/>
      <c r="CB275" s="62"/>
      <c r="CC275" s="62"/>
      <c r="CD275" s="62"/>
      <c r="CE275" s="62"/>
      <c r="CF275" s="62"/>
      <c r="CG275" s="62"/>
      <c r="CH275" s="62"/>
      <c r="CI275" s="62"/>
      <c r="CJ275" s="62"/>
      <c r="CK275" s="62"/>
      <c r="CL275" s="62"/>
      <c r="CM275" s="62"/>
      <c r="CN275" s="62"/>
      <c r="CO275" s="62"/>
      <c r="CP275" s="62"/>
      <c r="CQ275" s="62"/>
      <c r="CR275" s="62"/>
      <c r="CS275" s="62"/>
      <c r="CT275" s="62"/>
      <c r="CU275" s="62"/>
      <c r="CV275" s="62"/>
      <c r="CW275" s="62"/>
      <c r="CX275" s="62"/>
      <c r="CY275" s="62"/>
      <c r="CZ275" s="62"/>
      <c r="DA275" s="62"/>
      <c r="DB275" s="62"/>
      <c r="DC275" s="62"/>
      <c r="DD275" s="62"/>
      <c r="DE275" s="62"/>
      <c r="DF275" s="62"/>
      <c r="DG275" s="62"/>
      <c r="DH275" s="62"/>
      <c r="DI275" s="62"/>
      <c r="DJ275" s="62"/>
      <c r="DK275" s="62"/>
      <c r="DL275" s="62"/>
      <c r="DM275" s="62"/>
      <c r="DN275" s="62"/>
      <c r="DO275" s="62"/>
      <c r="DP275" s="62"/>
      <c r="DQ275" s="62"/>
      <c r="DR275" s="62"/>
      <c r="DS275" s="62"/>
      <c r="DT275" s="62"/>
      <c r="DU275" s="62"/>
      <c r="DV275" s="62"/>
      <c r="DW275" s="62"/>
      <c r="DX275" s="62"/>
      <c r="DY275" s="62"/>
      <c r="DZ275" s="62"/>
      <c r="EA275" s="62"/>
      <c r="EB275" s="62"/>
      <c r="EC275" s="62"/>
      <c r="ED275" s="62"/>
      <c r="EE275" s="62"/>
      <c r="EF275" s="62"/>
      <c r="EG275" s="62"/>
    </row>
    <row r="276" spans="1:137" s="63" customFormat="1" ht="25.5">
      <c r="A276" s="54" t="s">
        <v>640</v>
      </c>
      <c r="B276" s="54"/>
      <c r="C276" s="16" t="s">
        <v>229</v>
      </c>
      <c r="D276" s="61">
        <f>D277</f>
        <v>209.6</v>
      </c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  <c r="AS276" s="62"/>
      <c r="AT276" s="62"/>
      <c r="AU276" s="62"/>
      <c r="AV276" s="62"/>
      <c r="AW276" s="62"/>
      <c r="AX276" s="62"/>
      <c r="AY276" s="62"/>
      <c r="AZ276" s="62"/>
      <c r="BA276" s="62"/>
      <c r="BB276" s="62"/>
      <c r="BC276" s="62"/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  <c r="BQ276" s="62"/>
      <c r="BR276" s="62"/>
      <c r="BS276" s="62"/>
      <c r="BT276" s="62"/>
      <c r="BU276" s="62"/>
      <c r="BV276" s="62"/>
      <c r="BW276" s="62"/>
      <c r="BX276" s="62"/>
      <c r="BY276" s="62"/>
      <c r="BZ276" s="62"/>
      <c r="CA276" s="62"/>
      <c r="CB276" s="62"/>
      <c r="CC276" s="62"/>
      <c r="CD276" s="62"/>
      <c r="CE276" s="62"/>
      <c r="CF276" s="62"/>
      <c r="CG276" s="62"/>
      <c r="CH276" s="62"/>
      <c r="CI276" s="62"/>
      <c r="CJ276" s="62"/>
      <c r="CK276" s="62"/>
      <c r="CL276" s="62"/>
      <c r="CM276" s="62"/>
      <c r="CN276" s="62"/>
      <c r="CO276" s="62"/>
      <c r="CP276" s="62"/>
      <c r="CQ276" s="62"/>
      <c r="CR276" s="62"/>
      <c r="CS276" s="62"/>
      <c r="CT276" s="62"/>
      <c r="CU276" s="62"/>
      <c r="CV276" s="62"/>
      <c r="CW276" s="62"/>
      <c r="CX276" s="62"/>
      <c r="CY276" s="62"/>
      <c r="CZ276" s="62"/>
      <c r="DA276" s="62"/>
      <c r="DB276" s="62"/>
      <c r="DC276" s="62"/>
      <c r="DD276" s="62"/>
      <c r="DE276" s="62"/>
      <c r="DF276" s="62"/>
      <c r="DG276" s="62"/>
      <c r="DH276" s="62"/>
      <c r="DI276" s="62"/>
      <c r="DJ276" s="62"/>
      <c r="DK276" s="62"/>
      <c r="DL276" s="62"/>
      <c r="DM276" s="62"/>
      <c r="DN276" s="62"/>
      <c r="DO276" s="62"/>
      <c r="DP276" s="62"/>
      <c r="DQ276" s="62"/>
      <c r="DR276" s="62"/>
      <c r="DS276" s="62"/>
      <c r="DT276" s="62"/>
      <c r="DU276" s="62"/>
      <c r="DV276" s="62"/>
      <c r="DW276" s="62"/>
      <c r="DX276" s="62"/>
      <c r="DY276" s="62"/>
      <c r="DZ276" s="62"/>
      <c r="EA276" s="62"/>
      <c r="EB276" s="62"/>
      <c r="EC276" s="62"/>
      <c r="ED276" s="62"/>
      <c r="EE276" s="62"/>
      <c r="EF276" s="62"/>
      <c r="EG276" s="62"/>
    </row>
    <row r="277" spans="1:137" s="63" customFormat="1" ht="25.5">
      <c r="A277" s="54"/>
      <c r="B277" s="54" t="s">
        <v>371</v>
      </c>
      <c r="C277" s="16" t="s">
        <v>372</v>
      </c>
      <c r="D277" s="61">
        <v>209.6</v>
      </c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/>
      <c r="BV277" s="62"/>
      <c r="BW277" s="62"/>
      <c r="BX277" s="62"/>
      <c r="BY277" s="62"/>
      <c r="BZ277" s="62"/>
      <c r="CA277" s="62"/>
      <c r="CB277" s="62"/>
      <c r="CC277" s="62"/>
      <c r="CD277" s="62"/>
      <c r="CE277" s="62"/>
      <c r="CF277" s="62"/>
      <c r="CG277" s="62"/>
      <c r="CH277" s="62"/>
      <c r="CI277" s="62"/>
      <c r="CJ277" s="62"/>
      <c r="CK277" s="62"/>
      <c r="CL277" s="62"/>
      <c r="CM277" s="62"/>
      <c r="CN277" s="62"/>
      <c r="CO277" s="62"/>
      <c r="CP277" s="62"/>
      <c r="CQ277" s="62"/>
      <c r="CR277" s="62"/>
      <c r="CS277" s="62"/>
      <c r="CT277" s="62"/>
      <c r="CU277" s="62"/>
      <c r="CV277" s="62"/>
      <c r="CW277" s="62"/>
      <c r="CX277" s="62"/>
      <c r="CY277" s="62"/>
      <c r="CZ277" s="62"/>
      <c r="DA277" s="62"/>
      <c r="DB277" s="62"/>
      <c r="DC277" s="62"/>
      <c r="DD277" s="62"/>
      <c r="DE277" s="62"/>
      <c r="DF277" s="62"/>
      <c r="DG277" s="62"/>
      <c r="DH277" s="62"/>
      <c r="DI277" s="62"/>
      <c r="DJ277" s="62"/>
      <c r="DK277" s="62"/>
      <c r="DL277" s="62"/>
      <c r="DM277" s="62"/>
      <c r="DN277" s="62"/>
      <c r="DO277" s="62"/>
      <c r="DP277" s="62"/>
      <c r="DQ277" s="62"/>
      <c r="DR277" s="62"/>
      <c r="DS277" s="62"/>
      <c r="DT277" s="62"/>
      <c r="DU277" s="62"/>
      <c r="DV277" s="62"/>
      <c r="DW277" s="62"/>
      <c r="DX277" s="62"/>
      <c r="DY277" s="62"/>
      <c r="DZ277" s="62"/>
      <c r="EA277" s="62"/>
      <c r="EB277" s="62"/>
      <c r="EC277" s="62"/>
      <c r="ED277" s="62"/>
      <c r="EE277" s="62"/>
      <c r="EF277" s="62"/>
      <c r="EG277" s="62"/>
    </row>
    <row r="278" spans="1:137" s="63" customFormat="1" ht="25.5">
      <c r="A278" s="45" t="s">
        <v>43</v>
      </c>
      <c r="B278" s="83"/>
      <c r="C278" s="84" t="s">
        <v>156</v>
      </c>
      <c r="D278" s="44">
        <f>D279+D285</f>
        <v>1300</v>
      </c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/>
      <c r="BV278" s="62"/>
      <c r="BW278" s="62"/>
      <c r="BX278" s="62"/>
      <c r="BY278" s="62"/>
      <c r="BZ278" s="62"/>
      <c r="CA278" s="62"/>
      <c r="CB278" s="62"/>
      <c r="CC278" s="62"/>
      <c r="CD278" s="62"/>
      <c r="CE278" s="62"/>
      <c r="CF278" s="62"/>
      <c r="CG278" s="62"/>
      <c r="CH278" s="62"/>
      <c r="CI278" s="62"/>
      <c r="CJ278" s="62"/>
      <c r="CK278" s="62"/>
      <c r="CL278" s="62"/>
      <c r="CM278" s="62"/>
      <c r="CN278" s="62"/>
      <c r="CO278" s="62"/>
      <c r="CP278" s="62"/>
      <c r="CQ278" s="62"/>
      <c r="CR278" s="62"/>
      <c r="CS278" s="62"/>
      <c r="CT278" s="62"/>
      <c r="CU278" s="62"/>
      <c r="CV278" s="62"/>
      <c r="CW278" s="62"/>
      <c r="CX278" s="62"/>
      <c r="CY278" s="62"/>
      <c r="CZ278" s="62"/>
      <c r="DA278" s="62"/>
      <c r="DB278" s="62"/>
      <c r="DC278" s="62"/>
      <c r="DD278" s="62"/>
      <c r="DE278" s="62"/>
      <c r="DF278" s="62"/>
      <c r="DG278" s="62"/>
      <c r="DH278" s="62"/>
      <c r="DI278" s="62"/>
      <c r="DJ278" s="62"/>
      <c r="DK278" s="62"/>
      <c r="DL278" s="62"/>
      <c r="DM278" s="62"/>
      <c r="DN278" s="62"/>
      <c r="DO278" s="62"/>
      <c r="DP278" s="62"/>
      <c r="DQ278" s="62"/>
      <c r="DR278" s="62"/>
      <c r="DS278" s="62"/>
      <c r="DT278" s="62"/>
      <c r="DU278" s="62"/>
      <c r="DV278" s="62"/>
      <c r="DW278" s="62"/>
      <c r="DX278" s="62"/>
      <c r="DY278" s="62"/>
      <c r="DZ278" s="62"/>
      <c r="EA278" s="62"/>
      <c r="EB278" s="62"/>
      <c r="EC278" s="62"/>
      <c r="ED278" s="62"/>
      <c r="EE278" s="62"/>
      <c r="EF278" s="62"/>
      <c r="EG278" s="62"/>
    </row>
    <row r="279" spans="1:137" s="63" customFormat="1" ht="38.25">
      <c r="A279" s="45" t="s">
        <v>44</v>
      </c>
      <c r="B279" s="83"/>
      <c r="C279" s="84" t="s">
        <v>45</v>
      </c>
      <c r="D279" s="44">
        <f>D280</f>
        <v>100</v>
      </c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2"/>
      <c r="BW279" s="62"/>
      <c r="BX279" s="62"/>
      <c r="BY279" s="62"/>
      <c r="BZ279" s="62"/>
      <c r="CA279" s="62"/>
      <c r="CB279" s="62"/>
      <c r="CC279" s="62"/>
      <c r="CD279" s="62"/>
      <c r="CE279" s="62"/>
      <c r="CF279" s="62"/>
      <c r="CG279" s="62"/>
      <c r="CH279" s="62"/>
      <c r="CI279" s="62"/>
      <c r="CJ279" s="62"/>
      <c r="CK279" s="62"/>
      <c r="CL279" s="62"/>
      <c r="CM279" s="62"/>
      <c r="CN279" s="62"/>
      <c r="CO279" s="62"/>
      <c r="CP279" s="62"/>
      <c r="CQ279" s="62"/>
      <c r="CR279" s="62"/>
      <c r="CS279" s="62"/>
      <c r="CT279" s="62"/>
      <c r="CU279" s="62"/>
      <c r="CV279" s="62"/>
      <c r="CW279" s="62"/>
      <c r="CX279" s="62"/>
      <c r="CY279" s="62"/>
      <c r="CZ279" s="62"/>
      <c r="DA279" s="62"/>
      <c r="DB279" s="62"/>
      <c r="DC279" s="62"/>
      <c r="DD279" s="62"/>
      <c r="DE279" s="62"/>
      <c r="DF279" s="62"/>
      <c r="DG279" s="62"/>
      <c r="DH279" s="62"/>
      <c r="DI279" s="62"/>
      <c r="DJ279" s="62"/>
      <c r="DK279" s="62"/>
      <c r="DL279" s="62"/>
      <c r="DM279" s="62"/>
      <c r="DN279" s="62"/>
      <c r="DO279" s="62"/>
      <c r="DP279" s="62"/>
      <c r="DQ279" s="62"/>
      <c r="DR279" s="62"/>
      <c r="DS279" s="62"/>
      <c r="DT279" s="62"/>
      <c r="DU279" s="62"/>
      <c r="DV279" s="62"/>
      <c r="DW279" s="62"/>
      <c r="DX279" s="62"/>
      <c r="DY279" s="62"/>
      <c r="DZ279" s="62"/>
      <c r="EA279" s="62"/>
      <c r="EB279" s="62"/>
      <c r="EC279" s="62"/>
      <c r="ED279" s="62"/>
      <c r="EE279" s="62"/>
      <c r="EF279" s="62"/>
      <c r="EG279" s="62"/>
    </row>
    <row r="280" spans="1:137" s="63" customFormat="1" ht="25.5">
      <c r="A280" s="45" t="s">
        <v>46</v>
      </c>
      <c r="B280" s="83"/>
      <c r="C280" s="84" t="s">
        <v>47</v>
      </c>
      <c r="D280" s="44">
        <f>D281+D283</f>
        <v>100</v>
      </c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62"/>
      <c r="AT280" s="62"/>
      <c r="AU280" s="62"/>
      <c r="AV280" s="62"/>
      <c r="AW280" s="62"/>
      <c r="AX280" s="62"/>
      <c r="AY280" s="62"/>
      <c r="AZ280" s="62"/>
      <c r="BA280" s="62"/>
      <c r="BB280" s="62"/>
      <c r="BC280" s="62"/>
      <c r="BD280" s="62"/>
      <c r="BE280" s="62"/>
      <c r="BF280" s="62"/>
      <c r="BG280" s="62"/>
      <c r="BH280" s="62"/>
      <c r="BI280" s="62"/>
      <c r="BJ280" s="62"/>
      <c r="BK280" s="62"/>
      <c r="BL280" s="62"/>
      <c r="BM280" s="62"/>
      <c r="BN280" s="62"/>
      <c r="BO280" s="62"/>
      <c r="BP280" s="62"/>
      <c r="BQ280" s="62"/>
      <c r="BR280" s="62"/>
      <c r="BS280" s="62"/>
      <c r="BT280" s="62"/>
      <c r="BU280" s="62"/>
      <c r="BV280" s="62"/>
      <c r="BW280" s="62"/>
      <c r="BX280" s="62"/>
      <c r="BY280" s="62"/>
      <c r="BZ280" s="62"/>
      <c r="CA280" s="62"/>
      <c r="CB280" s="62"/>
      <c r="CC280" s="62"/>
      <c r="CD280" s="62"/>
      <c r="CE280" s="62"/>
      <c r="CF280" s="62"/>
      <c r="CG280" s="62"/>
      <c r="CH280" s="62"/>
      <c r="CI280" s="62"/>
      <c r="CJ280" s="62"/>
      <c r="CK280" s="62"/>
      <c r="CL280" s="62"/>
      <c r="CM280" s="62"/>
      <c r="CN280" s="62"/>
      <c r="CO280" s="62"/>
      <c r="CP280" s="62"/>
      <c r="CQ280" s="62"/>
      <c r="CR280" s="62"/>
      <c r="CS280" s="62"/>
      <c r="CT280" s="62"/>
      <c r="CU280" s="62"/>
      <c r="CV280" s="62"/>
      <c r="CW280" s="62"/>
      <c r="CX280" s="62"/>
      <c r="CY280" s="62"/>
      <c r="CZ280" s="62"/>
      <c r="DA280" s="62"/>
      <c r="DB280" s="62"/>
      <c r="DC280" s="62"/>
      <c r="DD280" s="62"/>
      <c r="DE280" s="62"/>
      <c r="DF280" s="62"/>
      <c r="DG280" s="62"/>
      <c r="DH280" s="62"/>
      <c r="DI280" s="62"/>
      <c r="DJ280" s="62"/>
      <c r="DK280" s="62"/>
      <c r="DL280" s="62"/>
      <c r="DM280" s="62"/>
      <c r="DN280" s="62"/>
      <c r="DO280" s="62"/>
      <c r="DP280" s="62"/>
      <c r="DQ280" s="62"/>
      <c r="DR280" s="62"/>
      <c r="DS280" s="62"/>
      <c r="DT280" s="62"/>
      <c r="DU280" s="62"/>
      <c r="DV280" s="62"/>
      <c r="DW280" s="62"/>
      <c r="DX280" s="62"/>
      <c r="DY280" s="62"/>
      <c r="DZ280" s="62"/>
      <c r="EA280" s="62"/>
      <c r="EB280" s="62"/>
      <c r="EC280" s="62"/>
      <c r="ED280" s="62"/>
      <c r="EE280" s="62"/>
      <c r="EF280" s="62"/>
      <c r="EG280" s="62"/>
    </row>
    <row r="281" spans="1:137" s="63" customFormat="1" ht="12.75">
      <c r="A281" s="45" t="s">
        <v>584</v>
      </c>
      <c r="B281" s="83"/>
      <c r="C281" s="84" t="s">
        <v>157</v>
      </c>
      <c r="D281" s="44">
        <f>D282</f>
        <v>15</v>
      </c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2"/>
      <c r="AY281" s="62"/>
      <c r="AZ281" s="62"/>
      <c r="BA281" s="62"/>
      <c r="BB281" s="62"/>
      <c r="BC281" s="62"/>
      <c r="BD281" s="62"/>
      <c r="BE281" s="62"/>
      <c r="BF281" s="62"/>
      <c r="BG281" s="62"/>
      <c r="BH281" s="62"/>
      <c r="BI281" s="62"/>
      <c r="BJ281" s="62"/>
      <c r="BK281" s="62"/>
      <c r="BL281" s="62"/>
      <c r="BM281" s="62"/>
      <c r="BN281" s="62"/>
      <c r="BO281" s="62"/>
      <c r="BP281" s="62"/>
      <c r="BQ281" s="62"/>
      <c r="BR281" s="62"/>
      <c r="BS281" s="62"/>
      <c r="BT281" s="62"/>
      <c r="BU281" s="62"/>
      <c r="BV281" s="62"/>
      <c r="BW281" s="62"/>
      <c r="BX281" s="62"/>
      <c r="BY281" s="62"/>
      <c r="BZ281" s="62"/>
      <c r="CA281" s="62"/>
      <c r="CB281" s="62"/>
      <c r="CC281" s="62"/>
      <c r="CD281" s="62"/>
      <c r="CE281" s="62"/>
      <c r="CF281" s="62"/>
      <c r="CG281" s="62"/>
      <c r="CH281" s="62"/>
      <c r="CI281" s="62"/>
      <c r="CJ281" s="62"/>
      <c r="CK281" s="62"/>
      <c r="CL281" s="62"/>
      <c r="CM281" s="62"/>
      <c r="CN281" s="62"/>
      <c r="CO281" s="62"/>
      <c r="CP281" s="62"/>
      <c r="CQ281" s="62"/>
      <c r="CR281" s="62"/>
      <c r="CS281" s="62"/>
      <c r="CT281" s="62"/>
      <c r="CU281" s="62"/>
      <c r="CV281" s="62"/>
      <c r="CW281" s="62"/>
      <c r="CX281" s="62"/>
      <c r="CY281" s="62"/>
      <c r="CZ281" s="62"/>
      <c r="DA281" s="62"/>
      <c r="DB281" s="62"/>
      <c r="DC281" s="62"/>
      <c r="DD281" s="62"/>
      <c r="DE281" s="62"/>
      <c r="DF281" s="62"/>
      <c r="DG281" s="62"/>
      <c r="DH281" s="62"/>
      <c r="DI281" s="62"/>
      <c r="DJ281" s="62"/>
      <c r="DK281" s="62"/>
      <c r="DL281" s="62"/>
      <c r="DM281" s="62"/>
      <c r="DN281" s="62"/>
      <c r="DO281" s="62"/>
      <c r="DP281" s="62"/>
      <c r="DQ281" s="62"/>
      <c r="DR281" s="62"/>
      <c r="DS281" s="62"/>
      <c r="DT281" s="62"/>
      <c r="DU281" s="62"/>
      <c r="DV281" s="62"/>
      <c r="DW281" s="62"/>
      <c r="DX281" s="62"/>
      <c r="DY281" s="62"/>
      <c r="DZ281" s="62"/>
      <c r="EA281" s="62"/>
      <c r="EB281" s="62"/>
      <c r="EC281" s="62"/>
      <c r="ED281" s="62"/>
      <c r="EE281" s="62"/>
      <c r="EF281" s="62"/>
      <c r="EG281" s="62"/>
    </row>
    <row r="282" spans="1:137" s="63" customFormat="1" ht="25.5">
      <c r="A282" s="45"/>
      <c r="B282" s="45" t="s">
        <v>371</v>
      </c>
      <c r="C282" s="85" t="s">
        <v>372</v>
      </c>
      <c r="D282" s="44">
        <v>15</v>
      </c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  <c r="AS282" s="62"/>
      <c r="AT282" s="62"/>
      <c r="AU282" s="62"/>
      <c r="AV282" s="62"/>
      <c r="AW282" s="62"/>
      <c r="AX282" s="62"/>
      <c r="AY282" s="62"/>
      <c r="AZ282" s="62"/>
      <c r="BA282" s="62"/>
      <c r="BB282" s="62"/>
      <c r="BC282" s="62"/>
      <c r="BD282" s="62"/>
      <c r="BE282" s="62"/>
      <c r="BF282" s="62"/>
      <c r="BG282" s="62"/>
      <c r="BH282" s="62"/>
      <c r="BI282" s="62"/>
      <c r="BJ282" s="62"/>
      <c r="BK282" s="62"/>
      <c r="BL282" s="62"/>
      <c r="BM282" s="62"/>
      <c r="BN282" s="62"/>
      <c r="BO282" s="62"/>
      <c r="BP282" s="62"/>
      <c r="BQ282" s="62"/>
      <c r="BR282" s="62"/>
      <c r="BS282" s="62"/>
      <c r="BT282" s="62"/>
      <c r="BU282" s="62"/>
      <c r="BV282" s="62"/>
      <c r="BW282" s="62"/>
      <c r="BX282" s="62"/>
      <c r="BY282" s="62"/>
      <c r="BZ282" s="62"/>
      <c r="CA282" s="62"/>
      <c r="CB282" s="62"/>
      <c r="CC282" s="62"/>
      <c r="CD282" s="62"/>
      <c r="CE282" s="62"/>
      <c r="CF282" s="62"/>
      <c r="CG282" s="62"/>
      <c r="CH282" s="62"/>
      <c r="CI282" s="62"/>
      <c r="CJ282" s="62"/>
      <c r="CK282" s="62"/>
      <c r="CL282" s="62"/>
      <c r="CM282" s="62"/>
      <c r="CN282" s="62"/>
      <c r="CO282" s="62"/>
      <c r="CP282" s="62"/>
      <c r="CQ282" s="62"/>
      <c r="CR282" s="62"/>
      <c r="CS282" s="62"/>
      <c r="CT282" s="62"/>
      <c r="CU282" s="62"/>
      <c r="CV282" s="62"/>
      <c r="CW282" s="62"/>
      <c r="CX282" s="62"/>
      <c r="CY282" s="62"/>
      <c r="CZ282" s="62"/>
      <c r="DA282" s="62"/>
      <c r="DB282" s="62"/>
      <c r="DC282" s="62"/>
      <c r="DD282" s="62"/>
      <c r="DE282" s="62"/>
      <c r="DF282" s="62"/>
      <c r="DG282" s="62"/>
      <c r="DH282" s="62"/>
      <c r="DI282" s="62"/>
      <c r="DJ282" s="62"/>
      <c r="DK282" s="62"/>
      <c r="DL282" s="62"/>
      <c r="DM282" s="62"/>
      <c r="DN282" s="62"/>
      <c r="DO282" s="62"/>
      <c r="DP282" s="62"/>
      <c r="DQ282" s="62"/>
      <c r="DR282" s="62"/>
      <c r="DS282" s="62"/>
      <c r="DT282" s="62"/>
      <c r="DU282" s="62"/>
      <c r="DV282" s="62"/>
      <c r="DW282" s="62"/>
      <c r="DX282" s="62"/>
      <c r="DY282" s="62"/>
      <c r="DZ282" s="62"/>
      <c r="EA282" s="62"/>
      <c r="EB282" s="62"/>
      <c r="EC282" s="62"/>
      <c r="ED282" s="62"/>
      <c r="EE282" s="62"/>
      <c r="EF282" s="62"/>
      <c r="EG282" s="62"/>
    </row>
    <row r="283" spans="1:137" s="63" customFormat="1" ht="12.75">
      <c r="A283" s="45" t="s">
        <v>585</v>
      </c>
      <c r="B283" s="83"/>
      <c r="C283" s="84" t="s">
        <v>158</v>
      </c>
      <c r="D283" s="44">
        <f>D284</f>
        <v>85</v>
      </c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  <c r="AS283" s="62"/>
      <c r="AT283" s="62"/>
      <c r="AU283" s="62"/>
      <c r="AV283" s="62"/>
      <c r="AW283" s="62"/>
      <c r="AX283" s="62"/>
      <c r="AY283" s="62"/>
      <c r="AZ283" s="62"/>
      <c r="BA283" s="62"/>
      <c r="BB283" s="62"/>
      <c r="BC283" s="62"/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  <c r="BN283" s="62"/>
      <c r="BO283" s="62"/>
      <c r="BP283" s="62"/>
      <c r="BQ283" s="62"/>
      <c r="BR283" s="62"/>
      <c r="BS283" s="62"/>
      <c r="BT283" s="62"/>
      <c r="BU283" s="62"/>
      <c r="BV283" s="62"/>
      <c r="BW283" s="62"/>
      <c r="BX283" s="62"/>
      <c r="BY283" s="62"/>
      <c r="BZ283" s="62"/>
      <c r="CA283" s="62"/>
      <c r="CB283" s="62"/>
      <c r="CC283" s="62"/>
      <c r="CD283" s="62"/>
      <c r="CE283" s="62"/>
      <c r="CF283" s="62"/>
      <c r="CG283" s="62"/>
      <c r="CH283" s="62"/>
      <c r="CI283" s="62"/>
      <c r="CJ283" s="62"/>
      <c r="CK283" s="62"/>
      <c r="CL283" s="62"/>
      <c r="CM283" s="62"/>
      <c r="CN283" s="62"/>
      <c r="CO283" s="62"/>
      <c r="CP283" s="62"/>
      <c r="CQ283" s="62"/>
      <c r="CR283" s="62"/>
      <c r="CS283" s="62"/>
      <c r="CT283" s="62"/>
      <c r="CU283" s="62"/>
      <c r="CV283" s="62"/>
      <c r="CW283" s="62"/>
      <c r="CX283" s="62"/>
      <c r="CY283" s="62"/>
      <c r="CZ283" s="62"/>
      <c r="DA283" s="62"/>
      <c r="DB283" s="62"/>
      <c r="DC283" s="62"/>
      <c r="DD283" s="62"/>
      <c r="DE283" s="62"/>
      <c r="DF283" s="62"/>
      <c r="DG283" s="62"/>
      <c r="DH283" s="62"/>
      <c r="DI283" s="62"/>
      <c r="DJ283" s="62"/>
      <c r="DK283" s="62"/>
      <c r="DL283" s="62"/>
      <c r="DM283" s="62"/>
      <c r="DN283" s="62"/>
      <c r="DO283" s="62"/>
      <c r="DP283" s="62"/>
      <c r="DQ283" s="62"/>
      <c r="DR283" s="62"/>
      <c r="DS283" s="62"/>
      <c r="DT283" s="62"/>
      <c r="DU283" s="62"/>
      <c r="DV283" s="62"/>
      <c r="DW283" s="62"/>
      <c r="DX283" s="62"/>
      <c r="DY283" s="62"/>
      <c r="DZ283" s="62"/>
      <c r="EA283" s="62"/>
      <c r="EB283" s="62"/>
      <c r="EC283" s="62"/>
      <c r="ED283" s="62"/>
      <c r="EE283" s="62"/>
      <c r="EF283" s="62"/>
      <c r="EG283" s="62"/>
    </row>
    <row r="284" spans="1:137" s="63" customFormat="1" ht="25.5">
      <c r="A284" s="45"/>
      <c r="B284" s="45" t="s">
        <v>371</v>
      </c>
      <c r="C284" s="85" t="s">
        <v>372</v>
      </c>
      <c r="D284" s="44">
        <v>85</v>
      </c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  <c r="AS284" s="62"/>
      <c r="AT284" s="62"/>
      <c r="AU284" s="62"/>
      <c r="AV284" s="62"/>
      <c r="AW284" s="62"/>
      <c r="AX284" s="62"/>
      <c r="AY284" s="62"/>
      <c r="AZ284" s="62"/>
      <c r="BA284" s="62"/>
      <c r="BB284" s="62"/>
      <c r="BC284" s="62"/>
      <c r="BD284" s="62"/>
      <c r="BE284" s="62"/>
      <c r="BF284" s="62"/>
      <c r="BG284" s="62"/>
      <c r="BH284" s="62"/>
      <c r="BI284" s="62"/>
      <c r="BJ284" s="62"/>
      <c r="BK284" s="62"/>
      <c r="BL284" s="62"/>
      <c r="BM284" s="62"/>
      <c r="BN284" s="62"/>
      <c r="BO284" s="62"/>
      <c r="BP284" s="62"/>
      <c r="BQ284" s="62"/>
      <c r="BR284" s="62"/>
      <c r="BS284" s="62"/>
      <c r="BT284" s="62"/>
      <c r="BU284" s="62"/>
      <c r="BV284" s="62"/>
      <c r="BW284" s="62"/>
      <c r="BX284" s="62"/>
      <c r="BY284" s="62"/>
      <c r="BZ284" s="62"/>
      <c r="CA284" s="62"/>
      <c r="CB284" s="62"/>
      <c r="CC284" s="62"/>
      <c r="CD284" s="62"/>
      <c r="CE284" s="62"/>
      <c r="CF284" s="62"/>
      <c r="CG284" s="62"/>
      <c r="CH284" s="62"/>
      <c r="CI284" s="62"/>
      <c r="CJ284" s="62"/>
      <c r="CK284" s="62"/>
      <c r="CL284" s="62"/>
      <c r="CM284" s="62"/>
      <c r="CN284" s="62"/>
      <c r="CO284" s="62"/>
      <c r="CP284" s="62"/>
      <c r="CQ284" s="62"/>
      <c r="CR284" s="62"/>
      <c r="CS284" s="62"/>
      <c r="CT284" s="62"/>
      <c r="CU284" s="62"/>
      <c r="CV284" s="62"/>
      <c r="CW284" s="62"/>
      <c r="CX284" s="62"/>
      <c r="CY284" s="62"/>
      <c r="CZ284" s="62"/>
      <c r="DA284" s="62"/>
      <c r="DB284" s="62"/>
      <c r="DC284" s="62"/>
      <c r="DD284" s="62"/>
      <c r="DE284" s="62"/>
      <c r="DF284" s="62"/>
      <c r="DG284" s="62"/>
      <c r="DH284" s="62"/>
      <c r="DI284" s="62"/>
      <c r="DJ284" s="62"/>
      <c r="DK284" s="62"/>
      <c r="DL284" s="62"/>
      <c r="DM284" s="62"/>
      <c r="DN284" s="62"/>
      <c r="DO284" s="62"/>
      <c r="DP284" s="62"/>
      <c r="DQ284" s="62"/>
      <c r="DR284" s="62"/>
      <c r="DS284" s="62"/>
      <c r="DT284" s="62"/>
      <c r="DU284" s="62"/>
      <c r="DV284" s="62"/>
      <c r="DW284" s="62"/>
      <c r="DX284" s="62"/>
      <c r="DY284" s="62"/>
      <c r="DZ284" s="62"/>
      <c r="EA284" s="62"/>
      <c r="EB284" s="62"/>
      <c r="EC284" s="62"/>
      <c r="ED284" s="62"/>
      <c r="EE284" s="62"/>
      <c r="EF284" s="62"/>
      <c r="EG284" s="62"/>
    </row>
    <row r="285" spans="1:137" s="63" customFormat="1" ht="38.25">
      <c r="A285" s="45" t="s">
        <v>48</v>
      </c>
      <c r="B285" s="125"/>
      <c r="C285" s="84" t="s">
        <v>159</v>
      </c>
      <c r="D285" s="44">
        <f>D286</f>
        <v>1200</v>
      </c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  <c r="AS285" s="62"/>
      <c r="AT285" s="62"/>
      <c r="AU285" s="62"/>
      <c r="AV285" s="62"/>
      <c r="AW285" s="62"/>
      <c r="AX285" s="62"/>
      <c r="AY285" s="62"/>
      <c r="AZ285" s="62"/>
      <c r="BA285" s="62"/>
      <c r="BB285" s="62"/>
      <c r="BC285" s="62"/>
      <c r="BD285" s="62"/>
      <c r="BE285" s="62"/>
      <c r="BF285" s="62"/>
      <c r="BG285" s="62"/>
      <c r="BH285" s="62"/>
      <c r="BI285" s="62"/>
      <c r="BJ285" s="62"/>
      <c r="BK285" s="62"/>
      <c r="BL285" s="62"/>
      <c r="BM285" s="62"/>
      <c r="BN285" s="62"/>
      <c r="BO285" s="62"/>
      <c r="BP285" s="62"/>
      <c r="BQ285" s="62"/>
      <c r="BR285" s="62"/>
      <c r="BS285" s="62"/>
      <c r="BT285" s="62"/>
      <c r="BU285" s="62"/>
      <c r="BV285" s="62"/>
      <c r="BW285" s="62"/>
      <c r="BX285" s="62"/>
      <c r="BY285" s="62"/>
      <c r="BZ285" s="62"/>
      <c r="CA285" s="62"/>
      <c r="CB285" s="62"/>
      <c r="CC285" s="62"/>
      <c r="CD285" s="62"/>
      <c r="CE285" s="62"/>
      <c r="CF285" s="62"/>
      <c r="CG285" s="62"/>
      <c r="CH285" s="62"/>
      <c r="CI285" s="62"/>
      <c r="CJ285" s="62"/>
      <c r="CK285" s="62"/>
      <c r="CL285" s="62"/>
      <c r="CM285" s="62"/>
      <c r="CN285" s="62"/>
      <c r="CO285" s="62"/>
      <c r="CP285" s="62"/>
      <c r="CQ285" s="62"/>
      <c r="CR285" s="62"/>
      <c r="CS285" s="62"/>
      <c r="CT285" s="62"/>
      <c r="CU285" s="62"/>
      <c r="CV285" s="62"/>
      <c r="CW285" s="62"/>
      <c r="CX285" s="62"/>
      <c r="CY285" s="62"/>
      <c r="CZ285" s="62"/>
      <c r="DA285" s="62"/>
      <c r="DB285" s="62"/>
      <c r="DC285" s="62"/>
      <c r="DD285" s="62"/>
      <c r="DE285" s="62"/>
      <c r="DF285" s="62"/>
      <c r="DG285" s="62"/>
      <c r="DH285" s="62"/>
      <c r="DI285" s="62"/>
      <c r="DJ285" s="62"/>
      <c r="DK285" s="62"/>
      <c r="DL285" s="62"/>
      <c r="DM285" s="62"/>
      <c r="DN285" s="62"/>
      <c r="DO285" s="62"/>
      <c r="DP285" s="62"/>
      <c r="DQ285" s="62"/>
      <c r="DR285" s="62"/>
      <c r="DS285" s="62"/>
      <c r="DT285" s="62"/>
      <c r="DU285" s="62"/>
      <c r="DV285" s="62"/>
      <c r="DW285" s="62"/>
      <c r="DX285" s="62"/>
      <c r="DY285" s="62"/>
      <c r="DZ285" s="62"/>
      <c r="EA285" s="62"/>
      <c r="EB285" s="62"/>
      <c r="EC285" s="62"/>
      <c r="ED285" s="62"/>
      <c r="EE285" s="62"/>
      <c r="EF285" s="62"/>
      <c r="EG285" s="62"/>
    </row>
    <row r="286" spans="1:137" s="63" customFormat="1" ht="25.5">
      <c r="A286" s="45" t="s">
        <v>49</v>
      </c>
      <c r="B286" s="83"/>
      <c r="C286" s="84" t="s">
        <v>50</v>
      </c>
      <c r="D286" s="44">
        <f>D287+D289+D291</f>
        <v>1200</v>
      </c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62"/>
      <c r="AT286" s="62"/>
      <c r="AU286" s="62"/>
      <c r="AV286" s="62"/>
      <c r="AW286" s="62"/>
      <c r="AX286" s="62"/>
      <c r="AY286" s="62"/>
      <c r="AZ286" s="62"/>
      <c r="BA286" s="62"/>
      <c r="BB286" s="62"/>
      <c r="BC286" s="62"/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  <c r="BN286" s="62"/>
      <c r="BO286" s="62"/>
      <c r="BP286" s="62"/>
      <c r="BQ286" s="62"/>
      <c r="BR286" s="62"/>
      <c r="BS286" s="62"/>
      <c r="BT286" s="62"/>
      <c r="BU286" s="62"/>
      <c r="BV286" s="62"/>
      <c r="BW286" s="62"/>
      <c r="BX286" s="62"/>
      <c r="BY286" s="62"/>
      <c r="BZ286" s="62"/>
      <c r="CA286" s="62"/>
      <c r="CB286" s="62"/>
      <c r="CC286" s="62"/>
      <c r="CD286" s="62"/>
      <c r="CE286" s="62"/>
      <c r="CF286" s="62"/>
      <c r="CG286" s="62"/>
      <c r="CH286" s="62"/>
      <c r="CI286" s="62"/>
      <c r="CJ286" s="62"/>
      <c r="CK286" s="62"/>
      <c r="CL286" s="62"/>
      <c r="CM286" s="62"/>
      <c r="CN286" s="62"/>
      <c r="CO286" s="62"/>
      <c r="CP286" s="62"/>
      <c r="CQ286" s="62"/>
      <c r="CR286" s="62"/>
      <c r="CS286" s="62"/>
      <c r="CT286" s="62"/>
      <c r="CU286" s="62"/>
      <c r="CV286" s="62"/>
      <c r="CW286" s="62"/>
      <c r="CX286" s="62"/>
      <c r="CY286" s="62"/>
      <c r="CZ286" s="62"/>
      <c r="DA286" s="62"/>
      <c r="DB286" s="62"/>
      <c r="DC286" s="62"/>
      <c r="DD286" s="62"/>
      <c r="DE286" s="62"/>
      <c r="DF286" s="62"/>
      <c r="DG286" s="62"/>
      <c r="DH286" s="62"/>
      <c r="DI286" s="62"/>
      <c r="DJ286" s="62"/>
      <c r="DK286" s="62"/>
      <c r="DL286" s="62"/>
      <c r="DM286" s="62"/>
      <c r="DN286" s="62"/>
      <c r="DO286" s="62"/>
      <c r="DP286" s="62"/>
      <c r="DQ286" s="62"/>
      <c r="DR286" s="62"/>
      <c r="DS286" s="62"/>
      <c r="DT286" s="62"/>
      <c r="DU286" s="62"/>
      <c r="DV286" s="62"/>
      <c r="DW286" s="62"/>
      <c r="DX286" s="62"/>
      <c r="DY286" s="62"/>
      <c r="DZ286" s="62"/>
      <c r="EA286" s="62"/>
      <c r="EB286" s="62"/>
      <c r="EC286" s="62"/>
      <c r="ED286" s="62"/>
      <c r="EE286" s="62"/>
      <c r="EF286" s="62"/>
      <c r="EG286" s="62"/>
    </row>
    <row r="287" spans="1:137" s="63" customFormat="1" ht="51">
      <c r="A287" s="45" t="s">
        <v>586</v>
      </c>
      <c r="B287" s="51"/>
      <c r="C287" s="84" t="s">
        <v>163</v>
      </c>
      <c r="D287" s="44">
        <f>D288</f>
        <v>120</v>
      </c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  <c r="AS287" s="62"/>
      <c r="AT287" s="62"/>
      <c r="AU287" s="62"/>
      <c r="AV287" s="62"/>
      <c r="AW287" s="62"/>
      <c r="AX287" s="62"/>
      <c r="AY287" s="62"/>
      <c r="AZ287" s="62"/>
      <c r="BA287" s="62"/>
      <c r="BB287" s="62"/>
      <c r="BC287" s="62"/>
      <c r="BD287" s="62"/>
      <c r="BE287" s="62"/>
      <c r="BF287" s="62"/>
      <c r="BG287" s="62"/>
      <c r="BH287" s="62"/>
      <c r="BI287" s="62"/>
      <c r="BJ287" s="62"/>
      <c r="BK287" s="62"/>
      <c r="BL287" s="62"/>
      <c r="BM287" s="62"/>
      <c r="BN287" s="62"/>
      <c r="BO287" s="62"/>
      <c r="BP287" s="62"/>
      <c r="BQ287" s="62"/>
      <c r="BR287" s="62"/>
      <c r="BS287" s="62"/>
      <c r="BT287" s="62"/>
      <c r="BU287" s="62"/>
      <c r="BV287" s="62"/>
      <c r="BW287" s="62"/>
      <c r="BX287" s="62"/>
      <c r="BY287" s="62"/>
      <c r="BZ287" s="62"/>
      <c r="CA287" s="62"/>
      <c r="CB287" s="62"/>
      <c r="CC287" s="62"/>
      <c r="CD287" s="62"/>
      <c r="CE287" s="62"/>
      <c r="CF287" s="62"/>
      <c r="CG287" s="62"/>
      <c r="CH287" s="62"/>
      <c r="CI287" s="62"/>
      <c r="CJ287" s="62"/>
      <c r="CK287" s="62"/>
      <c r="CL287" s="62"/>
      <c r="CM287" s="62"/>
      <c r="CN287" s="62"/>
      <c r="CO287" s="62"/>
      <c r="CP287" s="62"/>
      <c r="CQ287" s="62"/>
      <c r="CR287" s="62"/>
      <c r="CS287" s="62"/>
      <c r="CT287" s="62"/>
      <c r="CU287" s="62"/>
      <c r="CV287" s="62"/>
      <c r="CW287" s="62"/>
      <c r="CX287" s="62"/>
      <c r="CY287" s="62"/>
      <c r="CZ287" s="62"/>
      <c r="DA287" s="62"/>
      <c r="DB287" s="62"/>
      <c r="DC287" s="62"/>
      <c r="DD287" s="62"/>
      <c r="DE287" s="62"/>
      <c r="DF287" s="62"/>
      <c r="DG287" s="62"/>
      <c r="DH287" s="62"/>
      <c r="DI287" s="62"/>
      <c r="DJ287" s="62"/>
      <c r="DK287" s="62"/>
      <c r="DL287" s="62"/>
      <c r="DM287" s="62"/>
      <c r="DN287" s="62"/>
      <c r="DO287" s="62"/>
      <c r="DP287" s="62"/>
      <c r="DQ287" s="62"/>
      <c r="DR287" s="62"/>
      <c r="DS287" s="62"/>
      <c r="DT287" s="62"/>
      <c r="DU287" s="62"/>
      <c r="DV287" s="62"/>
      <c r="DW287" s="62"/>
      <c r="DX287" s="62"/>
      <c r="DY287" s="62"/>
      <c r="DZ287" s="62"/>
      <c r="EA287" s="62"/>
      <c r="EB287" s="62"/>
      <c r="EC287" s="62"/>
      <c r="ED287" s="62"/>
      <c r="EE287" s="62"/>
      <c r="EF287" s="62"/>
      <c r="EG287" s="62"/>
    </row>
    <row r="288" spans="1:137" s="63" customFormat="1" ht="25.5">
      <c r="A288" s="45"/>
      <c r="B288" s="45" t="s">
        <v>371</v>
      </c>
      <c r="C288" s="85" t="s">
        <v>372</v>
      </c>
      <c r="D288" s="44">
        <v>120</v>
      </c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  <c r="AS288" s="62"/>
      <c r="AT288" s="62"/>
      <c r="AU288" s="62"/>
      <c r="AV288" s="62"/>
      <c r="AW288" s="62"/>
      <c r="AX288" s="62"/>
      <c r="AY288" s="62"/>
      <c r="AZ288" s="62"/>
      <c r="BA288" s="62"/>
      <c r="BB288" s="62"/>
      <c r="BC288" s="62"/>
      <c r="BD288" s="62"/>
      <c r="BE288" s="62"/>
      <c r="BF288" s="62"/>
      <c r="BG288" s="62"/>
      <c r="BH288" s="62"/>
      <c r="BI288" s="62"/>
      <c r="BJ288" s="62"/>
      <c r="BK288" s="62"/>
      <c r="BL288" s="62"/>
      <c r="BM288" s="62"/>
      <c r="BN288" s="62"/>
      <c r="BO288" s="62"/>
      <c r="BP288" s="62"/>
      <c r="BQ288" s="62"/>
      <c r="BR288" s="62"/>
      <c r="BS288" s="62"/>
      <c r="BT288" s="62"/>
      <c r="BU288" s="62"/>
      <c r="BV288" s="62"/>
      <c r="BW288" s="62"/>
      <c r="BX288" s="62"/>
      <c r="BY288" s="62"/>
      <c r="BZ288" s="62"/>
      <c r="CA288" s="62"/>
      <c r="CB288" s="62"/>
      <c r="CC288" s="62"/>
      <c r="CD288" s="62"/>
      <c r="CE288" s="62"/>
      <c r="CF288" s="62"/>
      <c r="CG288" s="62"/>
      <c r="CH288" s="62"/>
      <c r="CI288" s="62"/>
      <c r="CJ288" s="62"/>
      <c r="CK288" s="62"/>
      <c r="CL288" s="62"/>
      <c r="CM288" s="62"/>
      <c r="CN288" s="62"/>
      <c r="CO288" s="62"/>
      <c r="CP288" s="62"/>
      <c r="CQ288" s="62"/>
      <c r="CR288" s="62"/>
      <c r="CS288" s="62"/>
      <c r="CT288" s="62"/>
      <c r="CU288" s="62"/>
      <c r="CV288" s="62"/>
      <c r="CW288" s="62"/>
      <c r="CX288" s="62"/>
      <c r="CY288" s="62"/>
      <c r="CZ288" s="62"/>
      <c r="DA288" s="62"/>
      <c r="DB288" s="62"/>
      <c r="DC288" s="62"/>
      <c r="DD288" s="62"/>
      <c r="DE288" s="62"/>
      <c r="DF288" s="62"/>
      <c r="DG288" s="62"/>
      <c r="DH288" s="62"/>
      <c r="DI288" s="62"/>
      <c r="DJ288" s="62"/>
      <c r="DK288" s="62"/>
      <c r="DL288" s="62"/>
      <c r="DM288" s="62"/>
      <c r="DN288" s="62"/>
      <c r="DO288" s="62"/>
      <c r="DP288" s="62"/>
      <c r="DQ288" s="62"/>
      <c r="DR288" s="62"/>
      <c r="DS288" s="62"/>
      <c r="DT288" s="62"/>
      <c r="DU288" s="62"/>
      <c r="DV288" s="62"/>
      <c r="DW288" s="62"/>
      <c r="DX288" s="62"/>
      <c r="DY288" s="62"/>
      <c r="DZ288" s="62"/>
      <c r="EA288" s="62"/>
      <c r="EB288" s="62"/>
      <c r="EC288" s="62"/>
      <c r="ED288" s="62"/>
      <c r="EE288" s="62"/>
      <c r="EF288" s="62"/>
      <c r="EG288" s="62"/>
    </row>
    <row r="289" spans="1:137" s="63" customFormat="1" ht="25.5">
      <c r="A289" s="45" t="s">
        <v>587</v>
      </c>
      <c r="B289" s="86"/>
      <c r="C289" s="84" t="s">
        <v>164</v>
      </c>
      <c r="D289" s="44">
        <f>D290</f>
        <v>305</v>
      </c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62"/>
      <c r="AT289" s="62"/>
      <c r="AU289" s="62"/>
      <c r="AV289" s="62"/>
      <c r="AW289" s="62"/>
      <c r="AX289" s="62"/>
      <c r="AY289" s="62"/>
      <c r="AZ289" s="62"/>
      <c r="BA289" s="62"/>
      <c r="BB289" s="62"/>
      <c r="BC289" s="62"/>
      <c r="BD289" s="62"/>
      <c r="BE289" s="62"/>
      <c r="BF289" s="62"/>
      <c r="BG289" s="62"/>
      <c r="BH289" s="62"/>
      <c r="BI289" s="62"/>
      <c r="BJ289" s="62"/>
      <c r="BK289" s="62"/>
      <c r="BL289" s="62"/>
      <c r="BM289" s="62"/>
      <c r="BN289" s="62"/>
      <c r="BO289" s="62"/>
      <c r="BP289" s="62"/>
      <c r="BQ289" s="62"/>
      <c r="BR289" s="62"/>
      <c r="BS289" s="62"/>
      <c r="BT289" s="62"/>
      <c r="BU289" s="62"/>
      <c r="BV289" s="62"/>
      <c r="BW289" s="62"/>
      <c r="BX289" s="62"/>
      <c r="BY289" s="62"/>
      <c r="BZ289" s="62"/>
      <c r="CA289" s="62"/>
      <c r="CB289" s="62"/>
      <c r="CC289" s="62"/>
      <c r="CD289" s="62"/>
      <c r="CE289" s="62"/>
      <c r="CF289" s="62"/>
      <c r="CG289" s="62"/>
      <c r="CH289" s="62"/>
      <c r="CI289" s="62"/>
      <c r="CJ289" s="62"/>
      <c r="CK289" s="62"/>
      <c r="CL289" s="62"/>
      <c r="CM289" s="62"/>
      <c r="CN289" s="62"/>
      <c r="CO289" s="62"/>
      <c r="CP289" s="62"/>
      <c r="CQ289" s="62"/>
      <c r="CR289" s="62"/>
      <c r="CS289" s="62"/>
      <c r="CT289" s="62"/>
      <c r="CU289" s="62"/>
      <c r="CV289" s="62"/>
      <c r="CW289" s="62"/>
      <c r="CX289" s="62"/>
      <c r="CY289" s="62"/>
      <c r="CZ289" s="62"/>
      <c r="DA289" s="62"/>
      <c r="DB289" s="62"/>
      <c r="DC289" s="62"/>
      <c r="DD289" s="62"/>
      <c r="DE289" s="62"/>
      <c r="DF289" s="62"/>
      <c r="DG289" s="62"/>
      <c r="DH289" s="62"/>
      <c r="DI289" s="62"/>
      <c r="DJ289" s="62"/>
      <c r="DK289" s="62"/>
      <c r="DL289" s="62"/>
      <c r="DM289" s="62"/>
      <c r="DN289" s="62"/>
      <c r="DO289" s="62"/>
      <c r="DP289" s="62"/>
      <c r="DQ289" s="62"/>
      <c r="DR289" s="62"/>
      <c r="DS289" s="62"/>
      <c r="DT289" s="62"/>
      <c r="DU289" s="62"/>
      <c r="DV289" s="62"/>
      <c r="DW289" s="62"/>
      <c r="DX289" s="62"/>
      <c r="DY289" s="62"/>
      <c r="DZ289" s="62"/>
      <c r="EA289" s="62"/>
      <c r="EB289" s="62"/>
      <c r="EC289" s="62"/>
      <c r="ED289" s="62"/>
      <c r="EE289" s="62"/>
      <c r="EF289" s="62"/>
      <c r="EG289" s="62"/>
    </row>
    <row r="290" spans="1:137" s="63" customFormat="1" ht="25.5">
      <c r="A290" s="45"/>
      <c r="B290" s="45" t="s">
        <v>371</v>
      </c>
      <c r="C290" s="85" t="s">
        <v>372</v>
      </c>
      <c r="D290" s="44">
        <v>305</v>
      </c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  <c r="AS290" s="62"/>
      <c r="AT290" s="62"/>
      <c r="AU290" s="62"/>
      <c r="AV290" s="62"/>
      <c r="AW290" s="62"/>
      <c r="AX290" s="62"/>
      <c r="AY290" s="62"/>
      <c r="AZ290" s="62"/>
      <c r="BA290" s="62"/>
      <c r="BB290" s="62"/>
      <c r="BC290" s="62"/>
      <c r="BD290" s="62"/>
      <c r="BE290" s="62"/>
      <c r="BF290" s="62"/>
      <c r="BG290" s="62"/>
      <c r="BH290" s="62"/>
      <c r="BI290" s="62"/>
      <c r="BJ290" s="62"/>
      <c r="BK290" s="62"/>
      <c r="BL290" s="62"/>
      <c r="BM290" s="62"/>
      <c r="BN290" s="62"/>
      <c r="BO290" s="62"/>
      <c r="BP290" s="62"/>
      <c r="BQ290" s="62"/>
      <c r="BR290" s="62"/>
      <c r="BS290" s="62"/>
      <c r="BT290" s="62"/>
      <c r="BU290" s="62"/>
      <c r="BV290" s="62"/>
      <c r="BW290" s="62"/>
      <c r="BX290" s="62"/>
      <c r="BY290" s="62"/>
      <c r="BZ290" s="62"/>
      <c r="CA290" s="62"/>
      <c r="CB290" s="62"/>
      <c r="CC290" s="62"/>
      <c r="CD290" s="62"/>
      <c r="CE290" s="62"/>
      <c r="CF290" s="62"/>
      <c r="CG290" s="62"/>
      <c r="CH290" s="62"/>
      <c r="CI290" s="62"/>
      <c r="CJ290" s="62"/>
      <c r="CK290" s="62"/>
      <c r="CL290" s="62"/>
      <c r="CM290" s="62"/>
      <c r="CN290" s="62"/>
      <c r="CO290" s="62"/>
      <c r="CP290" s="62"/>
      <c r="CQ290" s="62"/>
      <c r="CR290" s="62"/>
      <c r="CS290" s="62"/>
      <c r="CT290" s="62"/>
      <c r="CU290" s="62"/>
      <c r="CV290" s="62"/>
      <c r="CW290" s="62"/>
      <c r="CX290" s="62"/>
      <c r="CY290" s="62"/>
      <c r="CZ290" s="62"/>
      <c r="DA290" s="62"/>
      <c r="DB290" s="62"/>
      <c r="DC290" s="62"/>
      <c r="DD290" s="62"/>
      <c r="DE290" s="62"/>
      <c r="DF290" s="62"/>
      <c r="DG290" s="62"/>
      <c r="DH290" s="62"/>
      <c r="DI290" s="62"/>
      <c r="DJ290" s="62"/>
      <c r="DK290" s="62"/>
      <c r="DL290" s="62"/>
      <c r="DM290" s="62"/>
      <c r="DN290" s="62"/>
      <c r="DO290" s="62"/>
      <c r="DP290" s="62"/>
      <c r="DQ290" s="62"/>
      <c r="DR290" s="62"/>
      <c r="DS290" s="62"/>
      <c r="DT290" s="62"/>
      <c r="DU290" s="62"/>
      <c r="DV290" s="62"/>
      <c r="DW290" s="62"/>
      <c r="DX290" s="62"/>
      <c r="DY290" s="62"/>
      <c r="DZ290" s="62"/>
      <c r="EA290" s="62"/>
      <c r="EB290" s="62"/>
      <c r="EC290" s="62"/>
      <c r="ED290" s="62"/>
      <c r="EE290" s="62"/>
      <c r="EF290" s="62"/>
      <c r="EG290" s="62"/>
    </row>
    <row r="291" spans="1:137" s="63" customFormat="1" ht="25.5">
      <c r="A291" s="45" t="s">
        <v>686</v>
      </c>
      <c r="B291" s="86"/>
      <c r="C291" s="84" t="s">
        <v>165</v>
      </c>
      <c r="D291" s="44">
        <f>D292</f>
        <v>775</v>
      </c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  <c r="AS291" s="62"/>
      <c r="AT291" s="62"/>
      <c r="AU291" s="62"/>
      <c r="AV291" s="62"/>
      <c r="AW291" s="62"/>
      <c r="AX291" s="62"/>
      <c r="AY291" s="62"/>
      <c r="AZ291" s="62"/>
      <c r="BA291" s="62"/>
      <c r="BB291" s="62"/>
      <c r="BC291" s="62"/>
      <c r="BD291" s="62"/>
      <c r="BE291" s="62"/>
      <c r="BF291" s="62"/>
      <c r="BG291" s="62"/>
      <c r="BH291" s="62"/>
      <c r="BI291" s="62"/>
      <c r="BJ291" s="62"/>
      <c r="BK291" s="62"/>
      <c r="BL291" s="62"/>
      <c r="BM291" s="62"/>
      <c r="BN291" s="62"/>
      <c r="BO291" s="62"/>
      <c r="BP291" s="62"/>
      <c r="BQ291" s="62"/>
      <c r="BR291" s="62"/>
      <c r="BS291" s="62"/>
      <c r="BT291" s="62"/>
      <c r="BU291" s="62"/>
      <c r="BV291" s="62"/>
      <c r="BW291" s="62"/>
      <c r="BX291" s="62"/>
      <c r="BY291" s="62"/>
      <c r="BZ291" s="62"/>
      <c r="CA291" s="62"/>
      <c r="CB291" s="62"/>
      <c r="CC291" s="62"/>
      <c r="CD291" s="62"/>
      <c r="CE291" s="62"/>
      <c r="CF291" s="62"/>
      <c r="CG291" s="62"/>
      <c r="CH291" s="62"/>
      <c r="CI291" s="62"/>
      <c r="CJ291" s="62"/>
      <c r="CK291" s="62"/>
      <c r="CL291" s="62"/>
      <c r="CM291" s="62"/>
      <c r="CN291" s="62"/>
      <c r="CO291" s="62"/>
      <c r="CP291" s="62"/>
      <c r="CQ291" s="62"/>
      <c r="CR291" s="62"/>
      <c r="CS291" s="62"/>
      <c r="CT291" s="62"/>
      <c r="CU291" s="62"/>
      <c r="CV291" s="62"/>
      <c r="CW291" s="62"/>
      <c r="CX291" s="62"/>
      <c r="CY291" s="62"/>
      <c r="CZ291" s="62"/>
      <c r="DA291" s="62"/>
      <c r="DB291" s="62"/>
      <c r="DC291" s="62"/>
      <c r="DD291" s="62"/>
      <c r="DE291" s="62"/>
      <c r="DF291" s="62"/>
      <c r="DG291" s="62"/>
      <c r="DH291" s="62"/>
      <c r="DI291" s="62"/>
      <c r="DJ291" s="62"/>
      <c r="DK291" s="62"/>
      <c r="DL291" s="62"/>
      <c r="DM291" s="62"/>
      <c r="DN291" s="62"/>
      <c r="DO291" s="62"/>
      <c r="DP291" s="62"/>
      <c r="DQ291" s="62"/>
      <c r="DR291" s="62"/>
      <c r="DS291" s="62"/>
      <c r="DT291" s="62"/>
      <c r="DU291" s="62"/>
      <c r="DV291" s="62"/>
      <c r="DW291" s="62"/>
      <c r="DX291" s="62"/>
      <c r="DY291" s="62"/>
      <c r="DZ291" s="62"/>
      <c r="EA291" s="62"/>
      <c r="EB291" s="62"/>
      <c r="EC291" s="62"/>
      <c r="ED291" s="62"/>
      <c r="EE291" s="62"/>
      <c r="EF291" s="62"/>
      <c r="EG291" s="62"/>
    </row>
    <row r="292" spans="1:137" s="63" customFormat="1" ht="12.75">
      <c r="A292" s="45"/>
      <c r="B292" s="86" t="s">
        <v>367</v>
      </c>
      <c r="C292" s="84" t="s">
        <v>368</v>
      </c>
      <c r="D292" s="44">
        <v>775</v>
      </c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  <c r="AS292" s="62"/>
      <c r="AT292" s="62"/>
      <c r="AU292" s="62"/>
      <c r="AV292" s="62"/>
      <c r="AW292" s="62"/>
      <c r="AX292" s="62"/>
      <c r="AY292" s="62"/>
      <c r="AZ292" s="62"/>
      <c r="BA292" s="62"/>
      <c r="BB292" s="62"/>
      <c r="BC292" s="62"/>
      <c r="BD292" s="62"/>
      <c r="BE292" s="62"/>
      <c r="BF292" s="62"/>
      <c r="BG292" s="62"/>
      <c r="BH292" s="62"/>
      <c r="BI292" s="62"/>
      <c r="BJ292" s="62"/>
      <c r="BK292" s="62"/>
      <c r="BL292" s="62"/>
      <c r="BM292" s="62"/>
      <c r="BN292" s="62"/>
      <c r="BO292" s="62"/>
      <c r="BP292" s="62"/>
      <c r="BQ292" s="62"/>
      <c r="BR292" s="62"/>
      <c r="BS292" s="62"/>
      <c r="BT292" s="62"/>
      <c r="BU292" s="62"/>
      <c r="BV292" s="62"/>
      <c r="BW292" s="62"/>
      <c r="BX292" s="62"/>
      <c r="BY292" s="62"/>
      <c r="BZ292" s="62"/>
      <c r="CA292" s="62"/>
      <c r="CB292" s="62"/>
      <c r="CC292" s="62"/>
      <c r="CD292" s="62"/>
      <c r="CE292" s="62"/>
      <c r="CF292" s="62"/>
      <c r="CG292" s="62"/>
      <c r="CH292" s="62"/>
      <c r="CI292" s="62"/>
      <c r="CJ292" s="62"/>
      <c r="CK292" s="62"/>
      <c r="CL292" s="62"/>
      <c r="CM292" s="62"/>
      <c r="CN292" s="62"/>
      <c r="CO292" s="62"/>
      <c r="CP292" s="62"/>
      <c r="CQ292" s="62"/>
      <c r="CR292" s="62"/>
      <c r="CS292" s="62"/>
      <c r="CT292" s="62"/>
      <c r="CU292" s="62"/>
      <c r="CV292" s="62"/>
      <c r="CW292" s="62"/>
      <c r="CX292" s="62"/>
      <c r="CY292" s="62"/>
      <c r="CZ292" s="62"/>
      <c r="DA292" s="62"/>
      <c r="DB292" s="62"/>
      <c r="DC292" s="62"/>
      <c r="DD292" s="62"/>
      <c r="DE292" s="62"/>
      <c r="DF292" s="62"/>
      <c r="DG292" s="62"/>
      <c r="DH292" s="62"/>
      <c r="DI292" s="62"/>
      <c r="DJ292" s="62"/>
      <c r="DK292" s="62"/>
      <c r="DL292" s="62"/>
      <c r="DM292" s="62"/>
      <c r="DN292" s="62"/>
      <c r="DO292" s="62"/>
      <c r="DP292" s="62"/>
      <c r="DQ292" s="62"/>
      <c r="DR292" s="62"/>
      <c r="DS292" s="62"/>
      <c r="DT292" s="62"/>
      <c r="DU292" s="62"/>
      <c r="DV292" s="62"/>
      <c r="DW292" s="62"/>
      <c r="DX292" s="62"/>
      <c r="DY292" s="62"/>
      <c r="DZ292" s="62"/>
      <c r="EA292" s="62"/>
      <c r="EB292" s="62"/>
      <c r="EC292" s="62"/>
      <c r="ED292" s="62"/>
      <c r="EE292" s="62"/>
      <c r="EF292" s="62"/>
      <c r="EG292" s="62"/>
    </row>
    <row r="293" spans="1:137" s="63" customFormat="1" ht="12.75">
      <c r="A293" s="58" t="s">
        <v>51</v>
      </c>
      <c r="B293" s="58"/>
      <c r="C293" s="121" t="s">
        <v>113</v>
      </c>
      <c r="D293" s="61">
        <f>D294+D302</f>
        <v>92270.3</v>
      </c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  <c r="AS293" s="62"/>
      <c r="AT293" s="62"/>
      <c r="AU293" s="62"/>
      <c r="AV293" s="62"/>
      <c r="AW293" s="62"/>
      <c r="AX293" s="62"/>
      <c r="AY293" s="62"/>
      <c r="AZ293" s="62"/>
      <c r="BA293" s="62"/>
      <c r="BB293" s="62"/>
      <c r="BC293" s="62"/>
      <c r="BD293" s="62"/>
      <c r="BE293" s="62"/>
      <c r="BF293" s="62"/>
      <c r="BG293" s="62"/>
      <c r="BH293" s="62"/>
      <c r="BI293" s="62"/>
      <c r="BJ293" s="62"/>
      <c r="BK293" s="62"/>
      <c r="BL293" s="62"/>
      <c r="BM293" s="62"/>
      <c r="BN293" s="62"/>
      <c r="BO293" s="62"/>
      <c r="BP293" s="62"/>
      <c r="BQ293" s="62"/>
      <c r="BR293" s="62"/>
      <c r="BS293" s="62"/>
      <c r="BT293" s="62"/>
      <c r="BU293" s="62"/>
      <c r="BV293" s="62"/>
      <c r="BW293" s="62"/>
      <c r="BX293" s="62"/>
      <c r="BY293" s="62"/>
      <c r="BZ293" s="62"/>
      <c r="CA293" s="62"/>
      <c r="CB293" s="62"/>
      <c r="CC293" s="62"/>
      <c r="CD293" s="62"/>
      <c r="CE293" s="62"/>
      <c r="CF293" s="62"/>
      <c r="CG293" s="62"/>
      <c r="CH293" s="62"/>
      <c r="CI293" s="62"/>
      <c r="CJ293" s="62"/>
      <c r="CK293" s="62"/>
      <c r="CL293" s="62"/>
      <c r="CM293" s="62"/>
      <c r="CN293" s="62"/>
      <c r="CO293" s="62"/>
      <c r="CP293" s="62"/>
      <c r="CQ293" s="62"/>
      <c r="CR293" s="62"/>
      <c r="CS293" s="62"/>
      <c r="CT293" s="62"/>
      <c r="CU293" s="62"/>
      <c r="CV293" s="62"/>
      <c r="CW293" s="62"/>
      <c r="CX293" s="62"/>
      <c r="CY293" s="62"/>
      <c r="CZ293" s="62"/>
      <c r="DA293" s="62"/>
      <c r="DB293" s="62"/>
      <c r="DC293" s="62"/>
      <c r="DD293" s="62"/>
      <c r="DE293" s="62"/>
      <c r="DF293" s="62"/>
      <c r="DG293" s="62"/>
      <c r="DH293" s="62"/>
      <c r="DI293" s="62"/>
      <c r="DJ293" s="62"/>
      <c r="DK293" s="62"/>
      <c r="DL293" s="62"/>
      <c r="DM293" s="62"/>
      <c r="DN293" s="62"/>
      <c r="DO293" s="62"/>
      <c r="DP293" s="62"/>
      <c r="DQ293" s="62"/>
      <c r="DR293" s="62"/>
      <c r="DS293" s="62"/>
      <c r="DT293" s="62"/>
      <c r="DU293" s="62"/>
      <c r="DV293" s="62"/>
      <c r="DW293" s="62"/>
      <c r="DX293" s="62"/>
      <c r="DY293" s="62"/>
      <c r="DZ293" s="62"/>
      <c r="EA293" s="62"/>
      <c r="EB293" s="62"/>
      <c r="EC293" s="62"/>
      <c r="ED293" s="62"/>
      <c r="EE293" s="62"/>
      <c r="EF293" s="62"/>
      <c r="EG293" s="62"/>
    </row>
    <row r="294" spans="1:137" s="63" customFormat="1" ht="12.75">
      <c r="A294" s="45" t="s">
        <v>52</v>
      </c>
      <c r="B294" s="126"/>
      <c r="C294" s="87" t="s">
        <v>154</v>
      </c>
      <c r="D294" s="61">
        <f>D295</f>
        <v>20000</v>
      </c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  <c r="AS294" s="62"/>
      <c r="AT294" s="62"/>
      <c r="AU294" s="62"/>
      <c r="AV294" s="62"/>
      <c r="AW294" s="62"/>
      <c r="AX294" s="62"/>
      <c r="AY294" s="62"/>
      <c r="AZ294" s="62"/>
      <c r="BA294" s="62"/>
      <c r="BB294" s="62"/>
      <c r="BC294" s="62"/>
      <c r="BD294" s="62"/>
      <c r="BE294" s="62"/>
      <c r="BF294" s="62"/>
      <c r="BG294" s="62"/>
      <c r="BH294" s="62"/>
      <c r="BI294" s="62"/>
      <c r="BJ294" s="62"/>
      <c r="BK294" s="62"/>
      <c r="BL294" s="62"/>
      <c r="BM294" s="62"/>
      <c r="BN294" s="62"/>
      <c r="BO294" s="62"/>
      <c r="BP294" s="62"/>
      <c r="BQ294" s="62"/>
      <c r="BR294" s="62"/>
      <c r="BS294" s="62"/>
      <c r="BT294" s="62"/>
      <c r="BU294" s="62"/>
      <c r="BV294" s="62"/>
      <c r="BW294" s="62"/>
      <c r="BX294" s="62"/>
      <c r="BY294" s="62"/>
      <c r="BZ294" s="62"/>
      <c r="CA294" s="62"/>
      <c r="CB294" s="62"/>
      <c r="CC294" s="62"/>
      <c r="CD294" s="62"/>
      <c r="CE294" s="62"/>
      <c r="CF294" s="62"/>
      <c r="CG294" s="62"/>
      <c r="CH294" s="62"/>
      <c r="CI294" s="62"/>
      <c r="CJ294" s="62"/>
      <c r="CK294" s="62"/>
      <c r="CL294" s="62"/>
      <c r="CM294" s="62"/>
      <c r="CN294" s="62"/>
      <c r="CO294" s="62"/>
      <c r="CP294" s="62"/>
      <c r="CQ294" s="62"/>
      <c r="CR294" s="62"/>
      <c r="CS294" s="62"/>
      <c r="CT294" s="62"/>
      <c r="CU294" s="62"/>
      <c r="CV294" s="62"/>
      <c r="CW294" s="62"/>
      <c r="CX294" s="62"/>
      <c r="CY294" s="62"/>
      <c r="CZ294" s="62"/>
      <c r="DA294" s="62"/>
      <c r="DB294" s="62"/>
      <c r="DC294" s="62"/>
      <c r="DD294" s="62"/>
      <c r="DE294" s="62"/>
      <c r="DF294" s="62"/>
      <c r="DG294" s="62"/>
      <c r="DH294" s="62"/>
      <c r="DI294" s="62"/>
      <c r="DJ294" s="62"/>
      <c r="DK294" s="62"/>
      <c r="DL294" s="62"/>
      <c r="DM294" s="62"/>
      <c r="DN294" s="62"/>
      <c r="DO294" s="62"/>
      <c r="DP294" s="62"/>
      <c r="DQ294" s="62"/>
      <c r="DR294" s="62"/>
      <c r="DS294" s="62"/>
      <c r="DT294" s="62"/>
      <c r="DU294" s="62"/>
      <c r="DV294" s="62"/>
      <c r="DW294" s="62"/>
      <c r="DX294" s="62"/>
      <c r="DY294" s="62"/>
      <c r="DZ294" s="62"/>
      <c r="EA294" s="62"/>
      <c r="EB294" s="62"/>
      <c r="EC294" s="62"/>
      <c r="ED294" s="62"/>
      <c r="EE294" s="62"/>
      <c r="EF294" s="62"/>
      <c r="EG294" s="62"/>
    </row>
    <row r="295" spans="1:137" s="63" customFormat="1" ht="25.5">
      <c r="A295" s="45" t="s">
        <v>53</v>
      </c>
      <c r="B295" s="83"/>
      <c r="C295" s="84" t="s">
        <v>54</v>
      </c>
      <c r="D295" s="44">
        <f>D296+D298+D300</f>
        <v>20000</v>
      </c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  <c r="AS295" s="62"/>
      <c r="AT295" s="62"/>
      <c r="AU295" s="62"/>
      <c r="AV295" s="62"/>
      <c r="AW295" s="62"/>
      <c r="AX295" s="62"/>
      <c r="AY295" s="62"/>
      <c r="AZ295" s="62"/>
      <c r="BA295" s="62"/>
      <c r="BB295" s="62"/>
      <c r="BC295" s="62"/>
      <c r="BD295" s="62"/>
      <c r="BE295" s="62"/>
      <c r="BF295" s="62"/>
      <c r="BG295" s="62"/>
      <c r="BH295" s="62"/>
      <c r="BI295" s="62"/>
      <c r="BJ295" s="62"/>
      <c r="BK295" s="62"/>
      <c r="BL295" s="62"/>
      <c r="BM295" s="62"/>
      <c r="BN295" s="62"/>
      <c r="BO295" s="62"/>
      <c r="BP295" s="62"/>
      <c r="BQ295" s="62"/>
      <c r="BR295" s="62"/>
      <c r="BS295" s="62"/>
      <c r="BT295" s="62"/>
      <c r="BU295" s="62"/>
      <c r="BV295" s="62"/>
      <c r="BW295" s="62"/>
      <c r="BX295" s="62"/>
      <c r="BY295" s="62"/>
      <c r="BZ295" s="62"/>
      <c r="CA295" s="62"/>
      <c r="CB295" s="62"/>
      <c r="CC295" s="62"/>
      <c r="CD295" s="62"/>
      <c r="CE295" s="62"/>
      <c r="CF295" s="62"/>
      <c r="CG295" s="62"/>
      <c r="CH295" s="62"/>
      <c r="CI295" s="62"/>
      <c r="CJ295" s="62"/>
      <c r="CK295" s="62"/>
      <c r="CL295" s="62"/>
      <c r="CM295" s="62"/>
      <c r="CN295" s="62"/>
      <c r="CO295" s="62"/>
      <c r="CP295" s="62"/>
      <c r="CQ295" s="62"/>
      <c r="CR295" s="62"/>
      <c r="CS295" s="62"/>
      <c r="CT295" s="62"/>
      <c r="CU295" s="62"/>
      <c r="CV295" s="62"/>
      <c r="CW295" s="62"/>
      <c r="CX295" s="62"/>
      <c r="CY295" s="62"/>
      <c r="CZ295" s="62"/>
      <c r="DA295" s="62"/>
      <c r="DB295" s="62"/>
      <c r="DC295" s="62"/>
      <c r="DD295" s="62"/>
      <c r="DE295" s="62"/>
      <c r="DF295" s="62"/>
      <c r="DG295" s="62"/>
      <c r="DH295" s="62"/>
      <c r="DI295" s="62"/>
      <c r="DJ295" s="62"/>
      <c r="DK295" s="62"/>
      <c r="DL295" s="62"/>
      <c r="DM295" s="62"/>
      <c r="DN295" s="62"/>
      <c r="DO295" s="62"/>
      <c r="DP295" s="62"/>
      <c r="DQ295" s="62"/>
      <c r="DR295" s="62"/>
      <c r="DS295" s="62"/>
      <c r="DT295" s="62"/>
      <c r="DU295" s="62"/>
      <c r="DV295" s="62"/>
      <c r="DW295" s="62"/>
      <c r="DX295" s="62"/>
      <c r="DY295" s="62"/>
      <c r="DZ295" s="62"/>
      <c r="EA295" s="62"/>
      <c r="EB295" s="62"/>
      <c r="EC295" s="62"/>
      <c r="ED295" s="62"/>
      <c r="EE295" s="62"/>
      <c r="EF295" s="62"/>
      <c r="EG295" s="62"/>
    </row>
    <row r="296" spans="1:137" s="63" customFormat="1" ht="38.25">
      <c r="A296" s="45" t="s">
        <v>588</v>
      </c>
      <c r="B296" s="122"/>
      <c r="C296" s="87" t="s">
        <v>166</v>
      </c>
      <c r="D296" s="44">
        <f>D297</f>
        <v>5000</v>
      </c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  <c r="AS296" s="62"/>
      <c r="AT296" s="62"/>
      <c r="AU296" s="62"/>
      <c r="AV296" s="62"/>
      <c r="AW296" s="62"/>
      <c r="AX296" s="62"/>
      <c r="AY296" s="62"/>
      <c r="AZ296" s="62"/>
      <c r="BA296" s="62"/>
      <c r="BB296" s="62"/>
      <c r="BC296" s="62"/>
      <c r="BD296" s="62"/>
      <c r="BE296" s="62"/>
      <c r="BF296" s="62"/>
      <c r="BG296" s="62"/>
      <c r="BH296" s="62"/>
      <c r="BI296" s="62"/>
      <c r="BJ296" s="62"/>
      <c r="BK296" s="62"/>
      <c r="BL296" s="62"/>
      <c r="BM296" s="62"/>
      <c r="BN296" s="62"/>
      <c r="BO296" s="62"/>
      <c r="BP296" s="62"/>
      <c r="BQ296" s="62"/>
      <c r="BR296" s="62"/>
      <c r="BS296" s="62"/>
      <c r="BT296" s="62"/>
      <c r="BU296" s="62"/>
      <c r="BV296" s="62"/>
      <c r="BW296" s="62"/>
      <c r="BX296" s="62"/>
      <c r="BY296" s="62"/>
      <c r="BZ296" s="62"/>
      <c r="CA296" s="62"/>
      <c r="CB296" s="62"/>
      <c r="CC296" s="62"/>
      <c r="CD296" s="62"/>
      <c r="CE296" s="62"/>
      <c r="CF296" s="62"/>
      <c r="CG296" s="62"/>
      <c r="CH296" s="62"/>
      <c r="CI296" s="62"/>
      <c r="CJ296" s="62"/>
      <c r="CK296" s="62"/>
      <c r="CL296" s="62"/>
      <c r="CM296" s="62"/>
      <c r="CN296" s="62"/>
      <c r="CO296" s="62"/>
      <c r="CP296" s="62"/>
      <c r="CQ296" s="62"/>
      <c r="CR296" s="62"/>
      <c r="CS296" s="62"/>
      <c r="CT296" s="62"/>
      <c r="CU296" s="62"/>
      <c r="CV296" s="62"/>
      <c r="CW296" s="62"/>
      <c r="CX296" s="62"/>
      <c r="CY296" s="62"/>
      <c r="CZ296" s="62"/>
      <c r="DA296" s="62"/>
      <c r="DB296" s="62"/>
      <c r="DC296" s="62"/>
      <c r="DD296" s="62"/>
      <c r="DE296" s="62"/>
      <c r="DF296" s="62"/>
      <c r="DG296" s="62"/>
      <c r="DH296" s="62"/>
      <c r="DI296" s="62"/>
      <c r="DJ296" s="62"/>
      <c r="DK296" s="62"/>
      <c r="DL296" s="62"/>
      <c r="DM296" s="62"/>
      <c r="DN296" s="62"/>
      <c r="DO296" s="62"/>
      <c r="DP296" s="62"/>
      <c r="DQ296" s="62"/>
      <c r="DR296" s="62"/>
      <c r="DS296" s="62"/>
      <c r="DT296" s="62"/>
      <c r="DU296" s="62"/>
      <c r="DV296" s="62"/>
      <c r="DW296" s="62"/>
      <c r="DX296" s="62"/>
      <c r="DY296" s="62"/>
      <c r="DZ296" s="62"/>
      <c r="EA296" s="62"/>
      <c r="EB296" s="62"/>
      <c r="EC296" s="62"/>
      <c r="ED296" s="62"/>
      <c r="EE296" s="62"/>
      <c r="EF296" s="62"/>
      <c r="EG296" s="62"/>
    </row>
    <row r="297" spans="1:137" s="63" customFormat="1" ht="25.5">
      <c r="A297" s="45"/>
      <c r="B297" s="86" t="s">
        <v>366</v>
      </c>
      <c r="C297" s="84" t="s">
        <v>1</v>
      </c>
      <c r="D297" s="44">
        <v>5000</v>
      </c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  <c r="AS297" s="62"/>
      <c r="AT297" s="62"/>
      <c r="AU297" s="62"/>
      <c r="AV297" s="62"/>
      <c r="AW297" s="62"/>
      <c r="AX297" s="62"/>
      <c r="AY297" s="62"/>
      <c r="AZ297" s="62"/>
      <c r="BA297" s="62"/>
      <c r="BB297" s="62"/>
      <c r="BC297" s="62"/>
      <c r="BD297" s="62"/>
      <c r="BE297" s="62"/>
      <c r="BF297" s="62"/>
      <c r="BG297" s="62"/>
      <c r="BH297" s="62"/>
      <c r="BI297" s="62"/>
      <c r="BJ297" s="62"/>
      <c r="BK297" s="62"/>
      <c r="BL297" s="62"/>
      <c r="BM297" s="62"/>
      <c r="BN297" s="62"/>
      <c r="BO297" s="62"/>
      <c r="BP297" s="62"/>
      <c r="BQ297" s="62"/>
      <c r="BR297" s="62"/>
      <c r="BS297" s="62"/>
      <c r="BT297" s="62"/>
      <c r="BU297" s="62"/>
      <c r="BV297" s="62"/>
      <c r="BW297" s="62"/>
      <c r="BX297" s="62"/>
      <c r="BY297" s="62"/>
      <c r="BZ297" s="62"/>
      <c r="CA297" s="62"/>
      <c r="CB297" s="62"/>
      <c r="CC297" s="62"/>
      <c r="CD297" s="62"/>
      <c r="CE297" s="62"/>
      <c r="CF297" s="62"/>
      <c r="CG297" s="62"/>
      <c r="CH297" s="62"/>
      <c r="CI297" s="62"/>
      <c r="CJ297" s="62"/>
      <c r="CK297" s="62"/>
      <c r="CL297" s="62"/>
      <c r="CM297" s="62"/>
      <c r="CN297" s="62"/>
      <c r="CO297" s="62"/>
      <c r="CP297" s="62"/>
      <c r="CQ297" s="62"/>
      <c r="CR297" s="62"/>
      <c r="CS297" s="62"/>
      <c r="CT297" s="62"/>
      <c r="CU297" s="62"/>
      <c r="CV297" s="62"/>
      <c r="CW297" s="62"/>
      <c r="CX297" s="62"/>
      <c r="CY297" s="62"/>
      <c r="CZ297" s="62"/>
      <c r="DA297" s="62"/>
      <c r="DB297" s="62"/>
      <c r="DC297" s="62"/>
      <c r="DD297" s="62"/>
      <c r="DE297" s="62"/>
      <c r="DF297" s="62"/>
      <c r="DG297" s="62"/>
      <c r="DH297" s="62"/>
      <c r="DI297" s="62"/>
      <c r="DJ297" s="62"/>
      <c r="DK297" s="62"/>
      <c r="DL297" s="62"/>
      <c r="DM297" s="62"/>
      <c r="DN297" s="62"/>
      <c r="DO297" s="62"/>
      <c r="DP297" s="62"/>
      <c r="DQ297" s="62"/>
      <c r="DR297" s="62"/>
      <c r="DS297" s="62"/>
      <c r="DT297" s="62"/>
      <c r="DU297" s="62"/>
      <c r="DV297" s="62"/>
      <c r="DW297" s="62"/>
      <c r="DX297" s="62"/>
      <c r="DY297" s="62"/>
      <c r="DZ297" s="62"/>
      <c r="EA297" s="62"/>
      <c r="EB297" s="62"/>
      <c r="EC297" s="62"/>
      <c r="ED297" s="62"/>
      <c r="EE297" s="62"/>
      <c r="EF297" s="62"/>
      <c r="EG297" s="62"/>
    </row>
    <row r="298" spans="1:137" s="63" customFormat="1" ht="25.5">
      <c r="A298" s="45" t="s">
        <v>589</v>
      </c>
      <c r="B298" s="122"/>
      <c r="C298" s="87" t="s">
        <v>172</v>
      </c>
      <c r="D298" s="44">
        <f>D299</f>
        <v>1000</v>
      </c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  <c r="AS298" s="62"/>
      <c r="AT298" s="62"/>
      <c r="AU298" s="62"/>
      <c r="AV298" s="62"/>
      <c r="AW298" s="62"/>
      <c r="AX298" s="62"/>
      <c r="AY298" s="62"/>
      <c r="AZ298" s="62"/>
      <c r="BA298" s="62"/>
      <c r="BB298" s="62"/>
      <c r="BC298" s="62"/>
      <c r="BD298" s="62"/>
      <c r="BE298" s="62"/>
      <c r="BF298" s="62"/>
      <c r="BG298" s="62"/>
      <c r="BH298" s="62"/>
      <c r="BI298" s="62"/>
      <c r="BJ298" s="62"/>
      <c r="BK298" s="62"/>
      <c r="BL298" s="62"/>
      <c r="BM298" s="62"/>
      <c r="BN298" s="62"/>
      <c r="BO298" s="62"/>
      <c r="BP298" s="62"/>
      <c r="BQ298" s="62"/>
      <c r="BR298" s="62"/>
      <c r="BS298" s="62"/>
      <c r="BT298" s="62"/>
      <c r="BU298" s="62"/>
      <c r="BV298" s="62"/>
      <c r="BW298" s="62"/>
      <c r="BX298" s="62"/>
      <c r="BY298" s="62"/>
      <c r="BZ298" s="62"/>
      <c r="CA298" s="62"/>
      <c r="CB298" s="62"/>
      <c r="CC298" s="62"/>
      <c r="CD298" s="62"/>
      <c r="CE298" s="62"/>
      <c r="CF298" s="62"/>
      <c r="CG298" s="62"/>
      <c r="CH298" s="62"/>
      <c r="CI298" s="62"/>
      <c r="CJ298" s="62"/>
      <c r="CK298" s="62"/>
      <c r="CL298" s="62"/>
      <c r="CM298" s="62"/>
      <c r="CN298" s="62"/>
      <c r="CO298" s="62"/>
      <c r="CP298" s="62"/>
      <c r="CQ298" s="62"/>
      <c r="CR298" s="62"/>
      <c r="CS298" s="62"/>
      <c r="CT298" s="62"/>
      <c r="CU298" s="62"/>
      <c r="CV298" s="62"/>
      <c r="CW298" s="62"/>
      <c r="CX298" s="62"/>
      <c r="CY298" s="62"/>
      <c r="CZ298" s="62"/>
      <c r="DA298" s="62"/>
      <c r="DB298" s="62"/>
      <c r="DC298" s="62"/>
      <c r="DD298" s="62"/>
      <c r="DE298" s="62"/>
      <c r="DF298" s="62"/>
      <c r="DG298" s="62"/>
      <c r="DH298" s="62"/>
      <c r="DI298" s="62"/>
      <c r="DJ298" s="62"/>
      <c r="DK298" s="62"/>
      <c r="DL298" s="62"/>
      <c r="DM298" s="62"/>
      <c r="DN298" s="62"/>
      <c r="DO298" s="62"/>
      <c r="DP298" s="62"/>
      <c r="DQ298" s="62"/>
      <c r="DR298" s="62"/>
      <c r="DS298" s="62"/>
      <c r="DT298" s="62"/>
      <c r="DU298" s="62"/>
      <c r="DV298" s="62"/>
      <c r="DW298" s="62"/>
      <c r="DX298" s="62"/>
      <c r="DY298" s="62"/>
      <c r="DZ298" s="62"/>
      <c r="EA298" s="62"/>
      <c r="EB298" s="62"/>
      <c r="EC298" s="62"/>
      <c r="ED298" s="62"/>
      <c r="EE298" s="62"/>
      <c r="EF298" s="62"/>
      <c r="EG298" s="62"/>
    </row>
    <row r="299" spans="1:137" s="63" customFormat="1" ht="12.75">
      <c r="A299" s="93"/>
      <c r="B299" s="86" t="s">
        <v>367</v>
      </c>
      <c r="C299" s="84" t="s">
        <v>368</v>
      </c>
      <c r="D299" s="44">
        <v>1000</v>
      </c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  <c r="AS299" s="62"/>
      <c r="AT299" s="62"/>
      <c r="AU299" s="62"/>
      <c r="AV299" s="62"/>
      <c r="AW299" s="62"/>
      <c r="AX299" s="62"/>
      <c r="AY299" s="62"/>
      <c r="AZ299" s="62"/>
      <c r="BA299" s="62"/>
      <c r="BB299" s="62"/>
      <c r="BC299" s="62"/>
      <c r="BD299" s="62"/>
      <c r="BE299" s="62"/>
      <c r="BF299" s="62"/>
      <c r="BG299" s="62"/>
      <c r="BH299" s="62"/>
      <c r="BI299" s="62"/>
      <c r="BJ299" s="62"/>
      <c r="BK299" s="62"/>
      <c r="BL299" s="62"/>
      <c r="BM299" s="62"/>
      <c r="BN299" s="62"/>
      <c r="BO299" s="62"/>
      <c r="BP299" s="62"/>
      <c r="BQ299" s="62"/>
      <c r="BR299" s="62"/>
      <c r="BS299" s="62"/>
      <c r="BT299" s="62"/>
      <c r="BU299" s="62"/>
      <c r="BV299" s="62"/>
      <c r="BW299" s="62"/>
      <c r="BX299" s="62"/>
      <c r="BY299" s="62"/>
      <c r="BZ299" s="62"/>
      <c r="CA299" s="62"/>
      <c r="CB299" s="62"/>
      <c r="CC299" s="62"/>
      <c r="CD299" s="62"/>
      <c r="CE299" s="62"/>
      <c r="CF299" s="62"/>
      <c r="CG299" s="62"/>
      <c r="CH299" s="62"/>
      <c r="CI299" s="62"/>
      <c r="CJ299" s="62"/>
      <c r="CK299" s="62"/>
      <c r="CL299" s="62"/>
      <c r="CM299" s="62"/>
      <c r="CN299" s="62"/>
      <c r="CO299" s="62"/>
      <c r="CP299" s="62"/>
      <c r="CQ299" s="62"/>
      <c r="CR299" s="62"/>
      <c r="CS299" s="62"/>
      <c r="CT299" s="62"/>
      <c r="CU299" s="62"/>
      <c r="CV299" s="62"/>
      <c r="CW299" s="62"/>
      <c r="CX299" s="62"/>
      <c r="CY299" s="62"/>
      <c r="CZ299" s="62"/>
      <c r="DA299" s="62"/>
      <c r="DB299" s="62"/>
      <c r="DC299" s="62"/>
      <c r="DD299" s="62"/>
      <c r="DE299" s="62"/>
      <c r="DF299" s="62"/>
      <c r="DG299" s="62"/>
      <c r="DH299" s="62"/>
      <c r="DI299" s="62"/>
      <c r="DJ299" s="62"/>
      <c r="DK299" s="62"/>
      <c r="DL299" s="62"/>
      <c r="DM299" s="62"/>
      <c r="DN299" s="62"/>
      <c r="DO299" s="62"/>
      <c r="DP299" s="62"/>
      <c r="DQ299" s="62"/>
      <c r="DR299" s="62"/>
      <c r="DS299" s="62"/>
      <c r="DT299" s="62"/>
      <c r="DU299" s="62"/>
      <c r="DV299" s="62"/>
      <c r="DW299" s="62"/>
      <c r="DX299" s="62"/>
      <c r="DY299" s="62"/>
      <c r="DZ299" s="62"/>
      <c r="EA299" s="62"/>
      <c r="EB299" s="62"/>
      <c r="EC299" s="62"/>
      <c r="ED299" s="62"/>
      <c r="EE299" s="62"/>
      <c r="EF299" s="62"/>
      <c r="EG299" s="62"/>
    </row>
    <row r="300" spans="1:137" s="63" customFormat="1" ht="25.5">
      <c r="A300" s="86" t="s">
        <v>590</v>
      </c>
      <c r="B300" s="86"/>
      <c r="C300" s="84" t="s">
        <v>155</v>
      </c>
      <c r="D300" s="44">
        <f>D301</f>
        <v>14000</v>
      </c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  <c r="AS300" s="62"/>
      <c r="AT300" s="62"/>
      <c r="AU300" s="62"/>
      <c r="AV300" s="62"/>
      <c r="AW300" s="62"/>
      <c r="AX300" s="62"/>
      <c r="AY300" s="62"/>
      <c r="AZ300" s="62"/>
      <c r="BA300" s="62"/>
      <c r="BB300" s="62"/>
      <c r="BC300" s="62"/>
      <c r="BD300" s="62"/>
      <c r="BE300" s="62"/>
      <c r="BF300" s="62"/>
      <c r="BG300" s="62"/>
      <c r="BH300" s="62"/>
      <c r="BI300" s="62"/>
      <c r="BJ300" s="62"/>
      <c r="BK300" s="62"/>
      <c r="BL300" s="62"/>
      <c r="BM300" s="62"/>
      <c r="BN300" s="62"/>
      <c r="BO300" s="62"/>
      <c r="BP300" s="62"/>
      <c r="BQ300" s="62"/>
      <c r="BR300" s="62"/>
      <c r="BS300" s="62"/>
      <c r="BT300" s="62"/>
      <c r="BU300" s="62"/>
      <c r="BV300" s="62"/>
      <c r="BW300" s="62"/>
      <c r="BX300" s="62"/>
      <c r="BY300" s="62"/>
      <c r="BZ300" s="62"/>
      <c r="CA300" s="62"/>
      <c r="CB300" s="62"/>
      <c r="CC300" s="62"/>
      <c r="CD300" s="62"/>
      <c r="CE300" s="62"/>
      <c r="CF300" s="62"/>
      <c r="CG300" s="62"/>
      <c r="CH300" s="62"/>
      <c r="CI300" s="62"/>
      <c r="CJ300" s="62"/>
      <c r="CK300" s="62"/>
      <c r="CL300" s="62"/>
      <c r="CM300" s="62"/>
      <c r="CN300" s="62"/>
      <c r="CO300" s="62"/>
      <c r="CP300" s="62"/>
      <c r="CQ300" s="62"/>
      <c r="CR300" s="62"/>
      <c r="CS300" s="62"/>
      <c r="CT300" s="62"/>
      <c r="CU300" s="62"/>
      <c r="CV300" s="62"/>
      <c r="CW300" s="62"/>
      <c r="CX300" s="62"/>
      <c r="CY300" s="62"/>
      <c r="CZ300" s="62"/>
      <c r="DA300" s="62"/>
      <c r="DB300" s="62"/>
      <c r="DC300" s="62"/>
      <c r="DD300" s="62"/>
      <c r="DE300" s="62"/>
      <c r="DF300" s="62"/>
      <c r="DG300" s="62"/>
      <c r="DH300" s="62"/>
      <c r="DI300" s="62"/>
      <c r="DJ300" s="62"/>
      <c r="DK300" s="62"/>
      <c r="DL300" s="62"/>
      <c r="DM300" s="62"/>
      <c r="DN300" s="62"/>
      <c r="DO300" s="62"/>
      <c r="DP300" s="62"/>
      <c r="DQ300" s="62"/>
      <c r="DR300" s="62"/>
      <c r="DS300" s="62"/>
      <c r="DT300" s="62"/>
      <c r="DU300" s="62"/>
      <c r="DV300" s="62"/>
      <c r="DW300" s="62"/>
      <c r="DX300" s="62"/>
      <c r="DY300" s="62"/>
      <c r="DZ300" s="62"/>
      <c r="EA300" s="62"/>
      <c r="EB300" s="62"/>
      <c r="EC300" s="62"/>
      <c r="ED300" s="62"/>
      <c r="EE300" s="62"/>
      <c r="EF300" s="62"/>
      <c r="EG300" s="62"/>
    </row>
    <row r="301" spans="1:137" s="63" customFormat="1" ht="12.75">
      <c r="A301" s="41"/>
      <c r="B301" s="49" t="s">
        <v>367</v>
      </c>
      <c r="C301" s="82" t="s">
        <v>368</v>
      </c>
      <c r="D301" s="44">
        <v>14000</v>
      </c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  <c r="AS301" s="62"/>
      <c r="AT301" s="62"/>
      <c r="AU301" s="62"/>
      <c r="AV301" s="62"/>
      <c r="AW301" s="62"/>
      <c r="AX301" s="62"/>
      <c r="AY301" s="62"/>
      <c r="AZ301" s="62"/>
      <c r="BA301" s="62"/>
      <c r="BB301" s="62"/>
      <c r="BC301" s="62"/>
      <c r="BD301" s="62"/>
      <c r="BE301" s="62"/>
      <c r="BF301" s="62"/>
      <c r="BG301" s="62"/>
      <c r="BH301" s="62"/>
      <c r="BI301" s="62"/>
      <c r="BJ301" s="62"/>
      <c r="BK301" s="62"/>
      <c r="BL301" s="62"/>
      <c r="BM301" s="62"/>
      <c r="BN301" s="62"/>
      <c r="BO301" s="62"/>
      <c r="BP301" s="62"/>
      <c r="BQ301" s="62"/>
      <c r="BR301" s="62"/>
      <c r="BS301" s="62"/>
      <c r="BT301" s="62"/>
      <c r="BU301" s="62"/>
      <c r="BV301" s="62"/>
      <c r="BW301" s="62"/>
      <c r="BX301" s="62"/>
      <c r="BY301" s="62"/>
      <c r="BZ301" s="62"/>
      <c r="CA301" s="62"/>
      <c r="CB301" s="62"/>
      <c r="CC301" s="62"/>
      <c r="CD301" s="62"/>
      <c r="CE301" s="62"/>
      <c r="CF301" s="62"/>
      <c r="CG301" s="62"/>
      <c r="CH301" s="62"/>
      <c r="CI301" s="62"/>
      <c r="CJ301" s="62"/>
      <c r="CK301" s="62"/>
      <c r="CL301" s="62"/>
      <c r="CM301" s="62"/>
      <c r="CN301" s="62"/>
      <c r="CO301" s="62"/>
      <c r="CP301" s="62"/>
      <c r="CQ301" s="62"/>
      <c r="CR301" s="62"/>
      <c r="CS301" s="62"/>
      <c r="CT301" s="62"/>
      <c r="CU301" s="62"/>
      <c r="CV301" s="62"/>
      <c r="CW301" s="62"/>
      <c r="CX301" s="62"/>
      <c r="CY301" s="62"/>
      <c r="CZ301" s="62"/>
      <c r="DA301" s="62"/>
      <c r="DB301" s="62"/>
      <c r="DC301" s="62"/>
      <c r="DD301" s="62"/>
      <c r="DE301" s="62"/>
      <c r="DF301" s="62"/>
      <c r="DG301" s="62"/>
      <c r="DH301" s="62"/>
      <c r="DI301" s="62"/>
      <c r="DJ301" s="62"/>
      <c r="DK301" s="62"/>
      <c r="DL301" s="62"/>
      <c r="DM301" s="62"/>
      <c r="DN301" s="62"/>
      <c r="DO301" s="62"/>
      <c r="DP301" s="62"/>
      <c r="DQ301" s="62"/>
      <c r="DR301" s="62"/>
      <c r="DS301" s="62"/>
      <c r="DT301" s="62"/>
      <c r="DU301" s="62"/>
      <c r="DV301" s="62"/>
      <c r="DW301" s="62"/>
      <c r="DX301" s="62"/>
      <c r="DY301" s="62"/>
      <c r="DZ301" s="62"/>
      <c r="EA301" s="62"/>
      <c r="EB301" s="62"/>
      <c r="EC301" s="62"/>
      <c r="ED301" s="62"/>
      <c r="EE301" s="62"/>
      <c r="EF301" s="62"/>
      <c r="EG301" s="62"/>
    </row>
    <row r="302" spans="1:137" s="63" customFormat="1" ht="12.75">
      <c r="A302" s="58" t="s">
        <v>330</v>
      </c>
      <c r="B302" s="58"/>
      <c r="C302" s="121" t="s">
        <v>114</v>
      </c>
      <c r="D302" s="61">
        <f>D303+D306</f>
        <v>72270.3</v>
      </c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  <c r="AS302" s="62"/>
      <c r="AT302" s="62"/>
      <c r="AU302" s="62"/>
      <c r="AV302" s="62"/>
      <c r="AW302" s="62"/>
      <c r="AX302" s="62"/>
      <c r="AY302" s="62"/>
      <c r="AZ302" s="62"/>
      <c r="BA302" s="62"/>
      <c r="BB302" s="62"/>
      <c r="BC302" s="62"/>
      <c r="BD302" s="62"/>
      <c r="BE302" s="62"/>
      <c r="BF302" s="62"/>
      <c r="BG302" s="62"/>
      <c r="BH302" s="62"/>
      <c r="BI302" s="62"/>
      <c r="BJ302" s="62"/>
      <c r="BK302" s="62"/>
      <c r="BL302" s="62"/>
      <c r="BM302" s="62"/>
      <c r="BN302" s="62"/>
      <c r="BO302" s="62"/>
      <c r="BP302" s="62"/>
      <c r="BQ302" s="62"/>
      <c r="BR302" s="62"/>
      <c r="BS302" s="62"/>
      <c r="BT302" s="62"/>
      <c r="BU302" s="62"/>
      <c r="BV302" s="62"/>
      <c r="BW302" s="62"/>
      <c r="BX302" s="62"/>
      <c r="BY302" s="62"/>
      <c r="BZ302" s="62"/>
      <c r="CA302" s="62"/>
      <c r="CB302" s="62"/>
      <c r="CC302" s="62"/>
      <c r="CD302" s="62"/>
      <c r="CE302" s="62"/>
      <c r="CF302" s="62"/>
      <c r="CG302" s="62"/>
      <c r="CH302" s="62"/>
      <c r="CI302" s="62"/>
      <c r="CJ302" s="62"/>
      <c r="CK302" s="62"/>
      <c r="CL302" s="62"/>
      <c r="CM302" s="62"/>
      <c r="CN302" s="62"/>
      <c r="CO302" s="62"/>
      <c r="CP302" s="62"/>
      <c r="CQ302" s="62"/>
      <c r="CR302" s="62"/>
      <c r="CS302" s="62"/>
      <c r="CT302" s="62"/>
      <c r="CU302" s="62"/>
      <c r="CV302" s="62"/>
      <c r="CW302" s="62"/>
      <c r="CX302" s="62"/>
      <c r="CY302" s="62"/>
      <c r="CZ302" s="62"/>
      <c r="DA302" s="62"/>
      <c r="DB302" s="62"/>
      <c r="DC302" s="62"/>
      <c r="DD302" s="62"/>
      <c r="DE302" s="62"/>
      <c r="DF302" s="62"/>
      <c r="DG302" s="62"/>
      <c r="DH302" s="62"/>
      <c r="DI302" s="62"/>
      <c r="DJ302" s="62"/>
      <c r="DK302" s="62"/>
      <c r="DL302" s="62"/>
      <c r="DM302" s="62"/>
      <c r="DN302" s="62"/>
      <c r="DO302" s="62"/>
      <c r="DP302" s="62"/>
      <c r="DQ302" s="62"/>
      <c r="DR302" s="62"/>
      <c r="DS302" s="62"/>
      <c r="DT302" s="62"/>
      <c r="DU302" s="62"/>
      <c r="DV302" s="62"/>
      <c r="DW302" s="62"/>
      <c r="DX302" s="62"/>
      <c r="DY302" s="62"/>
      <c r="DZ302" s="62"/>
      <c r="EA302" s="62"/>
      <c r="EB302" s="62"/>
      <c r="EC302" s="62"/>
      <c r="ED302" s="62"/>
      <c r="EE302" s="62"/>
      <c r="EF302" s="62"/>
      <c r="EG302" s="62"/>
    </row>
    <row r="303" spans="1:137" s="63" customFormat="1" ht="25.5">
      <c r="A303" s="86" t="s">
        <v>331</v>
      </c>
      <c r="B303" s="86"/>
      <c r="C303" s="84" t="s">
        <v>55</v>
      </c>
      <c r="D303" s="61">
        <f>D304</f>
        <v>65542.8</v>
      </c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  <c r="AS303" s="62"/>
      <c r="AT303" s="62"/>
      <c r="AU303" s="62"/>
      <c r="AV303" s="62"/>
      <c r="AW303" s="62"/>
      <c r="AX303" s="62"/>
      <c r="AY303" s="62"/>
      <c r="AZ303" s="62"/>
      <c r="BA303" s="62"/>
      <c r="BB303" s="62"/>
      <c r="BC303" s="62"/>
      <c r="BD303" s="62"/>
      <c r="BE303" s="62"/>
      <c r="BF303" s="62"/>
      <c r="BG303" s="62"/>
      <c r="BH303" s="62"/>
      <c r="BI303" s="62"/>
      <c r="BJ303" s="62"/>
      <c r="BK303" s="62"/>
      <c r="BL303" s="62"/>
      <c r="BM303" s="62"/>
      <c r="BN303" s="62"/>
      <c r="BO303" s="62"/>
      <c r="BP303" s="62"/>
      <c r="BQ303" s="62"/>
      <c r="BR303" s="62"/>
      <c r="BS303" s="62"/>
      <c r="BT303" s="62"/>
      <c r="BU303" s="62"/>
      <c r="BV303" s="62"/>
      <c r="BW303" s="62"/>
      <c r="BX303" s="62"/>
      <c r="BY303" s="62"/>
      <c r="BZ303" s="62"/>
      <c r="CA303" s="62"/>
      <c r="CB303" s="62"/>
      <c r="CC303" s="62"/>
      <c r="CD303" s="62"/>
      <c r="CE303" s="62"/>
      <c r="CF303" s="62"/>
      <c r="CG303" s="62"/>
      <c r="CH303" s="62"/>
      <c r="CI303" s="62"/>
      <c r="CJ303" s="62"/>
      <c r="CK303" s="62"/>
      <c r="CL303" s="62"/>
      <c r="CM303" s="62"/>
      <c r="CN303" s="62"/>
      <c r="CO303" s="62"/>
      <c r="CP303" s="62"/>
      <c r="CQ303" s="62"/>
      <c r="CR303" s="62"/>
      <c r="CS303" s="62"/>
      <c r="CT303" s="62"/>
      <c r="CU303" s="62"/>
      <c r="CV303" s="62"/>
      <c r="CW303" s="62"/>
      <c r="CX303" s="62"/>
      <c r="CY303" s="62"/>
      <c r="CZ303" s="62"/>
      <c r="DA303" s="62"/>
      <c r="DB303" s="62"/>
      <c r="DC303" s="62"/>
      <c r="DD303" s="62"/>
      <c r="DE303" s="62"/>
      <c r="DF303" s="62"/>
      <c r="DG303" s="62"/>
      <c r="DH303" s="62"/>
      <c r="DI303" s="62"/>
      <c r="DJ303" s="62"/>
      <c r="DK303" s="62"/>
      <c r="DL303" s="62"/>
      <c r="DM303" s="62"/>
      <c r="DN303" s="62"/>
      <c r="DO303" s="62"/>
      <c r="DP303" s="62"/>
      <c r="DQ303" s="62"/>
      <c r="DR303" s="62"/>
      <c r="DS303" s="62"/>
      <c r="DT303" s="62"/>
      <c r="DU303" s="62"/>
      <c r="DV303" s="62"/>
      <c r="DW303" s="62"/>
      <c r="DX303" s="62"/>
      <c r="DY303" s="62"/>
      <c r="DZ303" s="62"/>
      <c r="EA303" s="62"/>
      <c r="EB303" s="62"/>
      <c r="EC303" s="62"/>
      <c r="ED303" s="62"/>
      <c r="EE303" s="62"/>
      <c r="EF303" s="62"/>
      <c r="EG303" s="62"/>
    </row>
    <row r="304" spans="1:137" s="63" customFormat="1" ht="25.5">
      <c r="A304" s="86" t="s">
        <v>591</v>
      </c>
      <c r="B304" s="86"/>
      <c r="C304" s="84" t="s">
        <v>536</v>
      </c>
      <c r="D304" s="44">
        <f>D305</f>
        <v>65542.8</v>
      </c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  <c r="AS304" s="62"/>
      <c r="AT304" s="62"/>
      <c r="AU304" s="62"/>
      <c r="AV304" s="62"/>
      <c r="AW304" s="62"/>
      <c r="AX304" s="62"/>
      <c r="AY304" s="62"/>
      <c r="AZ304" s="62"/>
      <c r="BA304" s="62"/>
      <c r="BB304" s="62"/>
      <c r="BC304" s="62"/>
      <c r="BD304" s="62"/>
      <c r="BE304" s="62"/>
      <c r="BF304" s="62"/>
      <c r="BG304" s="62"/>
      <c r="BH304" s="62"/>
      <c r="BI304" s="62"/>
      <c r="BJ304" s="62"/>
      <c r="BK304" s="62"/>
      <c r="BL304" s="62"/>
      <c r="BM304" s="62"/>
      <c r="BN304" s="62"/>
      <c r="BO304" s="62"/>
      <c r="BP304" s="62"/>
      <c r="BQ304" s="62"/>
      <c r="BR304" s="62"/>
      <c r="BS304" s="62"/>
      <c r="BT304" s="62"/>
      <c r="BU304" s="62"/>
      <c r="BV304" s="62"/>
      <c r="BW304" s="62"/>
      <c r="BX304" s="62"/>
      <c r="BY304" s="62"/>
      <c r="BZ304" s="62"/>
      <c r="CA304" s="62"/>
      <c r="CB304" s="62"/>
      <c r="CC304" s="62"/>
      <c r="CD304" s="62"/>
      <c r="CE304" s="62"/>
      <c r="CF304" s="62"/>
      <c r="CG304" s="62"/>
      <c r="CH304" s="62"/>
      <c r="CI304" s="62"/>
      <c r="CJ304" s="62"/>
      <c r="CK304" s="62"/>
      <c r="CL304" s="62"/>
      <c r="CM304" s="62"/>
      <c r="CN304" s="62"/>
      <c r="CO304" s="62"/>
      <c r="CP304" s="62"/>
      <c r="CQ304" s="62"/>
      <c r="CR304" s="62"/>
      <c r="CS304" s="62"/>
      <c r="CT304" s="62"/>
      <c r="CU304" s="62"/>
      <c r="CV304" s="62"/>
      <c r="CW304" s="62"/>
      <c r="CX304" s="62"/>
      <c r="CY304" s="62"/>
      <c r="CZ304" s="62"/>
      <c r="DA304" s="62"/>
      <c r="DB304" s="62"/>
      <c r="DC304" s="62"/>
      <c r="DD304" s="62"/>
      <c r="DE304" s="62"/>
      <c r="DF304" s="62"/>
      <c r="DG304" s="62"/>
      <c r="DH304" s="62"/>
      <c r="DI304" s="62"/>
      <c r="DJ304" s="62"/>
      <c r="DK304" s="62"/>
      <c r="DL304" s="62"/>
      <c r="DM304" s="62"/>
      <c r="DN304" s="62"/>
      <c r="DO304" s="62"/>
      <c r="DP304" s="62"/>
      <c r="DQ304" s="62"/>
      <c r="DR304" s="62"/>
      <c r="DS304" s="62"/>
      <c r="DT304" s="62"/>
      <c r="DU304" s="62"/>
      <c r="DV304" s="62"/>
      <c r="DW304" s="62"/>
      <c r="DX304" s="62"/>
      <c r="DY304" s="62"/>
      <c r="DZ304" s="62"/>
      <c r="EA304" s="62"/>
      <c r="EB304" s="62"/>
      <c r="EC304" s="62"/>
      <c r="ED304" s="62"/>
      <c r="EE304" s="62"/>
      <c r="EF304" s="62"/>
      <c r="EG304" s="62"/>
    </row>
    <row r="305" spans="1:137" s="63" customFormat="1" ht="12.75">
      <c r="A305" s="86"/>
      <c r="B305" s="86" t="s">
        <v>367</v>
      </c>
      <c r="C305" s="84" t="s">
        <v>368</v>
      </c>
      <c r="D305" s="44">
        <v>65542.8</v>
      </c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  <c r="AS305" s="62"/>
      <c r="AT305" s="62"/>
      <c r="AU305" s="62"/>
      <c r="AV305" s="62"/>
      <c r="AW305" s="62"/>
      <c r="AX305" s="62"/>
      <c r="AY305" s="62"/>
      <c r="AZ305" s="62"/>
      <c r="BA305" s="62"/>
      <c r="BB305" s="62"/>
      <c r="BC305" s="62"/>
      <c r="BD305" s="62"/>
      <c r="BE305" s="62"/>
      <c r="BF305" s="62"/>
      <c r="BG305" s="62"/>
      <c r="BH305" s="62"/>
      <c r="BI305" s="62"/>
      <c r="BJ305" s="62"/>
      <c r="BK305" s="62"/>
      <c r="BL305" s="62"/>
      <c r="BM305" s="62"/>
      <c r="BN305" s="62"/>
      <c r="BO305" s="62"/>
      <c r="BP305" s="62"/>
      <c r="BQ305" s="62"/>
      <c r="BR305" s="62"/>
      <c r="BS305" s="62"/>
      <c r="BT305" s="62"/>
      <c r="BU305" s="62"/>
      <c r="BV305" s="62"/>
      <c r="BW305" s="62"/>
      <c r="BX305" s="62"/>
      <c r="BY305" s="62"/>
      <c r="BZ305" s="62"/>
      <c r="CA305" s="62"/>
      <c r="CB305" s="62"/>
      <c r="CC305" s="62"/>
      <c r="CD305" s="62"/>
      <c r="CE305" s="62"/>
      <c r="CF305" s="62"/>
      <c r="CG305" s="62"/>
      <c r="CH305" s="62"/>
      <c r="CI305" s="62"/>
      <c r="CJ305" s="62"/>
      <c r="CK305" s="62"/>
      <c r="CL305" s="62"/>
      <c r="CM305" s="62"/>
      <c r="CN305" s="62"/>
      <c r="CO305" s="62"/>
      <c r="CP305" s="62"/>
      <c r="CQ305" s="62"/>
      <c r="CR305" s="62"/>
      <c r="CS305" s="62"/>
      <c r="CT305" s="62"/>
      <c r="CU305" s="62"/>
      <c r="CV305" s="62"/>
      <c r="CW305" s="62"/>
      <c r="CX305" s="62"/>
      <c r="CY305" s="62"/>
      <c r="CZ305" s="62"/>
      <c r="DA305" s="62"/>
      <c r="DB305" s="62"/>
      <c r="DC305" s="62"/>
      <c r="DD305" s="62"/>
      <c r="DE305" s="62"/>
      <c r="DF305" s="62"/>
      <c r="DG305" s="62"/>
      <c r="DH305" s="62"/>
      <c r="DI305" s="62"/>
      <c r="DJ305" s="62"/>
      <c r="DK305" s="62"/>
      <c r="DL305" s="62"/>
      <c r="DM305" s="62"/>
      <c r="DN305" s="62"/>
      <c r="DO305" s="62"/>
      <c r="DP305" s="62"/>
      <c r="DQ305" s="62"/>
      <c r="DR305" s="62"/>
      <c r="DS305" s="62"/>
      <c r="DT305" s="62"/>
      <c r="DU305" s="62"/>
      <c r="DV305" s="62"/>
      <c r="DW305" s="62"/>
      <c r="DX305" s="62"/>
      <c r="DY305" s="62"/>
      <c r="DZ305" s="62"/>
      <c r="EA305" s="62"/>
      <c r="EB305" s="62"/>
      <c r="EC305" s="62"/>
      <c r="ED305" s="62"/>
      <c r="EE305" s="62"/>
      <c r="EF305" s="62"/>
      <c r="EG305" s="62"/>
    </row>
    <row r="306" spans="1:137" s="63" customFormat="1" ht="25.5">
      <c r="A306" s="41" t="s">
        <v>56</v>
      </c>
      <c r="B306" s="41"/>
      <c r="C306" s="85" t="s">
        <v>201</v>
      </c>
      <c r="D306" s="61">
        <f>D307</f>
        <v>6727.500000000001</v>
      </c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2"/>
      <c r="AY306" s="62"/>
      <c r="AZ306" s="62"/>
      <c r="BA306" s="62"/>
      <c r="BB306" s="62"/>
      <c r="BC306" s="62"/>
      <c r="BD306" s="62"/>
      <c r="BE306" s="62"/>
      <c r="BF306" s="62"/>
      <c r="BG306" s="62"/>
      <c r="BH306" s="62"/>
      <c r="BI306" s="62"/>
      <c r="BJ306" s="62"/>
      <c r="BK306" s="62"/>
      <c r="BL306" s="62"/>
      <c r="BM306" s="62"/>
      <c r="BN306" s="62"/>
      <c r="BO306" s="62"/>
      <c r="BP306" s="62"/>
      <c r="BQ306" s="62"/>
      <c r="BR306" s="62"/>
      <c r="BS306" s="62"/>
      <c r="BT306" s="62"/>
      <c r="BU306" s="62"/>
      <c r="BV306" s="62"/>
      <c r="BW306" s="62"/>
      <c r="BX306" s="62"/>
      <c r="BY306" s="62"/>
      <c r="BZ306" s="62"/>
      <c r="CA306" s="62"/>
      <c r="CB306" s="62"/>
      <c r="CC306" s="62"/>
      <c r="CD306" s="62"/>
      <c r="CE306" s="62"/>
      <c r="CF306" s="62"/>
      <c r="CG306" s="62"/>
      <c r="CH306" s="62"/>
      <c r="CI306" s="62"/>
      <c r="CJ306" s="62"/>
      <c r="CK306" s="62"/>
      <c r="CL306" s="62"/>
      <c r="CM306" s="62"/>
      <c r="CN306" s="62"/>
      <c r="CO306" s="62"/>
      <c r="CP306" s="62"/>
      <c r="CQ306" s="62"/>
      <c r="CR306" s="62"/>
      <c r="CS306" s="62"/>
      <c r="CT306" s="62"/>
      <c r="CU306" s="62"/>
      <c r="CV306" s="62"/>
      <c r="CW306" s="62"/>
      <c r="CX306" s="62"/>
      <c r="CY306" s="62"/>
      <c r="CZ306" s="62"/>
      <c r="DA306" s="62"/>
      <c r="DB306" s="62"/>
      <c r="DC306" s="62"/>
      <c r="DD306" s="62"/>
      <c r="DE306" s="62"/>
      <c r="DF306" s="62"/>
      <c r="DG306" s="62"/>
      <c r="DH306" s="62"/>
      <c r="DI306" s="62"/>
      <c r="DJ306" s="62"/>
      <c r="DK306" s="62"/>
      <c r="DL306" s="62"/>
      <c r="DM306" s="62"/>
      <c r="DN306" s="62"/>
      <c r="DO306" s="62"/>
      <c r="DP306" s="62"/>
      <c r="DQ306" s="62"/>
      <c r="DR306" s="62"/>
      <c r="DS306" s="62"/>
      <c r="DT306" s="62"/>
      <c r="DU306" s="62"/>
      <c r="DV306" s="62"/>
      <c r="DW306" s="62"/>
      <c r="DX306" s="62"/>
      <c r="DY306" s="62"/>
      <c r="DZ306" s="62"/>
      <c r="EA306" s="62"/>
      <c r="EB306" s="62"/>
      <c r="EC306" s="62"/>
      <c r="ED306" s="62"/>
      <c r="EE306" s="62"/>
      <c r="EF306" s="62"/>
      <c r="EG306" s="62"/>
    </row>
    <row r="307" spans="1:137" s="63" customFormat="1" ht="12.75">
      <c r="A307" s="41" t="s">
        <v>592</v>
      </c>
      <c r="B307" s="47"/>
      <c r="C307" s="85" t="s">
        <v>202</v>
      </c>
      <c r="D307" s="61">
        <f>SUM(D308:D310)</f>
        <v>6727.500000000001</v>
      </c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  <c r="AS307" s="62"/>
      <c r="AT307" s="62"/>
      <c r="AU307" s="62"/>
      <c r="AV307" s="62"/>
      <c r="AW307" s="62"/>
      <c r="AX307" s="62"/>
      <c r="AY307" s="62"/>
      <c r="AZ307" s="62"/>
      <c r="BA307" s="62"/>
      <c r="BB307" s="62"/>
      <c r="BC307" s="62"/>
      <c r="BD307" s="62"/>
      <c r="BE307" s="62"/>
      <c r="BF307" s="62"/>
      <c r="BG307" s="62"/>
      <c r="BH307" s="62"/>
      <c r="BI307" s="62"/>
      <c r="BJ307" s="62"/>
      <c r="BK307" s="62"/>
      <c r="BL307" s="62"/>
      <c r="BM307" s="62"/>
      <c r="BN307" s="62"/>
      <c r="BO307" s="62"/>
      <c r="BP307" s="62"/>
      <c r="BQ307" s="62"/>
      <c r="BR307" s="62"/>
      <c r="BS307" s="62"/>
      <c r="BT307" s="62"/>
      <c r="BU307" s="62"/>
      <c r="BV307" s="62"/>
      <c r="BW307" s="62"/>
      <c r="BX307" s="62"/>
      <c r="BY307" s="62"/>
      <c r="BZ307" s="62"/>
      <c r="CA307" s="62"/>
      <c r="CB307" s="62"/>
      <c r="CC307" s="62"/>
      <c r="CD307" s="62"/>
      <c r="CE307" s="62"/>
      <c r="CF307" s="62"/>
      <c r="CG307" s="62"/>
      <c r="CH307" s="62"/>
      <c r="CI307" s="62"/>
      <c r="CJ307" s="62"/>
      <c r="CK307" s="62"/>
      <c r="CL307" s="62"/>
      <c r="CM307" s="62"/>
      <c r="CN307" s="62"/>
      <c r="CO307" s="62"/>
      <c r="CP307" s="62"/>
      <c r="CQ307" s="62"/>
      <c r="CR307" s="62"/>
      <c r="CS307" s="62"/>
      <c r="CT307" s="62"/>
      <c r="CU307" s="62"/>
      <c r="CV307" s="62"/>
      <c r="CW307" s="62"/>
      <c r="CX307" s="62"/>
      <c r="CY307" s="62"/>
      <c r="CZ307" s="62"/>
      <c r="DA307" s="62"/>
      <c r="DB307" s="62"/>
      <c r="DC307" s="62"/>
      <c r="DD307" s="62"/>
      <c r="DE307" s="62"/>
      <c r="DF307" s="62"/>
      <c r="DG307" s="62"/>
      <c r="DH307" s="62"/>
      <c r="DI307" s="62"/>
      <c r="DJ307" s="62"/>
      <c r="DK307" s="62"/>
      <c r="DL307" s="62"/>
      <c r="DM307" s="62"/>
      <c r="DN307" s="62"/>
      <c r="DO307" s="62"/>
      <c r="DP307" s="62"/>
      <c r="DQ307" s="62"/>
      <c r="DR307" s="62"/>
      <c r="DS307" s="62"/>
      <c r="DT307" s="62"/>
      <c r="DU307" s="62"/>
      <c r="DV307" s="62"/>
      <c r="DW307" s="62"/>
      <c r="DX307" s="62"/>
      <c r="DY307" s="62"/>
      <c r="DZ307" s="62"/>
      <c r="EA307" s="62"/>
      <c r="EB307" s="62"/>
      <c r="EC307" s="62"/>
      <c r="ED307" s="62"/>
      <c r="EE307" s="62"/>
      <c r="EF307" s="62"/>
      <c r="EG307" s="62"/>
    </row>
    <row r="308" spans="1:137" s="63" customFormat="1" ht="51">
      <c r="A308" s="41"/>
      <c r="B308" s="47" t="s">
        <v>365</v>
      </c>
      <c r="C308" s="88" t="s">
        <v>179</v>
      </c>
      <c r="D308" s="61">
        <v>5539.1</v>
      </c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62"/>
      <c r="AT308" s="62"/>
      <c r="AU308" s="62"/>
      <c r="AV308" s="62"/>
      <c r="AW308" s="62"/>
      <c r="AX308" s="62"/>
      <c r="AY308" s="62"/>
      <c r="AZ308" s="62"/>
      <c r="BA308" s="62"/>
      <c r="BB308" s="62"/>
      <c r="BC308" s="62"/>
      <c r="BD308" s="62"/>
      <c r="BE308" s="62"/>
      <c r="BF308" s="62"/>
      <c r="BG308" s="62"/>
      <c r="BH308" s="62"/>
      <c r="BI308" s="62"/>
      <c r="BJ308" s="62"/>
      <c r="BK308" s="62"/>
      <c r="BL308" s="62"/>
      <c r="BM308" s="62"/>
      <c r="BN308" s="62"/>
      <c r="BO308" s="62"/>
      <c r="BP308" s="62"/>
      <c r="BQ308" s="62"/>
      <c r="BR308" s="62"/>
      <c r="BS308" s="62"/>
      <c r="BT308" s="62"/>
      <c r="BU308" s="62"/>
      <c r="BV308" s="62"/>
      <c r="BW308" s="62"/>
      <c r="BX308" s="62"/>
      <c r="BY308" s="62"/>
      <c r="BZ308" s="62"/>
      <c r="CA308" s="62"/>
      <c r="CB308" s="62"/>
      <c r="CC308" s="62"/>
      <c r="CD308" s="62"/>
      <c r="CE308" s="62"/>
      <c r="CF308" s="62"/>
      <c r="CG308" s="62"/>
      <c r="CH308" s="62"/>
      <c r="CI308" s="62"/>
      <c r="CJ308" s="62"/>
      <c r="CK308" s="62"/>
      <c r="CL308" s="62"/>
      <c r="CM308" s="62"/>
      <c r="CN308" s="62"/>
      <c r="CO308" s="62"/>
      <c r="CP308" s="62"/>
      <c r="CQ308" s="62"/>
      <c r="CR308" s="62"/>
      <c r="CS308" s="62"/>
      <c r="CT308" s="62"/>
      <c r="CU308" s="62"/>
      <c r="CV308" s="62"/>
      <c r="CW308" s="62"/>
      <c r="CX308" s="62"/>
      <c r="CY308" s="62"/>
      <c r="CZ308" s="62"/>
      <c r="DA308" s="62"/>
      <c r="DB308" s="62"/>
      <c r="DC308" s="62"/>
      <c r="DD308" s="62"/>
      <c r="DE308" s="62"/>
      <c r="DF308" s="62"/>
      <c r="DG308" s="62"/>
      <c r="DH308" s="62"/>
      <c r="DI308" s="62"/>
      <c r="DJ308" s="62"/>
      <c r="DK308" s="62"/>
      <c r="DL308" s="62"/>
      <c r="DM308" s="62"/>
      <c r="DN308" s="62"/>
      <c r="DO308" s="62"/>
      <c r="DP308" s="62"/>
      <c r="DQ308" s="62"/>
      <c r="DR308" s="62"/>
      <c r="DS308" s="62"/>
      <c r="DT308" s="62"/>
      <c r="DU308" s="62"/>
      <c r="DV308" s="62"/>
      <c r="DW308" s="62"/>
      <c r="DX308" s="62"/>
      <c r="DY308" s="62"/>
      <c r="DZ308" s="62"/>
      <c r="EA308" s="62"/>
      <c r="EB308" s="62"/>
      <c r="EC308" s="62"/>
      <c r="ED308" s="62"/>
      <c r="EE308" s="62"/>
      <c r="EF308" s="62"/>
      <c r="EG308" s="62"/>
    </row>
    <row r="309" spans="1:137" s="63" customFormat="1" ht="25.5">
      <c r="A309" s="41"/>
      <c r="B309" s="47" t="s">
        <v>366</v>
      </c>
      <c r="C309" s="88" t="s">
        <v>1</v>
      </c>
      <c r="D309" s="61">
        <v>1165.8</v>
      </c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  <c r="AS309" s="62"/>
      <c r="AT309" s="62"/>
      <c r="AU309" s="62"/>
      <c r="AV309" s="62"/>
      <c r="AW309" s="62"/>
      <c r="AX309" s="62"/>
      <c r="AY309" s="62"/>
      <c r="AZ309" s="62"/>
      <c r="BA309" s="62"/>
      <c r="BB309" s="62"/>
      <c r="BC309" s="62"/>
      <c r="BD309" s="62"/>
      <c r="BE309" s="62"/>
      <c r="BF309" s="62"/>
      <c r="BG309" s="62"/>
      <c r="BH309" s="62"/>
      <c r="BI309" s="62"/>
      <c r="BJ309" s="62"/>
      <c r="BK309" s="62"/>
      <c r="BL309" s="62"/>
      <c r="BM309" s="62"/>
      <c r="BN309" s="62"/>
      <c r="BO309" s="62"/>
      <c r="BP309" s="62"/>
      <c r="BQ309" s="62"/>
      <c r="BR309" s="62"/>
      <c r="BS309" s="62"/>
      <c r="BT309" s="62"/>
      <c r="BU309" s="62"/>
      <c r="BV309" s="62"/>
      <c r="BW309" s="62"/>
      <c r="BX309" s="62"/>
      <c r="BY309" s="62"/>
      <c r="BZ309" s="62"/>
      <c r="CA309" s="62"/>
      <c r="CB309" s="62"/>
      <c r="CC309" s="62"/>
      <c r="CD309" s="62"/>
      <c r="CE309" s="62"/>
      <c r="CF309" s="62"/>
      <c r="CG309" s="62"/>
      <c r="CH309" s="62"/>
      <c r="CI309" s="62"/>
      <c r="CJ309" s="62"/>
      <c r="CK309" s="62"/>
      <c r="CL309" s="62"/>
      <c r="CM309" s="62"/>
      <c r="CN309" s="62"/>
      <c r="CO309" s="62"/>
      <c r="CP309" s="62"/>
      <c r="CQ309" s="62"/>
      <c r="CR309" s="62"/>
      <c r="CS309" s="62"/>
      <c r="CT309" s="62"/>
      <c r="CU309" s="62"/>
      <c r="CV309" s="62"/>
      <c r="CW309" s="62"/>
      <c r="CX309" s="62"/>
      <c r="CY309" s="62"/>
      <c r="CZ309" s="62"/>
      <c r="DA309" s="62"/>
      <c r="DB309" s="62"/>
      <c r="DC309" s="62"/>
      <c r="DD309" s="62"/>
      <c r="DE309" s="62"/>
      <c r="DF309" s="62"/>
      <c r="DG309" s="62"/>
      <c r="DH309" s="62"/>
      <c r="DI309" s="62"/>
      <c r="DJ309" s="62"/>
      <c r="DK309" s="62"/>
      <c r="DL309" s="62"/>
      <c r="DM309" s="62"/>
      <c r="DN309" s="62"/>
      <c r="DO309" s="62"/>
      <c r="DP309" s="62"/>
      <c r="DQ309" s="62"/>
      <c r="DR309" s="62"/>
      <c r="DS309" s="62"/>
      <c r="DT309" s="62"/>
      <c r="DU309" s="62"/>
      <c r="DV309" s="62"/>
      <c r="DW309" s="62"/>
      <c r="DX309" s="62"/>
      <c r="DY309" s="62"/>
      <c r="DZ309" s="62"/>
      <c r="EA309" s="62"/>
      <c r="EB309" s="62"/>
      <c r="EC309" s="62"/>
      <c r="ED309" s="62"/>
      <c r="EE309" s="62"/>
      <c r="EF309" s="62"/>
      <c r="EG309" s="62"/>
    </row>
    <row r="310" spans="1:137" s="63" customFormat="1" ht="12.75">
      <c r="A310" s="41"/>
      <c r="B310" s="47" t="s">
        <v>367</v>
      </c>
      <c r="C310" s="88" t="s">
        <v>368</v>
      </c>
      <c r="D310" s="61">
        <v>22.6</v>
      </c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  <c r="AS310" s="62"/>
      <c r="AT310" s="62"/>
      <c r="AU310" s="62"/>
      <c r="AV310" s="62"/>
      <c r="AW310" s="62"/>
      <c r="AX310" s="62"/>
      <c r="AY310" s="62"/>
      <c r="AZ310" s="62"/>
      <c r="BA310" s="62"/>
      <c r="BB310" s="62"/>
      <c r="BC310" s="62"/>
      <c r="BD310" s="62"/>
      <c r="BE310" s="62"/>
      <c r="BF310" s="62"/>
      <c r="BG310" s="62"/>
      <c r="BH310" s="62"/>
      <c r="BI310" s="62"/>
      <c r="BJ310" s="62"/>
      <c r="BK310" s="62"/>
      <c r="BL310" s="62"/>
      <c r="BM310" s="62"/>
      <c r="BN310" s="62"/>
      <c r="BO310" s="62"/>
      <c r="BP310" s="62"/>
      <c r="BQ310" s="62"/>
      <c r="BR310" s="62"/>
      <c r="BS310" s="62"/>
      <c r="BT310" s="62"/>
      <c r="BU310" s="62"/>
      <c r="BV310" s="62"/>
      <c r="BW310" s="62"/>
      <c r="BX310" s="62"/>
      <c r="BY310" s="62"/>
      <c r="BZ310" s="62"/>
      <c r="CA310" s="62"/>
      <c r="CB310" s="62"/>
      <c r="CC310" s="62"/>
      <c r="CD310" s="62"/>
      <c r="CE310" s="62"/>
      <c r="CF310" s="62"/>
      <c r="CG310" s="62"/>
      <c r="CH310" s="62"/>
      <c r="CI310" s="62"/>
      <c r="CJ310" s="62"/>
      <c r="CK310" s="62"/>
      <c r="CL310" s="62"/>
      <c r="CM310" s="62"/>
      <c r="CN310" s="62"/>
      <c r="CO310" s="62"/>
      <c r="CP310" s="62"/>
      <c r="CQ310" s="62"/>
      <c r="CR310" s="62"/>
      <c r="CS310" s="62"/>
      <c r="CT310" s="62"/>
      <c r="CU310" s="62"/>
      <c r="CV310" s="62"/>
      <c r="CW310" s="62"/>
      <c r="CX310" s="62"/>
      <c r="CY310" s="62"/>
      <c r="CZ310" s="62"/>
      <c r="DA310" s="62"/>
      <c r="DB310" s="62"/>
      <c r="DC310" s="62"/>
      <c r="DD310" s="62"/>
      <c r="DE310" s="62"/>
      <c r="DF310" s="62"/>
      <c r="DG310" s="62"/>
      <c r="DH310" s="62"/>
      <c r="DI310" s="62"/>
      <c r="DJ310" s="62"/>
      <c r="DK310" s="62"/>
      <c r="DL310" s="62"/>
      <c r="DM310" s="62"/>
      <c r="DN310" s="62"/>
      <c r="DO310" s="62"/>
      <c r="DP310" s="62"/>
      <c r="DQ310" s="62"/>
      <c r="DR310" s="62"/>
      <c r="DS310" s="62"/>
      <c r="DT310" s="62"/>
      <c r="DU310" s="62"/>
      <c r="DV310" s="62"/>
      <c r="DW310" s="62"/>
      <c r="DX310" s="62"/>
      <c r="DY310" s="62"/>
      <c r="DZ310" s="62"/>
      <c r="EA310" s="62"/>
      <c r="EB310" s="62"/>
      <c r="EC310" s="62"/>
      <c r="ED310" s="62"/>
      <c r="EE310" s="62"/>
      <c r="EF310" s="62"/>
      <c r="EG310" s="62"/>
    </row>
    <row r="311" spans="1:137" s="63" customFormat="1" ht="25.5">
      <c r="A311" s="41" t="s">
        <v>57</v>
      </c>
      <c r="B311" s="86"/>
      <c r="C311" s="84" t="s">
        <v>119</v>
      </c>
      <c r="D311" s="44">
        <f>D312+D332+D352+D363</f>
        <v>465773.12000000005</v>
      </c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  <c r="AS311" s="62"/>
      <c r="AT311" s="62"/>
      <c r="AU311" s="62"/>
      <c r="AV311" s="62"/>
      <c r="AW311" s="62"/>
      <c r="AX311" s="62"/>
      <c r="AY311" s="62"/>
      <c r="AZ311" s="62"/>
      <c r="BA311" s="62"/>
      <c r="BB311" s="62"/>
      <c r="BC311" s="62"/>
      <c r="BD311" s="62"/>
      <c r="BE311" s="62"/>
      <c r="BF311" s="62"/>
      <c r="BG311" s="62"/>
      <c r="BH311" s="62"/>
      <c r="BI311" s="62"/>
      <c r="BJ311" s="62"/>
      <c r="BK311" s="62"/>
      <c r="BL311" s="62"/>
      <c r="BM311" s="62"/>
      <c r="BN311" s="62"/>
      <c r="BO311" s="62"/>
      <c r="BP311" s="62"/>
      <c r="BQ311" s="62"/>
      <c r="BR311" s="62"/>
      <c r="BS311" s="62"/>
      <c r="BT311" s="62"/>
      <c r="BU311" s="62"/>
      <c r="BV311" s="62"/>
      <c r="BW311" s="62"/>
      <c r="BX311" s="62"/>
      <c r="BY311" s="62"/>
      <c r="BZ311" s="62"/>
      <c r="CA311" s="62"/>
      <c r="CB311" s="62"/>
      <c r="CC311" s="62"/>
      <c r="CD311" s="62"/>
      <c r="CE311" s="62"/>
      <c r="CF311" s="62"/>
      <c r="CG311" s="62"/>
      <c r="CH311" s="62"/>
      <c r="CI311" s="62"/>
      <c r="CJ311" s="62"/>
      <c r="CK311" s="62"/>
      <c r="CL311" s="62"/>
      <c r="CM311" s="62"/>
      <c r="CN311" s="62"/>
      <c r="CO311" s="62"/>
      <c r="CP311" s="62"/>
      <c r="CQ311" s="62"/>
      <c r="CR311" s="62"/>
      <c r="CS311" s="62"/>
      <c r="CT311" s="62"/>
      <c r="CU311" s="62"/>
      <c r="CV311" s="62"/>
      <c r="CW311" s="62"/>
      <c r="CX311" s="62"/>
      <c r="CY311" s="62"/>
      <c r="CZ311" s="62"/>
      <c r="DA311" s="62"/>
      <c r="DB311" s="62"/>
      <c r="DC311" s="62"/>
      <c r="DD311" s="62"/>
      <c r="DE311" s="62"/>
      <c r="DF311" s="62"/>
      <c r="DG311" s="62"/>
      <c r="DH311" s="62"/>
      <c r="DI311" s="62"/>
      <c r="DJ311" s="62"/>
      <c r="DK311" s="62"/>
      <c r="DL311" s="62"/>
      <c r="DM311" s="62"/>
      <c r="DN311" s="62"/>
      <c r="DO311" s="62"/>
      <c r="DP311" s="62"/>
      <c r="DQ311" s="62"/>
      <c r="DR311" s="62"/>
      <c r="DS311" s="62"/>
      <c r="DT311" s="62"/>
      <c r="DU311" s="62"/>
      <c r="DV311" s="62"/>
      <c r="DW311" s="62"/>
      <c r="DX311" s="62"/>
      <c r="DY311" s="62"/>
      <c r="DZ311" s="62"/>
      <c r="EA311" s="62"/>
      <c r="EB311" s="62"/>
      <c r="EC311" s="62"/>
      <c r="ED311" s="62"/>
      <c r="EE311" s="62"/>
      <c r="EF311" s="62"/>
      <c r="EG311" s="62"/>
    </row>
    <row r="312" spans="1:137" s="63" customFormat="1" ht="12.75">
      <c r="A312" s="45" t="s">
        <v>58</v>
      </c>
      <c r="B312" s="83"/>
      <c r="C312" s="89" t="s">
        <v>144</v>
      </c>
      <c r="D312" s="44">
        <f>D313+D325</f>
        <v>90731</v>
      </c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  <c r="AS312" s="62"/>
      <c r="AT312" s="62"/>
      <c r="AU312" s="62"/>
      <c r="AV312" s="62"/>
      <c r="AW312" s="62"/>
      <c r="AX312" s="62"/>
      <c r="AY312" s="62"/>
      <c r="AZ312" s="62"/>
      <c r="BA312" s="62"/>
      <c r="BB312" s="62"/>
      <c r="BC312" s="62"/>
      <c r="BD312" s="62"/>
      <c r="BE312" s="62"/>
      <c r="BF312" s="62"/>
      <c r="BG312" s="62"/>
      <c r="BH312" s="62"/>
      <c r="BI312" s="62"/>
      <c r="BJ312" s="62"/>
      <c r="BK312" s="62"/>
      <c r="BL312" s="62"/>
      <c r="BM312" s="62"/>
      <c r="BN312" s="62"/>
      <c r="BO312" s="62"/>
      <c r="BP312" s="62"/>
      <c r="BQ312" s="62"/>
      <c r="BR312" s="62"/>
      <c r="BS312" s="62"/>
      <c r="BT312" s="62"/>
      <c r="BU312" s="62"/>
      <c r="BV312" s="62"/>
      <c r="BW312" s="62"/>
      <c r="BX312" s="62"/>
      <c r="BY312" s="62"/>
      <c r="BZ312" s="62"/>
      <c r="CA312" s="62"/>
      <c r="CB312" s="62"/>
      <c r="CC312" s="62"/>
      <c r="CD312" s="62"/>
      <c r="CE312" s="62"/>
      <c r="CF312" s="62"/>
      <c r="CG312" s="62"/>
      <c r="CH312" s="62"/>
      <c r="CI312" s="62"/>
      <c r="CJ312" s="62"/>
      <c r="CK312" s="62"/>
      <c r="CL312" s="62"/>
      <c r="CM312" s="62"/>
      <c r="CN312" s="62"/>
      <c r="CO312" s="62"/>
      <c r="CP312" s="62"/>
      <c r="CQ312" s="62"/>
      <c r="CR312" s="62"/>
      <c r="CS312" s="62"/>
      <c r="CT312" s="62"/>
      <c r="CU312" s="62"/>
      <c r="CV312" s="62"/>
      <c r="CW312" s="62"/>
      <c r="CX312" s="62"/>
      <c r="CY312" s="62"/>
      <c r="CZ312" s="62"/>
      <c r="DA312" s="62"/>
      <c r="DB312" s="62"/>
      <c r="DC312" s="62"/>
      <c r="DD312" s="62"/>
      <c r="DE312" s="62"/>
      <c r="DF312" s="62"/>
      <c r="DG312" s="62"/>
      <c r="DH312" s="62"/>
      <c r="DI312" s="62"/>
      <c r="DJ312" s="62"/>
      <c r="DK312" s="62"/>
      <c r="DL312" s="62"/>
      <c r="DM312" s="62"/>
      <c r="DN312" s="62"/>
      <c r="DO312" s="62"/>
      <c r="DP312" s="62"/>
      <c r="DQ312" s="62"/>
      <c r="DR312" s="62"/>
      <c r="DS312" s="62"/>
      <c r="DT312" s="62"/>
      <c r="DU312" s="62"/>
      <c r="DV312" s="62"/>
      <c r="DW312" s="62"/>
      <c r="DX312" s="62"/>
      <c r="DY312" s="62"/>
      <c r="DZ312" s="62"/>
      <c r="EA312" s="62"/>
      <c r="EB312" s="62"/>
      <c r="EC312" s="62"/>
      <c r="ED312" s="62"/>
      <c r="EE312" s="62"/>
      <c r="EF312" s="62"/>
      <c r="EG312" s="62"/>
    </row>
    <row r="313" spans="1:137" s="63" customFormat="1" ht="38.25">
      <c r="A313" s="45" t="s">
        <v>59</v>
      </c>
      <c r="B313" s="83"/>
      <c r="C313" s="89" t="s">
        <v>60</v>
      </c>
      <c r="D313" s="61">
        <f>D314+D317+D320+D323</f>
        <v>57770.99999999999</v>
      </c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  <c r="AS313" s="62"/>
      <c r="AT313" s="62"/>
      <c r="AU313" s="62"/>
      <c r="AV313" s="62"/>
      <c r="AW313" s="62"/>
      <c r="AX313" s="62"/>
      <c r="AY313" s="62"/>
      <c r="AZ313" s="62"/>
      <c r="BA313" s="62"/>
      <c r="BB313" s="62"/>
      <c r="BC313" s="62"/>
      <c r="BD313" s="62"/>
      <c r="BE313" s="62"/>
      <c r="BF313" s="62"/>
      <c r="BG313" s="62"/>
      <c r="BH313" s="62"/>
      <c r="BI313" s="62"/>
      <c r="BJ313" s="62"/>
      <c r="BK313" s="62"/>
      <c r="BL313" s="62"/>
      <c r="BM313" s="62"/>
      <c r="BN313" s="62"/>
      <c r="BO313" s="62"/>
      <c r="BP313" s="62"/>
      <c r="BQ313" s="62"/>
      <c r="BR313" s="62"/>
      <c r="BS313" s="62"/>
      <c r="BT313" s="62"/>
      <c r="BU313" s="62"/>
      <c r="BV313" s="62"/>
      <c r="BW313" s="62"/>
      <c r="BX313" s="62"/>
      <c r="BY313" s="62"/>
      <c r="BZ313" s="62"/>
      <c r="CA313" s="62"/>
      <c r="CB313" s="62"/>
      <c r="CC313" s="62"/>
      <c r="CD313" s="62"/>
      <c r="CE313" s="62"/>
      <c r="CF313" s="62"/>
      <c r="CG313" s="62"/>
      <c r="CH313" s="62"/>
      <c r="CI313" s="62"/>
      <c r="CJ313" s="62"/>
      <c r="CK313" s="62"/>
      <c r="CL313" s="62"/>
      <c r="CM313" s="62"/>
      <c r="CN313" s="62"/>
      <c r="CO313" s="62"/>
      <c r="CP313" s="62"/>
      <c r="CQ313" s="62"/>
      <c r="CR313" s="62"/>
      <c r="CS313" s="62"/>
      <c r="CT313" s="62"/>
      <c r="CU313" s="62"/>
      <c r="CV313" s="62"/>
      <c r="CW313" s="62"/>
      <c r="CX313" s="62"/>
      <c r="CY313" s="62"/>
      <c r="CZ313" s="62"/>
      <c r="DA313" s="62"/>
      <c r="DB313" s="62"/>
      <c r="DC313" s="62"/>
      <c r="DD313" s="62"/>
      <c r="DE313" s="62"/>
      <c r="DF313" s="62"/>
      <c r="DG313" s="62"/>
      <c r="DH313" s="62"/>
      <c r="DI313" s="62"/>
      <c r="DJ313" s="62"/>
      <c r="DK313" s="62"/>
      <c r="DL313" s="62"/>
      <c r="DM313" s="62"/>
      <c r="DN313" s="62"/>
      <c r="DO313" s="62"/>
      <c r="DP313" s="62"/>
      <c r="DQ313" s="62"/>
      <c r="DR313" s="62"/>
      <c r="DS313" s="62"/>
      <c r="DT313" s="62"/>
      <c r="DU313" s="62"/>
      <c r="DV313" s="62"/>
      <c r="DW313" s="62"/>
      <c r="DX313" s="62"/>
      <c r="DY313" s="62"/>
      <c r="DZ313" s="62"/>
      <c r="EA313" s="62"/>
      <c r="EB313" s="62"/>
      <c r="EC313" s="62"/>
      <c r="ED313" s="62"/>
      <c r="EE313" s="62"/>
      <c r="EF313" s="62"/>
      <c r="EG313" s="62"/>
    </row>
    <row r="314" spans="1:137" s="63" customFormat="1" ht="25.5">
      <c r="A314" s="41" t="s">
        <v>593</v>
      </c>
      <c r="B314" s="50"/>
      <c r="C314" s="43" t="s">
        <v>61</v>
      </c>
      <c r="D314" s="61">
        <f>D315</f>
        <v>1176.7</v>
      </c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  <c r="AS314" s="62"/>
      <c r="AT314" s="62"/>
      <c r="AU314" s="62"/>
      <c r="AV314" s="62"/>
      <c r="AW314" s="62"/>
      <c r="AX314" s="62"/>
      <c r="AY314" s="62"/>
      <c r="AZ314" s="62"/>
      <c r="BA314" s="62"/>
      <c r="BB314" s="62"/>
      <c r="BC314" s="62"/>
      <c r="BD314" s="62"/>
      <c r="BE314" s="62"/>
      <c r="BF314" s="62"/>
      <c r="BG314" s="62"/>
      <c r="BH314" s="62"/>
      <c r="BI314" s="62"/>
      <c r="BJ314" s="62"/>
      <c r="BK314" s="62"/>
      <c r="BL314" s="62"/>
      <c r="BM314" s="62"/>
      <c r="BN314" s="62"/>
      <c r="BO314" s="62"/>
      <c r="BP314" s="62"/>
      <c r="BQ314" s="62"/>
      <c r="BR314" s="62"/>
      <c r="BS314" s="62"/>
      <c r="BT314" s="62"/>
      <c r="BU314" s="62"/>
      <c r="BV314" s="62"/>
      <c r="BW314" s="62"/>
      <c r="BX314" s="62"/>
      <c r="BY314" s="62"/>
      <c r="BZ314" s="62"/>
      <c r="CA314" s="62"/>
      <c r="CB314" s="62"/>
      <c r="CC314" s="62"/>
      <c r="CD314" s="62"/>
      <c r="CE314" s="62"/>
      <c r="CF314" s="62"/>
      <c r="CG314" s="62"/>
      <c r="CH314" s="62"/>
      <c r="CI314" s="62"/>
      <c r="CJ314" s="62"/>
      <c r="CK314" s="62"/>
      <c r="CL314" s="62"/>
      <c r="CM314" s="62"/>
      <c r="CN314" s="62"/>
      <c r="CO314" s="62"/>
      <c r="CP314" s="62"/>
      <c r="CQ314" s="62"/>
      <c r="CR314" s="62"/>
      <c r="CS314" s="62"/>
      <c r="CT314" s="62"/>
      <c r="CU314" s="62"/>
      <c r="CV314" s="62"/>
      <c r="CW314" s="62"/>
      <c r="CX314" s="62"/>
      <c r="CY314" s="62"/>
      <c r="CZ314" s="62"/>
      <c r="DA314" s="62"/>
      <c r="DB314" s="62"/>
      <c r="DC314" s="62"/>
      <c r="DD314" s="62"/>
      <c r="DE314" s="62"/>
      <c r="DF314" s="62"/>
      <c r="DG314" s="62"/>
      <c r="DH314" s="62"/>
      <c r="DI314" s="62"/>
      <c r="DJ314" s="62"/>
      <c r="DK314" s="62"/>
      <c r="DL314" s="62"/>
      <c r="DM314" s="62"/>
      <c r="DN314" s="62"/>
      <c r="DO314" s="62"/>
      <c r="DP314" s="62"/>
      <c r="DQ314" s="62"/>
      <c r="DR314" s="62"/>
      <c r="DS314" s="62"/>
      <c r="DT314" s="62"/>
      <c r="DU314" s="62"/>
      <c r="DV314" s="62"/>
      <c r="DW314" s="62"/>
      <c r="DX314" s="62"/>
      <c r="DY314" s="62"/>
      <c r="DZ314" s="62"/>
      <c r="EA314" s="62"/>
      <c r="EB314" s="62"/>
      <c r="EC314" s="62"/>
      <c r="ED314" s="62"/>
      <c r="EE314" s="62"/>
      <c r="EF314" s="62"/>
      <c r="EG314" s="62"/>
    </row>
    <row r="315" spans="1:137" s="63" customFormat="1" ht="25.5">
      <c r="A315" s="41" t="s">
        <v>594</v>
      </c>
      <c r="B315" s="41"/>
      <c r="C315" s="22" t="s">
        <v>224</v>
      </c>
      <c r="D315" s="61">
        <f>D316</f>
        <v>1176.7</v>
      </c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  <c r="AL315" s="62"/>
      <c r="AM315" s="62"/>
      <c r="AN315" s="62"/>
      <c r="AO315" s="62"/>
      <c r="AP315" s="62"/>
      <c r="AQ315" s="62"/>
      <c r="AR315" s="62"/>
      <c r="AS315" s="62"/>
      <c r="AT315" s="62"/>
      <c r="AU315" s="62"/>
      <c r="AV315" s="62"/>
      <c r="AW315" s="62"/>
      <c r="AX315" s="62"/>
      <c r="AY315" s="62"/>
      <c r="AZ315" s="62"/>
      <c r="BA315" s="62"/>
      <c r="BB315" s="62"/>
      <c r="BC315" s="62"/>
      <c r="BD315" s="62"/>
      <c r="BE315" s="62"/>
      <c r="BF315" s="62"/>
      <c r="BG315" s="62"/>
      <c r="BH315" s="62"/>
      <c r="BI315" s="62"/>
      <c r="BJ315" s="62"/>
      <c r="BK315" s="62"/>
      <c r="BL315" s="62"/>
      <c r="BM315" s="62"/>
      <c r="BN315" s="62"/>
      <c r="BO315" s="62"/>
      <c r="BP315" s="62"/>
      <c r="BQ315" s="62"/>
      <c r="BR315" s="62"/>
      <c r="BS315" s="62"/>
      <c r="BT315" s="62"/>
      <c r="BU315" s="62"/>
      <c r="BV315" s="62"/>
      <c r="BW315" s="62"/>
      <c r="BX315" s="62"/>
      <c r="BY315" s="62"/>
      <c r="BZ315" s="62"/>
      <c r="CA315" s="62"/>
      <c r="CB315" s="62"/>
      <c r="CC315" s="62"/>
      <c r="CD315" s="62"/>
      <c r="CE315" s="62"/>
      <c r="CF315" s="62"/>
      <c r="CG315" s="62"/>
      <c r="CH315" s="62"/>
      <c r="CI315" s="62"/>
      <c r="CJ315" s="62"/>
      <c r="CK315" s="62"/>
      <c r="CL315" s="62"/>
      <c r="CM315" s="62"/>
      <c r="CN315" s="62"/>
      <c r="CO315" s="62"/>
      <c r="CP315" s="62"/>
      <c r="CQ315" s="62"/>
      <c r="CR315" s="62"/>
      <c r="CS315" s="62"/>
      <c r="CT315" s="62"/>
      <c r="CU315" s="62"/>
      <c r="CV315" s="62"/>
      <c r="CW315" s="62"/>
      <c r="CX315" s="62"/>
      <c r="CY315" s="62"/>
      <c r="CZ315" s="62"/>
      <c r="DA315" s="62"/>
      <c r="DB315" s="62"/>
      <c r="DC315" s="62"/>
      <c r="DD315" s="62"/>
      <c r="DE315" s="62"/>
      <c r="DF315" s="62"/>
      <c r="DG315" s="62"/>
      <c r="DH315" s="62"/>
      <c r="DI315" s="62"/>
      <c r="DJ315" s="62"/>
      <c r="DK315" s="62"/>
      <c r="DL315" s="62"/>
      <c r="DM315" s="62"/>
      <c r="DN315" s="62"/>
      <c r="DO315" s="62"/>
      <c r="DP315" s="62"/>
      <c r="DQ315" s="62"/>
      <c r="DR315" s="62"/>
      <c r="DS315" s="62"/>
      <c r="DT315" s="62"/>
      <c r="DU315" s="62"/>
      <c r="DV315" s="62"/>
      <c r="DW315" s="62"/>
      <c r="DX315" s="62"/>
      <c r="DY315" s="62"/>
      <c r="DZ315" s="62"/>
      <c r="EA315" s="62"/>
      <c r="EB315" s="62"/>
      <c r="EC315" s="62"/>
      <c r="ED315" s="62"/>
      <c r="EE315" s="62"/>
      <c r="EF315" s="62"/>
      <c r="EG315" s="62"/>
    </row>
    <row r="316" spans="1:137" s="63" customFormat="1" ht="25.5">
      <c r="A316" s="41"/>
      <c r="B316" s="45" t="s">
        <v>371</v>
      </c>
      <c r="C316" s="15" t="s">
        <v>372</v>
      </c>
      <c r="D316" s="61">
        <v>1176.7</v>
      </c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2"/>
      <c r="AK316" s="62"/>
      <c r="AL316" s="62"/>
      <c r="AM316" s="62"/>
      <c r="AN316" s="62"/>
      <c r="AO316" s="62"/>
      <c r="AP316" s="62"/>
      <c r="AQ316" s="62"/>
      <c r="AR316" s="62"/>
      <c r="AS316" s="62"/>
      <c r="AT316" s="62"/>
      <c r="AU316" s="62"/>
      <c r="AV316" s="62"/>
      <c r="AW316" s="62"/>
      <c r="AX316" s="62"/>
      <c r="AY316" s="62"/>
      <c r="AZ316" s="62"/>
      <c r="BA316" s="62"/>
      <c r="BB316" s="62"/>
      <c r="BC316" s="62"/>
      <c r="BD316" s="62"/>
      <c r="BE316" s="62"/>
      <c r="BF316" s="62"/>
      <c r="BG316" s="62"/>
      <c r="BH316" s="62"/>
      <c r="BI316" s="62"/>
      <c r="BJ316" s="62"/>
      <c r="BK316" s="62"/>
      <c r="BL316" s="62"/>
      <c r="BM316" s="62"/>
      <c r="BN316" s="62"/>
      <c r="BO316" s="62"/>
      <c r="BP316" s="62"/>
      <c r="BQ316" s="62"/>
      <c r="BR316" s="62"/>
      <c r="BS316" s="62"/>
      <c r="BT316" s="62"/>
      <c r="BU316" s="62"/>
      <c r="BV316" s="62"/>
      <c r="BW316" s="62"/>
      <c r="BX316" s="62"/>
      <c r="BY316" s="62"/>
      <c r="BZ316" s="62"/>
      <c r="CA316" s="62"/>
      <c r="CB316" s="62"/>
      <c r="CC316" s="62"/>
      <c r="CD316" s="62"/>
      <c r="CE316" s="62"/>
      <c r="CF316" s="62"/>
      <c r="CG316" s="62"/>
      <c r="CH316" s="62"/>
      <c r="CI316" s="62"/>
      <c r="CJ316" s="62"/>
      <c r="CK316" s="62"/>
      <c r="CL316" s="62"/>
      <c r="CM316" s="62"/>
      <c r="CN316" s="62"/>
      <c r="CO316" s="62"/>
      <c r="CP316" s="62"/>
      <c r="CQ316" s="62"/>
      <c r="CR316" s="62"/>
      <c r="CS316" s="62"/>
      <c r="CT316" s="62"/>
      <c r="CU316" s="62"/>
      <c r="CV316" s="62"/>
      <c r="CW316" s="62"/>
      <c r="CX316" s="62"/>
      <c r="CY316" s="62"/>
      <c r="CZ316" s="62"/>
      <c r="DA316" s="62"/>
      <c r="DB316" s="62"/>
      <c r="DC316" s="62"/>
      <c r="DD316" s="62"/>
      <c r="DE316" s="62"/>
      <c r="DF316" s="62"/>
      <c r="DG316" s="62"/>
      <c r="DH316" s="62"/>
      <c r="DI316" s="62"/>
      <c r="DJ316" s="62"/>
      <c r="DK316" s="62"/>
      <c r="DL316" s="62"/>
      <c r="DM316" s="62"/>
      <c r="DN316" s="62"/>
      <c r="DO316" s="62"/>
      <c r="DP316" s="62"/>
      <c r="DQ316" s="62"/>
      <c r="DR316" s="62"/>
      <c r="DS316" s="62"/>
      <c r="DT316" s="62"/>
      <c r="DU316" s="62"/>
      <c r="DV316" s="62"/>
      <c r="DW316" s="62"/>
      <c r="DX316" s="62"/>
      <c r="DY316" s="62"/>
      <c r="DZ316" s="62"/>
      <c r="EA316" s="62"/>
      <c r="EB316" s="62"/>
      <c r="EC316" s="62"/>
      <c r="ED316" s="62"/>
      <c r="EE316" s="62"/>
      <c r="EF316" s="62"/>
      <c r="EG316" s="62"/>
    </row>
    <row r="317" spans="1:137" s="63" customFormat="1" ht="25.5">
      <c r="A317" s="45" t="s">
        <v>595</v>
      </c>
      <c r="B317" s="83"/>
      <c r="C317" s="89" t="s">
        <v>62</v>
      </c>
      <c r="D317" s="61">
        <f>D318+D319</f>
        <v>48044.5</v>
      </c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62"/>
      <c r="AL317" s="62"/>
      <c r="AM317" s="62"/>
      <c r="AN317" s="62"/>
      <c r="AO317" s="62"/>
      <c r="AP317" s="62"/>
      <c r="AQ317" s="62"/>
      <c r="AR317" s="62"/>
      <c r="AS317" s="62"/>
      <c r="AT317" s="62"/>
      <c r="AU317" s="62"/>
      <c r="AV317" s="62"/>
      <c r="AW317" s="62"/>
      <c r="AX317" s="62"/>
      <c r="AY317" s="62"/>
      <c r="AZ317" s="62"/>
      <c r="BA317" s="62"/>
      <c r="BB317" s="62"/>
      <c r="BC317" s="62"/>
      <c r="BD317" s="62"/>
      <c r="BE317" s="62"/>
      <c r="BF317" s="62"/>
      <c r="BG317" s="62"/>
      <c r="BH317" s="62"/>
      <c r="BI317" s="62"/>
      <c r="BJ317" s="62"/>
      <c r="BK317" s="62"/>
      <c r="BL317" s="62"/>
      <c r="BM317" s="62"/>
      <c r="BN317" s="62"/>
      <c r="BO317" s="62"/>
      <c r="BP317" s="62"/>
      <c r="BQ317" s="62"/>
      <c r="BR317" s="62"/>
      <c r="BS317" s="62"/>
      <c r="BT317" s="62"/>
      <c r="BU317" s="62"/>
      <c r="BV317" s="62"/>
      <c r="BW317" s="62"/>
      <c r="BX317" s="62"/>
      <c r="BY317" s="62"/>
      <c r="BZ317" s="62"/>
      <c r="CA317" s="62"/>
      <c r="CB317" s="62"/>
      <c r="CC317" s="62"/>
      <c r="CD317" s="62"/>
      <c r="CE317" s="62"/>
      <c r="CF317" s="62"/>
      <c r="CG317" s="62"/>
      <c r="CH317" s="62"/>
      <c r="CI317" s="62"/>
      <c r="CJ317" s="62"/>
      <c r="CK317" s="62"/>
      <c r="CL317" s="62"/>
      <c r="CM317" s="62"/>
      <c r="CN317" s="62"/>
      <c r="CO317" s="62"/>
      <c r="CP317" s="62"/>
      <c r="CQ317" s="62"/>
      <c r="CR317" s="62"/>
      <c r="CS317" s="62"/>
      <c r="CT317" s="62"/>
      <c r="CU317" s="62"/>
      <c r="CV317" s="62"/>
      <c r="CW317" s="62"/>
      <c r="CX317" s="62"/>
      <c r="CY317" s="62"/>
      <c r="CZ317" s="62"/>
      <c r="DA317" s="62"/>
      <c r="DB317" s="62"/>
      <c r="DC317" s="62"/>
      <c r="DD317" s="62"/>
      <c r="DE317" s="62"/>
      <c r="DF317" s="62"/>
      <c r="DG317" s="62"/>
      <c r="DH317" s="62"/>
      <c r="DI317" s="62"/>
      <c r="DJ317" s="62"/>
      <c r="DK317" s="62"/>
      <c r="DL317" s="62"/>
      <c r="DM317" s="62"/>
      <c r="DN317" s="62"/>
      <c r="DO317" s="62"/>
      <c r="DP317" s="62"/>
      <c r="DQ317" s="62"/>
      <c r="DR317" s="62"/>
      <c r="DS317" s="62"/>
      <c r="DT317" s="62"/>
      <c r="DU317" s="62"/>
      <c r="DV317" s="62"/>
      <c r="DW317" s="62"/>
      <c r="DX317" s="62"/>
      <c r="DY317" s="62"/>
      <c r="DZ317" s="62"/>
      <c r="EA317" s="62"/>
      <c r="EB317" s="62"/>
      <c r="EC317" s="62"/>
      <c r="ED317" s="62"/>
      <c r="EE317" s="62"/>
      <c r="EF317" s="62"/>
      <c r="EG317" s="62"/>
    </row>
    <row r="318" spans="1:137" s="63" customFormat="1" ht="25.5">
      <c r="A318" s="45"/>
      <c r="B318" s="86" t="s">
        <v>366</v>
      </c>
      <c r="C318" s="84" t="s">
        <v>1</v>
      </c>
      <c r="D318" s="61">
        <v>46718.1</v>
      </c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  <c r="AS318" s="62"/>
      <c r="AT318" s="62"/>
      <c r="AU318" s="62"/>
      <c r="AV318" s="62"/>
      <c r="AW318" s="62"/>
      <c r="AX318" s="62"/>
      <c r="AY318" s="62"/>
      <c r="AZ318" s="62"/>
      <c r="BA318" s="62"/>
      <c r="BB318" s="62"/>
      <c r="BC318" s="62"/>
      <c r="BD318" s="62"/>
      <c r="BE318" s="62"/>
      <c r="BF318" s="62"/>
      <c r="BG318" s="62"/>
      <c r="BH318" s="62"/>
      <c r="BI318" s="62"/>
      <c r="BJ318" s="62"/>
      <c r="BK318" s="62"/>
      <c r="BL318" s="62"/>
      <c r="BM318" s="62"/>
      <c r="BN318" s="62"/>
      <c r="BO318" s="62"/>
      <c r="BP318" s="62"/>
      <c r="BQ318" s="62"/>
      <c r="BR318" s="62"/>
      <c r="BS318" s="62"/>
      <c r="BT318" s="62"/>
      <c r="BU318" s="62"/>
      <c r="BV318" s="62"/>
      <c r="BW318" s="62"/>
      <c r="BX318" s="62"/>
      <c r="BY318" s="62"/>
      <c r="BZ318" s="62"/>
      <c r="CA318" s="62"/>
      <c r="CB318" s="62"/>
      <c r="CC318" s="62"/>
      <c r="CD318" s="62"/>
      <c r="CE318" s="62"/>
      <c r="CF318" s="62"/>
      <c r="CG318" s="62"/>
      <c r="CH318" s="62"/>
      <c r="CI318" s="62"/>
      <c r="CJ318" s="62"/>
      <c r="CK318" s="62"/>
      <c r="CL318" s="62"/>
      <c r="CM318" s="62"/>
      <c r="CN318" s="62"/>
      <c r="CO318" s="62"/>
      <c r="CP318" s="62"/>
      <c r="CQ318" s="62"/>
      <c r="CR318" s="62"/>
      <c r="CS318" s="62"/>
      <c r="CT318" s="62"/>
      <c r="CU318" s="62"/>
      <c r="CV318" s="62"/>
      <c r="CW318" s="62"/>
      <c r="CX318" s="62"/>
      <c r="CY318" s="62"/>
      <c r="CZ318" s="62"/>
      <c r="DA318" s="62"/>
      <c r="DB318" s="62"/>
      <c r="DC318" s="62"/>
      <c r="DD318" s="62"/>
      <c r="DE318" s="62"/>
      <c r="DF318" s="62"/>
      <c r="DG318" s="62"/>
      <c r="DH318" s="62"/>
      <c r="DI318" s="62"/>
      <c r="DJ318" s="62"/>
      <c r="DK318" s="62"/>
      <c r="DL318" s="62"/>
      <c r="DM318" s="62"/>
      <c r="DN318" s="62"/>
      <c r="DO318" s="62"/>
      <c r="DP318" s="62"/>
      <c r="DQ318" s="62"/>
      <c r="DR318" s="62"/>
      <c r="DS318" s="62"/>
      <c r="DT318" s="62"/>
      <c r="DU318" s="62"/>
      <c r="DV318" s="62"/>
      <c r="DW318" s="62"/>
      <c r="DX318" s="62"/>
      <c r="DY318" s="62"/>
      <c r="DZ318" s="62"/>
      <c r="EA318" s="62"/>
      <c r="EB318" s="62"/>
      <c r="EC318" s="62"/>
      <c r="ED318" s="62"/>
      <c r="EE318" s="62"/>
      <c r="EF318" s="62"/>
      <c r="EG318" s="62"/>
    </row>
    <row r="319" spans="1:137" s="63" customFormat="1" ht="12.75">
      <c r="A319" s="45"/>
      <c r="B319" s="86" t="s">
        <v>367</v>
      </c>
      <c r="C319" s="84" t="s">
        <v>368</v>
      </c>
      <c r="D319" s="61">
        <v>1326.4</v>
      </c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2"/>
      <c r="AK319" s="62"/>
      <c r="AL319" s="62"/>
      <c r="AM319" s="62"/>
      <c r="AN319" s="62"/>
      <c r="AO319" s="62"/>
      <c r="AP319" s="62"/>
      <c r="AQ319" s="62"/>
      <c r="AR319" s="62"/>
      <c r="AS319" s="62"/>
      <c r="AT319" s="62"/>
      <c r="AU319" s="62"/>
      <c r="AV319" s="62"/>
      <c r="AW319" s="62"/>
      <c r="AX319" s="62"/>
      <c r="AY319" s="62"/>
      <c r="AZ319" s="62"/>
      <c r="BA319" s="62"/>
      <c r="BB319" s="62"/>
      <c r="BC319" s="62"/>
      <c r="BD319" s="62"/>
      <c r="BE319" s="62"/>
      <c r="BF319" s="62"/>
      <c r="BG319" s="62"/>
      <c r="BH319" s="62"/>
      <c r="BI319" s="62"/>
      <c r="BJ319" s="62"/>
      <c r="BK319" s="62"/>
      <c r="BL319" s="62"/>
      <c r="BM319" s="62"/>
      <c r="BN319" s="62"/>
      <c r="BO319" s="62"/>
      <c r="BP319" s="62"/>
      <c r="BQ319" s="62"/>
      <c r="BR319" s="62"/>
      <c r="BS319" s="62"/>
      <c r="BT319" s="62"/>
      <c r="BU319" s="62"/>
      <c r="BV319" s="62"/>
      <c r="BW319" s="62"/>
      <c r="BX319" s="62"/>
      <c r="BY319" s="62"/>
      <c r="BZ319" s="62"/>
      <c r="CA319" s="62"/>
      <c r="CB319" s="62"/>
      <c r="CC319" s="62"/>
      <c r="CD319" s="62"/>
      <c r="CE319" s="62"/>
      <c r="CF319" s="62"/>
      <c r="CG319" s="62"/>
      <c r="CH319" s="62"/>
      <c r="CI319" s="62"/>
      <c r="CJ319" s="62"/>
      <c r="CK319" s="62"/>
      <c r="CL319" s="62"/>
      <c r="CM319" s="62"/>
      <c r="CN319" s="62"/>
      <c r="CO319" s="62"/>
      <c r="CP319" s="62"/>
      <c r="CQ319" s="62"/>
      <c r="CR319" s="62"/>
      <c r="CS319" s="62"/>
      <c r="CT319" s="62"/>
      <c r="CU319" s="62"/>
      <c r="CV319" s="62"/>
      <c r="CW319" s="62"/>
      <c r="CX319" s="62"/>
      <c r="CY319" s="62"/>
      <c r="CZ319" s="62"/>
      <c r="DA319" s="62"/>
      <c r="DB319" s="62"/>
      <c r="DC319" s="62"/>
      <c r="DD319" s="62"/>
      <c r="DE319" s="62"/>
      <c r="DF319" s="62"/>
      <c r="DG319" s="62"/>
      <c r="DH319" s="62"/>
      <c r="DI319" s="62"/>
      <c r="DJ319" s="62"/>
      <c r="DK319" s="62"/>
      <c r="DL319" s="62"/>
      <c r="DM319" s="62"/>
      <c r="DN319" s="62"/>
      <c r="DO319" s="62"/>
      <c r="DP319" s="62"/>
      <c r="DQ319" s="62"/>
      <c r="DR319" s="62"/>
      <c r="DS319" s="62"/>
      <c r="DT319" s="62"/>
      <c r="DU319" s="62"/>
      <c r="DV319" s="62"/>
      <c r="DW319" s="62"/>
      <c r="DX319" s="62"/>
      <c r="DY319" s="62"/>
      <c r="DZ319" s="62"/>
      <c r="EA319" s="62"/>
      <c r="EB319" s="62"/>
      <c r="EC319" s="62"/>
      <c r="ED319" s="62"/>
      <c r="EE319" s="62"/>
      <c r="EF319" s="62"/>
      <c r="EG319" s="62"/>
    </row>
    <row r="320" spans="1:137" s="63" customFormat="1" ht="12.75">
      <c r="A320" s="45" t="s">
        <v>596</v>
      </c>
      <c r="B320" s="86"/>
      <c r="C320" s="84" t="s">
        <v>63</v>
      </c>
      <c r="D320" s="61">
        <f>D321+D322</f>
        <v>2685.2000000000003</v>
      </c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2"/>
      <c r="AK320" s="62"/>
      <c r="AL320" s="62"/>
      <c r="AM320" s="62"/>
      <c r="AN320" s="62"/>
      <c r="AO320" s="62"/>
      <c r="AP320" s="62"/>
      <c r="AQ320" s="62"/>
      <c r="AR320" s="62"/>
      <c r="AS320" s="62"/>
      <c r="AT320" s="62"/>
      <c r="AU320" s="62"/>
      <c r="AV320" s="62"/>
      <c r="AW320" s="62"/>
      <c r="AX320" s="62"/>
      <c r="AY320" s="62"/>
      <c r="AZ320" s="62"/>
      <c r="BA320" s="62"/>
      <c r="BB320" s="62"/>
      <c r="BC320" s="62"/>
      <c r="BD320" s="62"/>
      <c r="BE320" s="62"/>
      <c r="BF320" s="62"/>
      <c r="BG320" s="62"/>
      <c r="BH320" s="62"/>
      <c r="BI320" s="62"/>
      <c r="BJ320" s="62"/>
      <c r="BK320" s="62"/>
      <c r="BL320" s="62"/>
      <c r="BM320" s="62"/>
      <c r="BN320" s="62"/>
      <c r="BO320" s="62"/>
      <c r="BP320" s="62"/>
      <c r="BQ320" s="62"/>
      <c r="BR320" s="62"/>
      <c r="BS320" s="62"/>
      <c r="BT320" s="62"/>
      <c r="BU320" s="62"/>
      <c r="BV320" s="62"/>
      <c r="BW320" s="62"/>
      <c r="BX320" s="62"/>
      <c r="BY320" s="62"/>
      <c r="BZ320" s="62"/>
      <c r="CA320" s="62"/>
      <c r="CB320" s="62"/>
      <c r="CC320" s="62"/>
      <c r="CD320" s="62"/>
      <c r="CE320" s="62"/>
      <c r="CF320" s="62"/>
      <c r="CG320" s="62"/>
      <c r="CH320" s="62"/>
      <c r="CI320" s="62"/>
      <c r="CJ320" s="62"/>
      <c r="CK320" s="62"/>
      <c r="CL320" s="62"/>
      <c r="CM320" s="62"/>
      <c r="CN320" s="62"/>
      <c r="CO320" s="62"/>
      <c r="CP320" s="62"/>
      <c r="CQ320" s="62"/>
      <c r="CR320" s="62"/>
      <c r="CS320" s="62"/>
      <c r="CT320" s="62"/>
      <c r="CU320" s="62"/>
      <c r="CV320" s="62"/>
      <c r="CW320" s="62"/>
      <c r="CX320" s="62"/>
      <c r="CY320" s="62"/>
      <c r="CZ320" s="62"/>
      <c r="DA320" s="62"/>
      <c r="DB320" s="62"/>
      <c r="DC320" s="62"/>
      <c r="DD320" s="62"/>
      <c r="DE320" s="62"/>
      <c r="DF320" s="62"/>
      <c r="DG320" s="62"/>
      <c r="DH320" s="62"/>
      <c r="DI320" s="62"/>
      <c r="DJ320" s="62"/>
      <c r="DK320" s="62"/>
      <c r="DL320" s="62"/>
      <c r="DM320" s="62"/>
      <c r="DN320" s="62"/>
      <c r="DO320" s="62"/>
      <c r="DP320" s="62"/>
      <c r="DQ320" s="62"/>
      <c r="DR320" s="62"/>
      <c r="DS320" s="62"/>
      <c r="DT320" s="62"/>
      <c r="DU320" s="62"/>
      <c r="DV320" s="62"/>
      <c r="DW320" s="62"/>
      <c r="DX320" s="62"/>
      <c r="DY320" s="62"/>
      <c r="DZ320" s="62"/>
      <c r="EA320" s="62"/>
      <c r="EB320" s="62"/>
      <c r="EC320" s="62"/>
      <c r="ED320" s="62"/>
      <c r="EE320" s="62"/>
      <c r="EF320" s="62"/>
      <c r="EG320" s="62"/>
    </row>
    <row r="321" spans="1:137" s="63" customFormat="1" ht="25.5">
      <c r="A321" s="45"/>
      <c r="B321" s="86" t="s">
        <v>366</v>
      </c>
      <c r="C321" s="84" t="s">
        <v>1</v>
      </c>
      <c r="D321" s="61">
        <v>105.9</v>
      </c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  <c r="AL321" s="62"/>
      <c r="AM321" s="62"/>
      <c r="AN321" s="62"/>
      <c r="AO321" s="62"/>
      <c r="AP321" s="62"/>
      <c r="AQ321" s="62"/>
      <c r="AR321" s="62"/>
      <c r="AS321" s="62"/>
      <c r="AT321" s="62"/>
      <c r="AU321" s="62"/>
      <c r="AV321" s="62"/>
      <c r="AW321" s="62"/>
      <c r="AX321" s="62"/>
      <c r="AY321" s="62"/>
      <c r="AZ321" s="62"/>
      <c r="BA321" s="62"/>
      <c r="BB321" s="62"/>
      <c r="BC321" s="62"/>
      <c r="BD321" s="62"/>
      <c r="BE321" s="62"/>
      <c r="BF321" s="62"/>
      <c r="BG321" s="62"/>
      <c r="BH321" s="62"/>
      <c r="BI321" s="62"/>
      <c r="BJ321" s="62"/>
      <c r="BK321" s="62"/>
      <c r="BL321" s="62"/>
      <c r="BM321" s="62"/>
      <c r="BN321" s="62"/>
      <c r="BO321" s="62"/>
      <c r="BP321" s="62"/>
      <c r="BQ321" s="62"/>
      <c r="BR321" s="62"/>
      <c r="BS321" s="62"/>
      <c r="BT321" s="62"/>
      <c r="BU321" s="62"/>
      <c r="BV321" s="62"/>
      <c r="BW321" s="62"/>
      <c r="BX321" s="62"/>
      <c r="BY321" s="62"/>
      <c r="BZ321" s="62"/>
      <c r="CA321" s="62"/>
      <c r="CB321" s="62"/>
      <c r="CC321" s="62"/>
      <c r="CD321" s="62"/>
      <c r="CE321" s="62"/>
      <c r="CF321" s="62"/>
      <c r="CG321" s="62"/>
      <c r="CH321" s="62"/>
      <c r="CI321" s="62"/>
      <c r="CJ321" s="62"/>
      <c r="CK321" s="62"/>
      <c r="CL321" s="62"/>
      <c r="CM321" s="62"/>
      <c r="CN321" s="62"/>
      <c r="CO321" s="62"/>
      <c r="CP321" s="62"/>
      <c r="CQ321" s="62"/>
      <c r="CR321" s="62"/>
      <c r="CS321" s="62"/>
      <c r="CT321" s="62"/>
      <c r="CU321" s="62"/>
      <c r="CV321" s="62"/>
      <c r="CW321" s="62"/>
      <c r="CX321" s="62"/>
      <c r="CY321" s="62"/>
      <c r="CZ321" s="62"/>
      <c r="DA321" s="62"/>
      <c r="DB321" s="62"/>
      <c r="DC321" s="62"/>
      <c r="DD321" s="62"/>
      <c r="DE321" s="62"/>
      <c r="DF321" s="62"/>
      <c r="DG321" s="62"/>
      <c r="DH321" s="62"/>
      <c r="DI321" s="62"/>
      <c r="DJ321" s="62"/>
      <c r="DK321" s="62"/>
      <c r="DL321" s="62"/>
      <c r="DM321" s="62"/>
      <c r="DN321" s="62"/>
      <c r="DO321" s="62"/>
      <c r="DP321" s="62"/>
      <c r="DQ321" s="62"/>
      <c r="DR321" s="62"/>
      <c r="DS321" s="62"/>
      <c r="DT321" s="62"/>
      <c r="DU321" s="62"/>
      <c r="DV321" s="62"/>
      <c r="DW321" s="62"/>
      <c r="DX321" s="62"/>
      <c r="DY321" s="62"/>
      <c r="DZ321" s="62"/>
      <c r="EA321" s="62"/>
      <c r="EB321" s="62"/>
      <c r="EC321" s="62"/>
      <c r="ED321" s="62"/>
      <c r="EE321" s="62"/>
      <c r="EF321" s="62"/>
      <c r="EG321" s="62"/>
    </row>
    <row r="322" spans="1:137" s="63" customFormat="1" ht="12.75">
      <c r="A322" s="45"/>
      <c r="B322" s="86" t="s">
        <v>367</v>
      </c>
      <c r="C322" s="84" t="s">
        <v>368</v>
      </c>
      <c r="D322" s="61">
        <v>2579.3</v>
      </c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  <c r="AS322" s="62"/>
      <c r="AT322" s="62"/>
      <c r="AU322" s="62"/>
      <c r="AV322" s="62"/>
      <c r="AW322" s="62"/>
      <c r="AX322" s="62"/>
      <c r="AY322" s="62"/>
      <c r="AZ322" s="62"/>
      <c r="BA322" s="62"/>
      <c r="BB322" s="62"/>
      <c r="BC322" s="62"/>
      <c r="BD322" s="62"/>
      <c r="BE322" s="62"/>
      <c r="BF322" s="62"/>
      <c r="BG322" s="62"/>
      <c r="BH322" s="62"/>
      <c r="BI322" s="62"/>
      <c r="BJ322" s="62"/>
      <c r="BK322" s="62"/>
      <c r="BL322" s="62"/>
      <c r="BM322" s="62"/>
      <c r="BN322" s="62"/>
      <c r="BO322" s="62"/>
      <c r="BP322" s="62"/>
      <c r="BQ322" s="62"/>
      <c r="BR322" s="62"/>
      <c r="BS322" s="62"/>
      <c r="BT322" s="62"/>
      <c r="BU322" s="62"/>
      <c r="BV322" s="62"/>
      <c r="BW322" s="62"/>
      <c r="BX322" s="62"/>
      <c r="BY322" s="62"/>
      <c r="BZ322" s="62"/>
      <c r="CA322" s="62"/>
      <c r="CB322" s="62"/>
      <c r="CC322" s="62"/>
      <c r="CD322" s="62"/>
      <c r="CE322" s="62"/>
      <c r="CF322" s="62"/>
      <c r="CG322" s="62"/>
      <c r="CH322" s="62"/>
      <c r="CI322" s="62"/>
      <c r="CJ322" s="62"/>
      <c r="CK322" s="62"/>
      <c r="CL322" s="62"/>
      <c r="CM322" s="62"/>
      <c r="CN322" s="62"/>
      <c r="CO322" s="62"/>
      <c r="CP322" s="62"/>
      <c r="CQ322" s="62"/>
      <c r="CR322" s="62"/>
      <c r="CS322" s="62"/>
      <c r="CT322" s="62"/>
      <c r="CU322" s="62"/>
      <c r="CV322" s="62"/>
      <c r="CW322" s="62"/>
      <c r="CX322" s="62"/>
      <c r="CY322" s="62"/>
      <c r="CZ322" s="62"/>
      <c r="DA322" s="62"/>
      <c r="DB322" s="62"/>
      <c r="DC322" s="62"/>
      <c r="DD322" s="62"/>
      <c r="DE322" s="62"/>
      <c r="DF322" s="62"/>
      <c r="DG322" s="62"/>
      <c r="DH322" s="62"/>
      <c r="DI322" s="62"/>
      <c r="DJ322" s="62"/>
      <c r="DK322" s="62"/>
      <c r="DL322" s="62"/>
      <c r="DM322" s="62"/>
      <c r="DN322" s="62"/>
      <c r="DO322" s="62"/>
      <c r="DP322" s="62"/>
      <c r="DQ322" s="62"/>
      <c r="DR322" s="62"/>
      <c r="DS322" s="62"/>
      <c r="DT322" s="62"/>
      <c r="DU322" s="62"/>
      <c r="DV322" s="62"/>
      <c r="DW322" s="62"/>
      <c r="DX322" s="62"/>
      <c r="DY322" s="62"/>
      <c r="DZ322" s="62"/>
      <c r="EA322" s="62"/>
      <c r="EB322" s="62"/>
      <c r="EC322" s="62"/>
      <c r="ED322" s="62"/>
      <c r="EE322" s="62"/>
      <c r="EF322" s="62"/>
      <c r="EG322" s="62"/>
    </row>
    <row r="323" spans="1:137" s="63" customFormat="1" ht="12.75">
      <c r="A323" s="45" t="s">
        <v>597</v>
      </c>
      <c r="B323" s="86"/>
      <c r="C323" s="84" t="s">
        <v>145</v>
      </c>
      <c r="D323" s="61">
        <f>D324</f>
        <v>5864.6</v>
      </c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  <c r="AL323" s="62"/>
      <c r="AM323" s="62"/>
      <c r="AN323" s="62"/>
      <c r="AO323" s="62"/>
      <c r="AP323" s="62"/>
      <c r="AQ323" s="62"/>
      <c r="AR323" s="62"/>
      <c r="AS323" s="62"/>
      <c r="AT323" s="62"/>
      <c r="AU323" s="62"/>
      <c r="AV323" s="62"/>
      <c r="AW323" s="62"/>
      <c r="AX323" s="62"/>
      <c r="AY323" s="62"/>
      <c r="AZ323" s="62"/>
      <c r="BA323" s="62"/>
      <c r="BB323" s="62"/>
      <c r="BC323" s="62"/>
      <c r="BD323" s="62"/>
      <c r="BE323" s="62"/>
      <c r="BF323" s="62"/>
      <c r="BG323" s="62"/>
      <c r="BH323" s="62"/>
      <c r="BI323" s="62"/>
      <c r="BJ323" s="62"/>
      <c r="BK323" s="62"/>
      <c r="BL323" s="62"/>
      <c r="BM323" s="62"/>
      <c r="BN323" s="62"/>
      <c r="BO323" s="62"/>
      <c r="BP323" s="62"/>
      <c r="BQ323" s="62"/>
      <c r="BR323" s="62"/>
      <c r="BS323" s="62"/>
      <c r="BT323" s="62"/>
      <c r="BU323" s="62"/>
      <c r="BV323" s="62"/>
      <c r="BW323" s="62"/>
      <c r="BX323" s="62"/>
      <c r="BY323" s="62"/>
      <c r="BZ323" s="62"/>
      <c r="CA323" s="62"/>
      <c r="CB323" s="62"/>
      <c r="CC323" s="62"/>
      <c r="CD323" s="62"/>
      <c r="CE323" s="62"/>
      <c r="CF323" s="62"/>
      <c r="CG323" s="62"/>
      <c r="CH323" s="62"/>
      <c r="CI323" s="62"/>
      <c r="CJ323" s="62"/>
      <c r="CK323" s="62"/>
      <c r="CL323" s="62"/>
      <c r="CM323" s="62"/>
      <c r="CN323" s="62"/>
      <c r="CO323" s="62"/>
      <c r="CP323" s="62"/>
      <c r="CQ323" s="62"/>
      <c r="CR323" s="62"/>
      <c r="CS323" s="62"/>
      <c r="CT323" s="62"/>
      <c r="CU323" s="62"/>
      <c r="CV323" s="62"/>
      <c r="CW323" s="62"/>
      <c r="CX323" s="62"/>
      <c r="CY323" s="62"/>
      <c r="CZ323" s="62"/>
      <c r="DA323" s="62"/>
      <c r="DB323" s="62"/>
      <c r="DC323" s="62"/>
      <c r="DD323" s="62"/>
      <c r="DE323" s="62"/>
      <c r="DF323" s="62"/>
      <c r="DG323" s="62"/>
      <c r="DH323" s="62"/>
      <c r="DI323" s="62"/>
      <c r="DJ323" s="62"/>
      <c r="DK323" s="62"/>
      <c r="DL323" s="62"/>
      <c r="DM323" s="62"/>
      <c r="DN323" s="62"/>
      <c r="DO323" s="62"/>
      <c r="DP323" s="62"/>
      <c r="DQ323" s="62"/>
      <c r="DR323" s="62"/>
      <c r="DS323" s="62"/>
      <c r="DT323" s="62"/>
      <c r="DU323" s="62"/>
      <c r="DV323" s="62"/>
      <c r="DW323" s="62"/>
      <c r="DX323" s="62"/>
      <c r="DY323" s="62"/>
      <c r="DZ323" s="62"/>
      <c r="EA323" s="62"/>
      <c r="EB323" s="62"/>
      <c r="EC323" s="62"/>
      <c r="ED323" s="62"/>
      <c r="EE323" s="62"/>
      <c r="EF323" s="62"/>
      <c r="EG323" s="62"/>
    </row>
    <row r="324" spans="1:137" s="63" customFormat="1" ht="25.5">
      <c r="A324" s="45"/>
      <c r="B324" s="86" t="s">
        <v>366</v>
      </c>
      <c r="C324" s="84" t="s">
        <v>1</v>
      </c>
      <c r="D324" s="61">
        <f>5878.6-14</f>
        <v>5864.6</v>
      </c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2"/>
      <c r="AK324" s="62"/>
      <c r="AL324" s="62"/>
      <c r="AM324" s="62"/>
      <c r="AN324" s="62"/>
      <c r="AO324" s="62"/>
      <c r="AP324" s="62"/>
      <c r="AQ324" s="62"/>
      <c r="AR324" s="62"/>
      <c r="AS324" s="62"/>
      <c r="AT324" s="62"/>
      <c r="AU324" s="62"/>
      <c r="AV324" s="62"/>
      <c r="AW324" s="62"/>
      <c r="AX324" s="62"/>
      <c r="AY324" s="62"/>
      <c r="AZ324" s="62"/>
      <c r="BA324" s="62"/>
      <c r="BB324" s="62"/>
      <c r="BC324" s="62"/>
      <c r="BD324" s="62"/>
      <c r="BE324" s="62"/>
      <c r="BF324" s="62"/>
      <c r="BG324" s="62"/>
      <c r="BH324" s="62"/>
      <c r="BI324" s="62"/>
      <c r="BJ324" s="62"/>
      <c r="BK324" s="62"/>
      <c r="BL324" s="62"/>
      <c r="BM324" s="62"/>
      <c r="BN324" s="62"/>
      <c r="BO324" s="62"/>
      <c r="BP324" s="62"/>
      <c r="BQ324" s="62"/>
      <c r="BR324" s="62"/>
      <c r="BS324" s="62"/>
      <c r="BT324" s="62"/>
      <c r="BU324" s="62"/>
      <c r="BV324" s="62"/>
      <c r="BW324" s="62"/>
      <c r="BX324" s="62"/>
      <c r="BY324" s="62"/>
      <c r="BZ324" s="62"/>
      <c r="CA324" s="62"/>
      <c r="CB324" s="62"/>
      <c r="CC324" s="62"/>
      <c r="CD324" s="62"/>
      <c r="CE324" s="62"/>
      <c r="CF324" s="62"/>
      <c r="CG324" s="62"/>
      <c r="CH324" s="62"/>
      <c r="CI324" s="62"/>
      <c r="CJ324" s="62"/>
      <c r="CK324" s="62"/>
      <c r="CL324" s="62"/>
      <c r="CM324" s="62"/>
      <c r="CN324" s="62"/>
      <c r="CO324" s="62"/>
      <c r="CP324" s="62"/>
      <c r="CQ324" s="62"/>
      <c r="CR324" s="62"/>
      <c r="CS324" s="62"/>
      <c r="CT324" s="62"/>
      <c r="CU324" s="62"/>
      <c r="CV324" s="62"/>
      <c r="CW324" s="62"/>
      <c r="CX324" s="62"/>
      <c r="CY324" s="62"/>
      <c r="CZ324" s="62"/>
      <c r="DA324" s="62"/>
      <c r="DB324" s="62"/>
      <c r="DC324" s="62"/>
      <c r="DD324" s="62"/>
      <c r="DE324" s="62"/>
      <c r="DF324" s="62"/>
      <c r="DG324" s="62"/>
      <c r="DH324" s="62"/>
      <c r="DI324" s="62"/>
      <c r="DJ324" s="62"/>
      <c r="DK324" s="62"/>
      <c r="DL324" s="62"/>
      <c r="DM324" s="62"/>
      <c r="DN324" s="62"/>
      <c r="DO324" s="62"/>
      <c r="DP324" s="62"/>
      <c r="DQ324" s="62"/>
      <c r="DR324" s="62"/>
      <c r="DS324" s="62"/>
      <c r="DT324" s="62"/>
      <c r="DU324" s="62"/>
      <c r="DV324" s="62"/>
      <c r="DW324" s="62"/>
      <c r="DX324" s="62"/>
      <c r="DY324" s="62"/>
      <c r="DZ324" s="62"/>
      <c r="EA324" s="62"/>
      <c r="EB324" s="62"/>
      <c r="EC324" s="62"/>
      <c r="ED324" s="62"/>
      <c r="EE324" s="62"/>
      <c r="EF324" s="62"/>
      <c r="EG324" s="62"/>
    </row>
    <row r="325" spans="1:137" s="63" customFormat="1" ht="25.5">
      <c r="A325" s="45" t="s">
        <v>64</v>
      </c>
      <c r="B325" s="86"/>
      <c r="C325" s="3" t="s">
        <v>12</v>
      </c>
      <c r="D325" s="61">
        <f>D326+D328+D330</f>
        <v>32960</v>
      </c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2"/>
      <c r="AK325" s="62"/>
      <c r="AL325" s="62"/>
      <c r="AM325" s="62"/>
      <c r="AN325" s="62"/>
      <c r="AO325" s="62"/>
      <c r="AP325" s="62"/>
      <c r="AQ325" s="62"/>
      <c r="AR325" s="62"/>
      <c r="AS325" s="62"/>
      <c r="AT325" s="62"/>
      <c r="AU325" s="62"/>
      <c r="AV325" s="62"/>
      <c r="AW325" s="62"/>
      <c r="AX325" s="62"/>
      <c r="AY325" s="62"/>
      <c r="AZ325" s="62"/>
      <c r="BA325" s="62"/>
      <c r="BB325" s="62"/>
      <c r="BC325" s="62"/>
      <c r="BD325" s="62"/>
      <c r="BE325" s="62"/>
      <c r="BF325" s="62"/>
      <c r="BG325" s="62"/>
      <c r="BH325" s="62"/>
      <c r="BI325" s="62"/>
      <c r="BJ325" s="62"/>
      <c r="BK325" s="62"/>
      <c r="BL325" s="62"/>
      <c r="BM325" s="62"/>
      <c r="BN325" s="62"/>
      <c r="BO325" s="62"/>
      <c r="BP325" s="62"/>
      <c r="BQ325" s="62"/>
      <c r="BR325" s="62"/>
      <c r="BS325" s="62"/>
      <c r="BT325" s="62"/>
      <c r="BU325" s="62"/>
      <c r="BV325" s="62"/>
      <c r="BW325" s="62"/>
      <c r="BX325" s="62"/>
      <c r="BY325" s="62"/>
      <c r="BZ325" s="62"/>
      <c r="CA325" s="62"/>
      <c r="CB325" s="62"/>
      <c r="CC325" s="62"/>
      <c r="CD325" s="62"/>
      <c r="CE325" s="62"/>
      <c r="CF325" s="62"/>
      <c r="CG325" s="62"/>
      <c r="CH325" s="62"/>
      <c r="CI325" s="62"/>
      <c r="CJ325" s="62"/>
      <c r="CK325" s="62"/>
      <c r="CL325" s="62"/>
      <c r="CM325" s="62"/>
      <c r="CN325" s="62"/>
      <c r="CO325" s="62"/>
      <c r="CP325" s="62"/>
      <c r="CQ325" s="62"/>
      <c r="CR325" s="62"/>
      <c r="CS325" s="62"/>
      <c r="CT325" s="62"/>
      <c r="CU325" s="62"/>
      <c r="CV325" s="62"/>
      <c r="CW325" s="62"/>
      <c r="CX325" s="62"/>
      <c r="CY325" s="62"/>
      <c r="CZ325" s="62"/>
      <c r="DA325" s="62"/>
      <c r="DB325" s="62"/>
      <c r="DC325" s="62"/>
      <c r="DD325" s="62"/>
      <c r="DE325" s="62"/>
      <c r="DF325" s="62"/>
      <c r="DG325" s="62"/>
      <c r="DH325" s="62"/>
      <c r="DI325" s="62"/>
      <c r="DJ325" s="62"/>
      <c r="DK325" s="62"/>
      <c r="DL325" s="62"/>
      <c r="DM325" s="62"/>
      <c r="DN325" s="62"/>
      <c r="DO325" s="62"/>
      <c r="DP325" s="62"/>
      <c r="DQ325" s="62"/>
      <c r="DR325" s="62"/>
      <c r="DS325" s="62"/>
      <c r="DT325" s="62"/>
      <c r="DU325" s="62"/>
      <c r="DV325" s="62"/>
      <c r="DW325" s="62"/>
      <c r="DX325" s="62"/>
      <c r="DY325" s="62"/>
      <c r="DZ325" s="62"/>
      <c r="EA325" s="62"/>
      <c r="EB325" s="62"/>
      <c r="EC325" s="62"/>
      <c r="ED325" s="62"/>
      <c r="EE325" s="62"/>
      <c r="EF325" s="62"/>
      <c r="EG325" s="62"/>
    </row>
    <row r="326" spans="1:137" s="63" customFormat="1" ht="25.5">
      <c r="A326" s="45" t="s">
        <v>598</v>
      </c>
      <c r="B326" s="83"/>
      <c r="C326" s="89" t="s">
        <v>146</v>
      </c>
      <c r="D326" s="61">
        <f>D327</f>
        <v>10000</v>
      </c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  <c r="AS326" s="62"/>
      <c r="AT326" s="62"/>
      <c r="AU326" s="62"/>
      <c r="AV326" s="62"/>
      <c r="AW326" s="62"/>
      <c r="AX326" s="62"/>
      <c r="AY326" s="62"/>
      <c r="AZ326" s="62"/>
      <c r="BA326" s="62"/>
      <c r="BB326" s="62"/>
      <c r="BC326" s="62"/>
      <c r="BD326" s="62"/>
      <c r="BE326" s="62"/>
      <c r="BF326" s="62"/>
      <c r="BG326" s="62"/>
      <c r="BH326" s="62"/>
      <c r="BI326" s="62"/>
      <c r="BJ326" s="62"/>
      <c r="BK326" s="62"/>
      <c r="BL326" s="62"/>
      <c r="BM326" s="62"/>
      <c r="BN326" s="62"/>
      <c r="BO326" s="62"/>
      <c r="BP326" s="62"/>
      <c r="BQ326" s="62"/>
      <c r="BR326" s="62"/>
      <c r="BS326" s="62"/>
      <c r="BT326" s="62"/>
      <c r="BU326" s="62"/>
      <c r="BV326" s="62"/>
      <c r="BW326" s="62"/>
      <c r="BX326" s="62"/>
      <c r="BY326" s="62"/>
      <c r="BZ326" s="62"/>
      <c r="CA326" s="62"/>
      <c r="CB326" s="62"/>
      <c r="CC326" s="62"/>
      <c r="CD326" s="62"/>
      <c r="CE326" s="62"/>
      <c r="CF326" s="62"/>
      <c r="CG326" s="62"/>
      <c r="CH326" s="62"/>
      <c r="CI326" s="62"/>
      <c r="CJ326" s="62"/>
      <c r="CK326" s="62"/>
      <c r="CL326" s="62"/>
      <c r="CM326" s="62"/>
      <c r="CN326" s="62"/>
      <c r="CO326" s="62"/>
      <c r="CP326" s="62"/>
      <c r="CQ326" s="62"/>
      <c r="CR326" s="62"/>
      <c r="CS326" s="62"/>
      <c r="CT326" s="62"/>
      <c r="CU326" s="62"/>
      <c r="CV326" s="62"/>
      <c r="CW326" s="62"/>
      <c r="CX326" s="62"/>
      <c r="CY326" s="62"/>
      <c r="CZ326" s="62"/>
      <c r="DA326" s="62"/>
      <c r="DB326" s="62"/>
      <c r="DC326" s="62"/>
      <c r="DD326" s="62"/>
      <c r="DE326" s="62"/>
      <c r="DF326" s="62"/>
      <c r="DG326" s="62"/>
      <c r="DH326" s="62"/>
      <c r="DI326" s="62"/>
      <c r="DJ326" s="62"/>
      <c r="DK326" s="62"/>
      <c r="DL326" s="62"/>
      <c r="DM326" s="62"/>
      <c r="DN326" s="62"/>
      <c r="DO326" s="62"/>
      <c r="DP326" s="62"/>
      <c r="DQ326" s="62"/>
      <c r="DR326" s="62"/>
      <c r="DS326" s="62"/>
      <c r="DT326" s="62"/>
      <c r="DU326" s="62"/>
      <c r="DV326" s="62"/>
      <c r="DW326" s="62"/>
      <c r="DX326" s="62"/>
      <c r="DY326" s="62"/>
      <c r="DZ326" s="62"/>
      <c r="EA326" s="62"/>
      <c r="EB326" s="62"/>
      <c r="EC326" s="62"/>
      <c r="ED326" s="62"/>
      <c r="EE326" s="62"/>
      <c r="EF326" s="62"/>
      <c r="EG326" s="62"/>
    </row>
    <row r="327" spans="1:137" s="63" customFormat="1" ht="25.5">
      <c r="A327" s="45"/>
      <c r="B327" s="45" t="s">
        <v>373</v>
      </c>
      <c r="C327" s="15" t="s">
        <v>7</v>
      </c>
      <c r="D327" s="61">
        <v>10000</v>
      </c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2"/>
      <c r="AK327" s="62"/>
      <c r="AL327" s="62"/>
      <c r="AM327" s="62"/>
      <c r="AN327" s="62"/>
      <c r="AO327" s="62"/>
      <c r="AP327" s="62"/>
      <c r="AQ327" s="62"/>
      <c r="AR327" s="62"/>
      <c r="AS327" s="62"/>
      <c r="AT327" s="62"/>
      <c r="AU327" s="62"/>
      <c r="AV327" s="62"/>
      <c r="AW327" s="62"/>
      <c r="AX327" s="62"/>
      <c r="AY327" s="62"/>
      <c r="AZ327" s="62"/>
      <c r="BA327" s="62"/>
      <c r="BB327" s="62"/>
      <c r="BC327" s="62"/>
      <c r="BD327" s="62"/>
      <c r="BE327" s="62"/>
      <c r="BF327" s="62"/>
      <c r="BG327" s="62"/>
      <c r="BH327" s="62"/>
      <c r="BI327" s="62"/>
      <c r="BJ327" s="62"/>
      <c r="BK327" s="62"/>
      <c r="BL327" s="62"/>
      <c r="BM327" s="62"/>
      <c r="BN327" s="62"/>
      <c r="BO327" s="62"/>
      <c r="BP327" s="62"/>
      <c r="BQ327" s="62"/>
      <c r="BR327" s="62"/>
      <c r="BS327" s="62"/>
      <c r="BT327" s="62"/>
      <c r="BU327" s="62"/>
      <c r="BV327" s="62"/>
      <c r="BW327" s="62"/>
      <c r="BX327" s="62"/>
      <c r="BY327" s="62"/>
      <c r="BZ327" s="62"/>
      <c r="CA327" s="62"/>
      <c r="CB327" s="62"/>
      <c r="CC327" s="62"/>
      <c r="CD327" s="62"/>
      <c r="CE327" s="62"/>
      <c r="CF327" s="62"/>
      <c r="CG327" s="62"/>
      <c r="CH327" s="62"/>
      <c r="CI327" s="62"/>
      <c r="CJ327" s="62"/>
      <c r="CK327" s="62"/>
      <c r="CL327" s="62"/>
      <c r="CM327" s="62"/>
      <c r="CN327" s="62"/>
      <c r="CO327" s="62"/>
      <c r="CP327" s="62"/>
      <c r="CQ327" s="62"/>
      <c r="CR327" s="62"/>
      <c r="CS327" s="62"/>
      <c r="CT327" s="62"/>
      <c r="CU327" s="62"/>
      <c r="CV327" s="62"/>
      <c r="CW327" s="62"/>
      <c r="CX327" s="62"/>
      <c r="CY327" s="62"/>
      <c r="CZ327" s="62"/>
      <c r="DA327" s="62"/>
      <c r="DB327" s="62"/>
      <c r="DC327" s="62"/>
      <c r="DD327" s="62"/>
      <c r="DE327" s="62"/>
      <c r="DF327" s="62"/>
      <c r="DG327" s="62"/>
      <c r="DH327" s="62"/>
      <c r="DI327" s="62"/>
      <c r="DJ327" s="62"/>
      <c r="DK327" s="62"/>
      <c r="DL327" s="62"/>
      <c r="DM327" s="62"/>
      <c r="DN327" s="62"/>
      <c r="DO327" s="62"/>
      <c r="DP327" s="62"/>
      <c r="DQ327" s="62"/>
      <c r="DR327" s="62"/>
      <c r="DS327" s="62"/>
      <c r="DT327" s="62"/>
      <c r="DU327" s="62"/>
      <c r="DV327" s="62"/>
      <c r="DW327" s="62"/>
      <c r="DX327" s="62"/>
      <c r="DY327" s="62"/>
      <c r="DZ327" s="62"/>
      <c r="EA327" s="62"/>
      <c r="EB327" s="62"/>
      <c r="EC327" s="62"/>
      <c r="ED327" s="62"/>
      <c r="EE327" s="62"/>
      <c r="EF327" s="62"/>
      <c r="EG327" s="62"/>
    </row>
    <row r="328" spans="1:137" s="63" customFormat="1" ht="25.5">
      <c r="A328" s="90" t="s">
        <v>599</v>
      </c>
      <c r="B328" s="49"/>
      <c r="C328" s="8" t="s">
        <v>173</v>
      </c>
      <c r="D328" s="61">
        <f>D329</f>
        <v>20000</v>
      </c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  <c r="AS328" s="62"/>
      <c r="AT328" s="62"/>
      <c r="AU328" s="62"/>
      <c r="AV328" s="62"/>
      <c r="AW328" s="62"/>
      <c r="AX328" s="62"/>
      <c r="AY328" s="62"/>
      <c r="AZ328" s="62"/>
      <c r="BA328" s="62"/>
      <c r="BB328" s="62"/>
      <c r="BC328" s="62"/>
      <c r="BD328" s="62"/>
      <c r="BE328" s="62"/>
      <c r="BF328" s="62"/>
      <c r="BG328" s="62"/>
      <c r="BH328" s="62"/>
      <c r="BI328" s="62"/>
      <c r="BJ328" s="62"/>
      <c r="BK328" s="62"/>
      <c r="BL328" s="62"/>
      <c r="BM328" s="62"/>
      <c r="BN328" s="62"/>
      <c r="BO328" s="62"/>
      <c r="BP328" s="62"/>
      <c r="BQ328" s="62"/>
      <c r="BR328" s="62"/>
      <c r="BS328" s="62"/>
      <c r="BT328" s="62"/>
      <c r="BU328" s="62"/>
      <c r="BV328" s="62"/>
      <c r="BW328" s="62"/>
      <c r="BX328" s="62"/>
      <c r="BY328" s="62"/>
      <c r="BZ328" s="62"/>
      <c r="CA328" s="62"/>
      <c r="CB328" s="62"/>
      <c r="CC328" s="62"/>
      <c r="CD328" s="62"/>
      <c r="CE328" s="62"/>
      <c r="CF328" s="62"/>
      <c r="CG328" s="62"/>
      <c r="CH328" s="62"/>
      <c r="CI328" s="62"/>
      <c r="CJ328" s="62"/>
      <c r="CK328" s="62"/>
      <c r="CL328" s="62"/>
      <c r="CM328" s="62"/>
      <c r="CN328" s="62"/>
      <c r="CO328" s="62"/>
      <c r="CP328" s="62"/>
      <c r="CQ328" s="62"/>
      <c r="CR328" s="62"/>
      <c r="CS328" s="62"/>
      <c r="CT328" s="62"/>
      <c r="CU328" s="62"/>
      <c r="CV328" s="62"/>
      <c r="CW328" s="62"/>
      <c r="CX328" s="62"/>
      <c r="CY328" s="62"/>
      <c r="CZ328" s="62"/>
      <c r="DA328" s="62"/>
      <c r="DB328" s="62"/>
      <c r="DC328" s="62"/>
      <c r="DD328" s="62"/>
      <c r="DE328" s="62"/>
      <c r="DF328" s="62"/>
      <c r="DG328" s="62"/>
      <c r="DH328" s="62"/>
      <c r="DI328" s="62"/>
      <c r="DJ328" s="62"/>
      <c r="DK328" s="62"/>
      <c r="DL328" s="62"/>
      <c r="DM328" s="62"/>
      <c r="DN328" s="62"/>
      <c r="DO328" s="62"/>
      <c r="DP328" s="62"/>
      <c r="DQ328" s="62"/>
      <c r="DR328" s="62"/>
      <c r="DS328" s="62"/>
      <c r="DT328" s="62"/>
      <c r="DU328" s="62"/>
      <c r="DV328" s="62"/>
      <c r="DW328" s="62"/>
      <c r="DX328" s="62"/>
      <c r="DY328" s="62"/>
      <c r="DZ328" s="62"/>
      <c r="EA328" s="62"/>
      <c r="EB328" s="62"/>
      <c r="EC328" s="62"/>
      <c r="ED328" s="62"/>
      <c r="EE328" s="62"/>
      <c r="EF328" s="62"/>
      <c r="EG328" s="62"/>
    </row>
    <row r="329" spans="1:137" s="63" customFormat="1" ht="25.5">
      <c r="A329" s="90"/>
      <c r="B329" s="91" t="s">
        <v>373</v>
      </c>
      <c r="C329" s="15" t="s">
        <v>7</v>
      </c>
      <c r="D329" s="61">
        <v>20000</v>
      </c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2"/>
      <c r="AK329" s="62"/>
      <c r="AL329" s="62"/>
      <c r="AM329" s="62"/>
      <c r="AN329" s="62"/>
      <c r="AO329" s="62"/>
      <c r="AP329" s="62"/>
      <c r="AQ329" s="62"/>
      <c r="AR329" s="62"/>
      <c r="AS329" s="62"/>
      <c r="AT329" s="62"/>
      <c r="AU329" s="62"/>
      <c r="AV329" s="62"/>
      <c r="AW329" s="62"/>
      <c r="AX329" s="62"/>
      <c r="AY329" s="62"/>
      <c r="AZ329" s="62"/>
      <c r="BA329" s="62"/>
      <c r="BB329" s="62"/>
      <c r="BC329" s="62"/>
      <c r="BD329" s="62"/>
      <c r="BE329" s="62"/>
      <c r="BF329" s="62"/>
      <c r="BG329" s="62"/>
      <c r="BH329" s="62"/>
      <c r="BI329" s="62"/>
      <c r="BJ329" s="62"/>
      <c r="BK329" s="62"/>
      <c r="BL329" s="62"/>
      <c r="BM329" s="62"/>
      <c r="BN329" s="62"/>
      <c r="BO329" s="62"/>
      <c r="BP329" s="62"/>
      <c r="BQ329" s="62"/>
      <c r="BR329" s="62"/>
      <c r="BS329" s="62"/>
      <c r="BT329" s="62"/>
      <c r="BU329" s="62"/>
      <c r="BV329" s="62"/>
      <c r="BW329" s="62"/>
      <c r="BX329" s="62"/>
      <c r="BY329" s="62"/>
      <c r="BZ329" s="62"/>
      <c r="CA329" s="62"/>
      <c r="CB329" s="62"/>
      <c r="CC329" s="62"/>
      <c r="CD329" s="62"/>
      <c r="CE329" s="62"/>
      <c r="CF329" s="62"/>
      <c r="CG329" s="62"/>
      <c r="CH329" s="62"/>
      <c r="CI329" s="62"/>
      <c r="CJ329" s="62"/>
      <c r="CK329" s="62"/>
      <c r="CL329" s="62"/>
      <c r="CM329" s="62"/>
      <c r="CN329" s="62"/>
      <c r="CO329" s="62"/>
      <c r="CP329" s="62"/>
      <c r="CQ329" s="62"/>
      <c r="CR329" s="62"/>
      <c r="CS329" s="62"/>
      <c r="CT329" s="62"/>
      <c r="CU329" s="62"/>
      <c r="CV329" s="62"/>
      <c r="CW329" s="62"/>
      <c r="CX329" s="62"/>
      <c r="CY329" s="62"/>
      <c r="CZ329" s="62"/>
      <c r="DA329" s="62"/>
      <c r="DB329" s="62"/>
      <c r="DC329" s="62"/>
      <c r="DD329" s="62"/>
      <c r="DE329" s="62"/>
      <c r="DF329" s="62"/>
      <c r="DG329" s="62"/>
      <c r="DH329" s="62"/>
      <c r="DI329" s="62"/>
      <c r="DJ329" s="62"/>
      <c r="DK329" s="62"/>
      <c r="DL329" s="62"/>
      <c r="DM329" s="62"/>
      <c r="DN329" s="62"/>
      <c r="DO329" s="62"/>
      <c r="DP329" s="62"/>
      <c r="DQ329" s="62"/>
      <c r="DR329" s="62"/>
      <c r="DS329" s="62"/>
      <c r="DT329" s="62"/>
      <c r="DU329" s="62"/>
      <c r="DV329" s="62"/>
      <c r="DW329" s="62"/>
      <c r="DX329" s="62"/>
      <c r="DY329" s="62"/>
      <c r="DZ329" s="62"/>
      <c r="EA329" s="62"/>
      <c r="EB329" s="62"/>
      <c r="EC329" s="62"/>
      <c r="ED329" s="62"/>
      <c r="EE329" s="62"/>
      <c r="EF329" s="62"/>
      <c r="EG329" s="62"/>
    </row>
    <row r="330" spans="1:137" s="63" customFormat="1" ht="25.5">
      <c r="A330" s="45" t="s">
        <v>600</v>
      </c>
      <c r="B330" s="83"/>
      <c r="C330" s="8" t="s">
        <v>65</v>
      </c>
      <c r="D330" s="61">
        <f>D331</f>
        <v>2960</v>
      </c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2"/>
      <c r="AK330" s="62"/>
      <c r="AL330" s="62"/>
      <c r="AM330" s="62"/>
      <c r="AN330" s="62"/>
      <c r="AO330" s="62"/>
      <c r="AP330" s="62"/>
      <c r="AQ330" s="62"/>
      <c r="AR330" s="62"/>
      <c r="AS330" s="62"/>
      <c r="AT330" s="62"/>
      <c r="AU330" s="62"/>
      <c r="AV330" s="62"/>
      <c r="AW330" s="62"/>
      <c r="AX330" s="62"/>
      <c r="AY330" s="62"/>
      <c r="AZ330" s="62"/>
      <c r="BA330" s="62"/>
      <c r="BB330" s="62"/>
      <c r="BC330" s="62"/>
      <c r="BD330" s="62"/>
      <c r="BE330" s="62"/>
      <c r="BF330" s="62"/>
      <c r="BG330" s="62"/>
      <c r="BH330" s="62"/>
      <c r="BI330" s="62"/>
      <c r="BJ330" s="62"/>
      <c r="BK330" s="62"/>
      <c r="BL330" s="62"/>
      <c r="BM330" s="62"/>
      <c r="BN330" s="62"/>
      <c r="BO330" s="62"/>
      <c r="BP330" s="62"/>
      <c r="BQ330" s="62"/>
      <c r="BR330" s="62"/>
      <c r="BS330" s="62"/>
      <c r="BT330" s="62"/>
      <c r="BU330" s="62"/>
      <c r="BV330" s="62"/>
      <c r="BW330" s="62"/>
      <c r="BX330" s="62"/>
      <c r="BY330" s="62"/>
      <c r="BZ330" s="62"/>
      <c r="CA330" s="62"/>
      <c r="CB330" s="62"/>
      <c r="CC330" s="62"/>
      <c r="CD330" s="62"/>
      <c r="CE330" s="62"/>
      <c r="CF330" s="62"/>
      <c r="CG330" s="62"/>
      <c r="CH330" s="62"/>
      <c r="CI330" s="62"/>
      <c r="CJ330" s="62"/>
      <c r="CK330" s="62"/>
      <c r="CL330" s="62"/>
      <c r="CM330" s="62"/>
      <c r="CN330" s="62"/>
      <c r="CO330" s="62"/>
      <c r="CP330" s="62"/>
      <c r="CQ330" s="62"/>
      <c r="CR330" s="62"/>
      <c r="CS330" s="62"/>
      <c r="CT330" s="62"/>
      <c r="CU330" s="62"/>
      <c r="CV330" s="62"/>
      <c r="CW330" s="62"/>
      <c r="CX330" s="62"/>
      <c r="CY330" s="62"/>
      <c r="CZ330" s="62"/>
      <c r="DA330" s="62"/>
      <c r="DB330" s="62"/>
      <c r="DC330" s="62"/>
      <c r="DD330" s="62"/>
      <c r="DE330" s="62"/>
      <c r="DF330" s="62"/>
      <c r="DG330" s="62"/>
      <c r="DH330" s="62"/>
      <c r="DI330" s="62"/>
      <c r="DJ330" s="62"/>
      <c r="DK330" s="62"/>
      <c r="DL330" s="62"/>
      <c r="DM330" s="62"/>
      <c r="DN330" s="62"/>
      <c r="DO330" s="62"/>
      <c r="DP330" s="62"/>
      <c r="DQ330" s="62"/>
      <c r="DR330" s="62"/>
      <c r="DS330" s="62"/>
      <c r="DT330" s="62"/>
      <c r="DU330" s="62"/>
      <c r="DV330" s="62"/>
      <c r="DW330" s="62"/>
      <c r="DX330" s="62"/>
      <c r="DY330" s="62"/>
      <c r="DZ330" s="62"/>
      <c r="EA330" s="62"/>
      <c r="EB330" s="62"/>
      <c r="EC330" s="62"/>
      <c r="ED330" s="62"/>
      <c r="EE330" s="62"/>
      <c r="EF330" s="62"/>
      <c r="EG330" s="62"/>
    </row>
    <row r="331" spans="1:137" s="63" customFormat="1" ht="25.5">
      <c r="A331" s="45"/>
      <c r="B331" s="45" t="s">
        <v>373</v>
      </c>
      <c r="C331" s="15" t="s">
        <v>7</v>
      </c>
      <c r="D331" s="61">
        <v>2960</v>
      </c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  <c r="AS331" s="62"/>
      <c r="AT331" s="62"/>
      <c r="AU331" s="62"/>
      <c r="AV331" s="62"/>
      <c r="AW331" s="62"/>
      <c r="AX331" s="62"/>
      <c r="AY331" s="62"/>
      <c r="AZ331" s="62"/>
      <c r="BA331" s="62"/>
      <c r="BB331" s="62"/>
      <c r="BC331" s="62"/>
      <c r="BD331" s="62"/>
      <c r="BE331" s="62"/>
      <c r="BF331" s="62"/>
      <c r="BG331" s="62"/>
      <c r="BH331" s="62"/>
      <c r="BI331" s="62"/>
      <c r="BJ331" s="62"/>
      <c r="BK331" s="62"/>
      <c r="BL331" s="62"/>
      <c r="BM331" s="62"/>
      <c r="BN331" s="62"/>
      <c r="BO331" s="62"/>
      <c r="BP331" s="62"/>
      <c r="BQ331" s="62"/>
      <c r="BR331" s="62"/>
      <c r="BS331" s="62"/>
      <c r="BT331" s="62"/>
      <c r="BU331" s="62"/>
      <c r="BV331" s="62"/>
      <c r="BW331" s="62"/>
      <c r="BX331" s="62"/>
      <c r="BY331" s="62"/>
      <c r="BZ331" s="62"/>
      <c r="CA331" s="62"/>
      <c r="CB331" s="62"/>
      <c r="CC331" s="62"/>
      <c r="CD331" s="62"/>
      <c r="CE331" s="62"/>
      <c r="CF331" s="62"/>
      <c r="CG331" s="62"/>
      <c r="CH331" s="62"/>
      <c r="CI331" s="62"/>
      <c r="CJ331" s="62"/>
      <c r="CK331" s="62"/>
      <c r="CL331" s="62"/>
      <c r="CM331" s="62"/>
      <c r="CN331" s="62"/>
      <c r="CO331" s="62"/>
      <c r="CP331" s="62"/>
      <c r="CQ331" s="62"/>
      <c r="CR331" s="62"/>
      <c r="CS331" s="62"/>
      <c r="CT331" s="62"/>
      <c r="CU331" s="62"/>
      <c r="CV331" s="62"/>
      <c r="CW331" s="62"/>
      <c r="CX331" s="62"/>
      <c r="CY331" s="62"/>
      <c r="CZ331" s="62"/>
      <c r="DA331" s="62"/>
      <c r="DB331" s="62"/>
      <c r="DC331" s="62"/>
      <c r="DD331" s="62"/>
      <c r="DE331" s="62"/>
      <c r="DF331" s="62"/>
      <c r="DG331" s="62"/>
      <c r="DH331" s="62"/>
      <c r="DI331" s="62"/>
      <c r="DJ331" s="62"/>
      <c r="DK331" s="62"/>
      <c r="DL331" s="62"/>
      <c r="DM331" s="62"/>
      <c r="DN331" s="62"/>
      <c r="DO331" s="62"/>
      <c r="DP331" s="62"/>
      <c r="DQ331" s="62"/>
      <c r="DR331" s="62"/>
      <c r="DS331" s="62"/>
      <c r="DT331" s="62"/>
      <c r="DU331" s="62"/>
      <c r="DV331" s="62"/>
      <c r="DW331" s="62"/>
      <c r="DX331" s="62"/>
      <c r="DY331" s="62"/>
      <c r="DZ331" s="62"/>
      <c r="EA331" s="62"/>
      <c r="EB331" s="62"/>
      <c r="EC331" s="62"/>
      <c r="ED331" s="62"/>
      <c r="EE331" s="62"/>
      <c r="EF331" s="62"/>
      <c r="EG331" s="62"/>
    </row>
    <row r="332" spans="1:137" s="63" customFormat="1" ht="25.5">
      <c r="A332" s="45" t="s">
        <v>66</v>
      </c>
      <c r="B332" s="45"/>
      <c r="C332" s="15" t="s">
        <v>120</v>
      </c>
      <c r="D332" s="61">
        <f>D333+D345</f>
        <v>348165.02</v>
      </c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2"/>
      <c r="AK332" s="62"/>
      <c r="AL332" s="62"/>
      <c r="AM332" s="62"/>
      <c r="AN332" s="62"/>
      <c r="AO332" s="62"/>
      <c r="AP332" s="62"/>
      <c r="AQ332" s="62"/>
      <c r="AR332" s="62"/>
      <c r="AS332" s="62"/>
      <c r="AT332" s="62"/>
      <c r="AU332" s="62"/>
      <c r="AV332" s="62"/>
      <c r="AW332" s="62"/>
      <c r="AX332" s="62"/>
      <c r="AY332" s="62"/>
      <c r="AZ332" s="62"/>
      <c r="BA332" s="62"/>
      <c r="BB332" s="62"/>
      <c r="BC332" s="62"/>
      <c r="BD332" s="62"/>
      <c r="BE332" s="62"/>
      <c r="BF332" s="62"/>
      <c r="BG332" s="62"/>
      <c r="BH332" s="62"/>
      <c r="BI332" s="62"/>
      <c r="BJ332" s="62"/>
      <c r="BK332" s="62"/>
      <c r="BL332" s="62"/>
      <c r="BM332" s="62"/>
      <c r="BN332" s="62"/>
      <c r="BO332" s="62"/>
      <c r="BP332" s="62"/>
      <c r="BQ332" s="62"/>
      <c r="BR332" s="62"/>
      <c r="BS332" s="62"/>
      <c r="BT332" s="62"/>
      <c r="BU332" s="62"/>
      <c r="BV332" s="62"/>
      <c r="BW332" s="62"/>
      <c r="BX332" s="62"/>
      <c r="BY332" s="62"/>
      <c r="BZ332" s="62"/>
      <c r="CA332" s="62"/>
      <c r="CB332" s="62"/>
      <c r="CC332" s="62"/>
      <c r="CD332" s="62"/>
      <c r="CE332" s="62"/>
      <c r="CF332" s="62"/>
      <c r="CG332" s="62"/>
      <c r="CH332" s="62"/>
      <c r="CI332" s="62"/>
      <c r="CJ332" s="62"/>
      <c r="CK332" s="62"/>
      <c r="CL332" s="62"/>
      <c r="CM332" s="62"/>
      <c r="CN332" s="62"/>
      <c r="CO332" s="62"/>
      <c r="CP332" s="62"/>
      <c r="CQ332" s="62"/>
      <c r="CR332" s="62"/>
      <c r="CS332" s="62"/>
      <c r="CT332" s="62"/>
      <c r="CU332" s="62"/>
      <c r="CV332" s="62"/>
      <c r="CW332" s="62"/>
      <c r="CX332" s="62"/>
      <c r="CY332" s="62"/>
      <c r="CZ332" s="62"/>
      <c r="DA332" s="62"/>
      <c r="DB332" s="62"/>
      <c r="DC332" s="62"/>
      <c r="DD332" s="62"/>
      <c r="DE332" s="62"/>
      <c r="DF332" s="62"/>
      <c r="DG332" s="62"/>
      <c r="DH332" s="62"/>
      <c r="DI332" s="62"/>
      <c r="DJ332" s="62"/>
      <c r="DK332" s="62"/>
      <c r="DL332" s="62"/>
      <c r="DM332" s="62"/>
      <c r="DN332" s="62"/>
      <c r="DO332" s="62"/>
      <c r="DP332" s="62"/>
      <c r="DQ332" s="62"/>
      <c r="DR332" s="62"/>
      <c r="DS332" s="62"/>
      <c r="DT332" s="62"/>
      <c r="DU332" s="62"/>
      <c r="DV332" s="62"/>
      <c r="DW332" s="62"/>
      <c r="DX332" s="62"/>
      <c r="DY332" s="62"/>
      <c r="DZ332" s="62"/>
      <c r="EA332" s="62"/>
      <c r="EB332" s="62"/>
      <c r="EC332" s="62"/>
      <c r="ED332" s="62"/>
      <c r="EE332" s="62"/>
      <c r="EF332" s="62"/>
      <c r="EG332" s="62"/>
    </row>
    <row r="333" spans="1:137" s="63" customFormat="1" ht="25.5">
      <c r="A333" s="41" t="s">
        <v>67</v>
      </c>
      <c r="B333" s="41"/>
      <c r="C333" s="85" t="s">
        <v>68</v>
      </c>
      <c r="D333" s="61">
        <f>D334+D337+D339+D341+D343</f>
        <v>314893.7</v>
      </c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2"/>
      <c r="AK333" s="62"/>
      <c r="AL333" s="62"/>
      <c r="AM333" s="62"/>
      <c r="AN333" s="62"/>
      <c r="AO333" s="62"/>
      <c r="AP333" s="62"/>
      <c r="AQ333" s="62"/>
      <c r="AR333" s="62"/>
      <c r="AS333" s="62"/>
      <c r="AT333" s="62"/>
      <c r="AU333" s="62"/>
      <c r="AV333" s="62"/>
      <c r="AW333" s="62"/>
      <c r="AX333" s="62"/>
      <c r="AY333" s="62"/>
      <c r="AZ333" s="62"/>
      <c r="BA333" s="62"/>
      <c r="BB333" s="62"/>
      <c r="BC333" s="62"/>
      <c r="BD333" s="62"/>
      <c r="BE333" s="62"/>
      <c r="BF333" s="62"/>
      <c r="BG333" s="62"/>
      <c r="BH333" s="62"/>
      <c r="BI333" s="62"/>
      <c r="BJ333" s="62"/>
      <c r="BK333" s="62"/>
      <c r="BL333" s="62"/>
      <c r="BM333" s="62"/>
      <c r="BN333" s="62"/>
      <c r="BO333" s="62"/>
      <c r="BP333" s="62"/>
      <c r="BQ333" s="62"/>
      <c r="BR333" s="62"/>
      <c r="BS333" s="62"/>
      <c r="BT333" s="62"/>
      <c r="BU333" s="62"/>
      <c r="BV333" s="62"/>
      <c r="BW333" s="62"/>
      <c r="BX333" s="62"/>
      <c r="BY333" s="62"/>
      <c r="BZ333" s="62"/>
      <c r="CA333" s="62"/>
      <c r="CB333" s="62"/>
      <c r="CC333" s="62"/>
      <c r="CD333" s="62"/>
      <c r="CE333" s="62"/>
      <c r="CF333" s="62"/>
      <c r="CG333" s="62"/>
      <c r="CH333" s="62"/>
      <c r="CI333" s="62"/>
      <c r="CJ333" s="62"/>
      <c r="CK333" s="62"/>
      <c r="CL333" s="62"/>
      <c r="CM333" s="62"/>
      <c r="CN333" s="62"/>
      <c r="CO333" s="62"/>
      <c r="CP333" s="62"/>
      <c r="CQ333" s="62"/>
      <c r="CR333" s="62"/>
      <c r="CS333" s="62"/>
      <c r="CT333" s="62"/>
      <c r="CU333" s="62"/>
      <c r="CV333" s="62"/>
      <c r="CW333" s="62"/>
      <c r="CX333" s="62"/>
      <c r="CY333" s="62"/>
      <c r="CZ333" s="62"/>
      <c r="DA333" s="62"/>
      <c r="DB333" s="62"/>
      <c r="DC333" s="62"/>
      <c r="DD333" s="62"/>
      <c r="DE333" s="62"/>
      <c r="DF333" s="62"/>
      <c r="DG333" s="62"/>
      <c r="DH333" s="62"/>
      <c r="DI333" s="62"/>
      <c r="DJ333" s="62"/>
      <c r="DK333" s="62"/>
      <c r="DL333" s="62"/>
      <c r="DM333" s="62"/>
      <c r="DN333" s="62"/>
      <c r="DO333" s="62"/>
      <c r="DP333" s="62"/>
      <c r="DQ333" s="62"/>
      <c r="DR333" s="62"/>
      <c r="DS333" s="62"/>
      <c r="DT333" s="62"/>
      <c r="DU333" s="62"/>
      <c r="DV333" s="62"/>
      <c r="DW333" s="62"/>
      <c r="DX333" s="62"/>
      <c r="DY333" s="62"/>
      <c r="DZ333" s="62"/>
      <c r="EA333" s="62"/>
      <c r="EB333" s="62"/>
      <c r="EC333" s="62"/>
      <c r="ED333" s="62"/>
      <c r="EE333" s="62"/>
      <c r="EF333" s="62"/>
      <c r="EG333" s="62"/>
    </row>
    <row r="334" spans="1:137" s="63" customFormat="1" ht="25.5">
      <c r="A334" s="41" t="s">
        <v>601</v>
      </c>
      <c r="B334" s="50"/>
      <c r="C334" s="43" t="s">
        <v>61</v>
      </c>
      <c r="D334" s="61">
        <f>D335</f>
        <v>207916.4</v>
      </c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  <c r="AS334" s="62"/>
      <c r="AT334" s="62"/>
      <c r="AU334" s="62"/>
      <c r="AV334" s="62"/>
      <c r="AW334" s="62"/>
      <c r="AX334" s="62"/>
      <c r="AY334" s="62"/>
      <c r="AZ334" s="62"/>
      <c r="BA334" s="62"/>
      <c r="BB334" s="62"/>
      <c r="BC334" s="62"/>
      <c r="BD334" s="62"/>
      <c r="BE334" s="62"/>
      <c r="BF334" s="62"/>
      <c r="BG334" s="62"/>
      <c r="BH334" s="62"/>
      <c r="BI334" s="62"/>
      <c r="BJ334" s="62"/>
      <c r="BK334" s="62"/>
      <c r="BL334" s="62"/>
      <c r="BM334" s="62"/>
      <c r="BN334" s="62"/>
      <c r="BO334" s="62"/>
      <c r="BP334" s="62"/>
      <c r="BQ334" s="62"/>
      <c r="BR334" s="62"/>
      <c r="BS334" s="62"/>
      <c r="BT334" s="62"/>
      <c r="BU334" s="62"/>
      <c r="BV334" s="62"/>
      <c r="BW334" s="62"/>
      <c r="BX334" s="62"/>
      <c r="BY334" s="62"/>
      <c r="BZ334" s="62"/>
      <c r="CA334" s="62"/>
      <c r="CB334" s="62"/>
      <c r="CC334" s="62"/>
      <c r="CD334" s="62"/>
      <c r="CE334" s="62"/>
      <c r="CF334" s="62"/>
      <c r="CG334" s="62"/>
      <c r="CH334" s="62"/>
      <c r="CI334" s="62"/>
      <c r="CJ334" s="62"/>
      <c r="CK334" s="62"/>
      <c r="CL334" s="62"/>
      <c r="CM334" s="62"/>
      <c r="CN334" s="62"/>
      <c r="CO334" s="62"/>
      <c r="CP334" s="62"/>
      <c r="CQ334" s="62"/>
      <c r="CR334" s="62"/>
      <c r="CS334" s="62"/>
      <c r="CT334" s="62"/>
      <c r="CU334" s="62"/>
      <c r="CV334" s="62"/>
      <c r="CW334" s="62"/>
      <c r="CX334" s="62"/>
      <c r="CY334" s="62"/>
      <c r="CZ334" s="62"/>
      <c r="DA334" s="62"/>
      <c r="DB334" s="62"/>
      <c r="DC334" s="62"/>
      <c r="DD334" s="62"/>
      <c r="DE334" s="62"/>
      <c r="DF334" s="62"/>
      <c r="DG334" s="62"/>
      <c r="DH334" s="62"/>
      <c r="DI334" s="62"/>
      <c r="DJ334" s="62"/>
      <c r="DK334" s="62"/>
      <c r="DL334" s="62"/>
      <c r="DM334" s="62"/>
      <c r="DN334" s="62"/>
      <c r="DO334" s="62"/>
      <c r="DP334" s="62"/>
      <c r="DQ334" s="62"/>
      <c r="DR334" s="62"/>
      <c r="DS334" s="62"/>
      <c r="DT334" s="62"/>
      <c r="DU334" s="62"/>
      <c r="DV334" s="62"/>
      <c r="DW334" s="62"/>
      <c r="DX334" s="62"/>
      <c r="DY334" s="62"/>
      <c r="DZ334" s="62"/>
      <c r="EA334" s="62"/>
      <c r="EB334" s="62"/>
      <c r="EC334" s="62"/>
      <c r="ED334" s="62"/>
      <c r="EE334" s="62"/>
      <c r="EF334" s="62"/>
      <c r="EG334" s="62"/>
    </row>
    <row r="335" spans="1:137" s="63" customFormat="1" ht="25.5">
      <c r="A335" s="41" t="s">
        <v>602</v>
      </c>
      <c r="B335" s="41"/>
      <c r="C335" s="22" t="s">
        <v>224</v>
      </c>
      <c r="D335" s="61">
        <f>D336</f>
        <v>207916.4</v>
      </c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  <c r="AS335" s="62"/>
      <c r="AT335" s="62"/>
      <c r="AU335" s="62"/>
      <c r="AV335" s="62"/>
      <c r="AW335" s="62"/>
      <c r="AX335" s="62"/>
      <c r="AY335" s="62"/>
      <c r="AZ335" s="62"/>
      <c r="BA335" s="62"/>
      <c r="BB335" s="62"/>
      <c r="BC335" s="62"/>
      <c r="BD335" s="62"/>
      <c r="BE335" s="62"/>
      <c r="BF335" s="62"/>
      <c r="BG335" s="62"/>
      <c r="BH335" s="62"/>
      <c r="BI335" s="62"/>
      <c r="BJ335" s="62"/>
      <c r="BK335" s="62"/>
      <c r="BL335" s="62"/>
      <c r="BM335" s="62"/>
      <c r="BN335" s="62"/>
      <c r="BO335" s="62"/>
      <c r="BP335" s="62"/>
      <c r="BQ335" s="62"/>
      <c r="BR335" s="62"/>
      <c r="BS335" s="62"/>
      <c r="BT335" s="62"/>
      <c r="BU335" s="62"/>
      <c r="BV335" s="62"/>
      <c r="BW335" s="62"/>
      <c r="BX335" s="62"/>
      <c r="BY335" s="62"/>
      <c r="BZ335" s="62"/>
      <c r="CA335" s="62"/>
      <c r="CB335" s="62"/>
      <c r="CC335" s="62"/>
      <c r="CD335" s="62"/>
      <c r="CE335" s="62"/>
      <c r="CF335" s="62"/>
      <c r="CG335" s="62"/>
      <c r="CH335" s="62"/>
      <c r="CI335" s="62"/>
      <c r="CJ335" s="62"/>
      <c r="CK335" s="62"/>
      <c r="CL335" s="62"/>
      <c r="CM335" s="62"/>
      <c r="CN335" s="62"/>
      <c r="CO335" s="62"/>
      <c r="CP335" s="62"/>
      <c r="CQ335" s="62"/>
      <c r="CR335" s="62"/>
      <c r="CS335" s="62"/>
      <c r="CT335" s="62"/>
      <c r="CU335" s="62"/>
      <c r="CV335" s="62"/>
      <c r="CW335" s="62"/>
      <c r="CX335" s="62"/>
      <c r="CY335" s="62"/>
      <c r="CZ335" s="62"/>
      <c r="DA335" s="62"/>
      <c r="DB335" s="62"/>
      <c r="DC335" s="62"/>
      <c r="DD335" s="62"/>
      <c r="DE335" s="62"/>
      <c r="DF335" s="62"/>
      <c r="DG335" s="62"/>
      <c r="DH335" s="62"/>
      <c r="DI335" s="62"/>
      <c r="DJ335" s="62"/>
      <c r="DK335" s="62"/>
      <c r="DL335" s="62"/>
      <c r="DM335" s="62"/>
      <c r="DN335" s="62"/>
      <c r="DO335" s="62"/>
      <c r="DP335" s="62"/>
      <c r="DQ335" s="62"/>
      <c r="DR335" s="62"/>
      <c r="DS335" s="62"/>
      <c r="DT335" s="62"/>
      <c r="DU335" s="62"/>
      <c r="DV335" s="62"/>
      <c r="DW335" s="62"/>
      <c r="DX335" s="62"/>
      <c r="DY335" s="62"/>
      <c r="DZ335" s="62"/>
      <c r="EA335" s="62"/>
      <c r="EB335" s="62"/>
      <c r="EC335" s="62"/>
      <c r="ED335" s="62"/>
      <c r="EE335" s="62"/>
      <c r="EF335" s="62"/>
      <c r="EG335" s="62"/>
    </row>
    <row r="336" spans="1:137" s="63" customFormat="1" ht="25.5">
      <c r="A336" s="41"/>
      <c r="B336" s="45" t="s">
        <v>371</v>
      </c>
      <c r="C336" s="15" t="s">
        <v>372</v>
      </c>
      <c r="D336" s="61">
        <v>207916.4</v>
      </c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  <c r="AL336" s="62"/>
      <c r="AM336" s="62"/>
      <c r="AN336" s="62"/>
      <c r="AO336" s="62"/>
      <c r="AP336" s="62"/>
      <c r="AQ336" s="62"/>
      <c r="AR336" s="62"/>
      <c r="AS336" s="62"/>
      <c r="AT336" s="62"/>
      <c r="AU336" s="62"/>
      <c r="AV336" s="62"/>
      <c r="AW336" s="62"/>
      <c r="AX336" s="62"/>
      <c r="AY336" s="62"/>
      <c r="AZ336" s="62"/>
      <c r="BA336" s="62"/>
      <c r="BB336" s="62"/>
      <c r="BC336" s="62"/>
      <c r="BD336" s="62"/>
      <c r="BE336" s="62"/>
      <c r="BF336" s="62"/>
      <c r="BG336" s="62"/>
      <c r="BH336" s="62"/>
      <c r="BI336" s="62"/>
      <c r="BJ336" s="62"/>
      <c r="BK336" s="62"/>
      <c r="BL336" s="62"/>
      <c r="BM336" s="62"/>
      <c r="BN336" s="62"/>
      <c r="BO336" s="62"/>
      <c r="BP336" s="62"/>
      <c r="BQ336" s="62"/>
      <c r="BR336" s="62"/>
      <c r="BS336" s="62"/>
      <c r="BT336" s="62"/>
      <c r="BU336" s="62"/>
      <c r="BV336" s="62"/>
      <c r="BW336" s="62"/>
      <c r="BX336" s="62"/>
      <c r="BY336" s="62"/>
      <c r="BZ336" s="62"/>
      <c r="CA336" s="62"/>
      <c r="CB336" s="62"/>
      <c r="CC336" s="62"/>
      <c r="CD336" s="62"/>
      <c r="CE336" s="62"/>
      <c r="CF336" s="62"/>
      <c r="CG336" s="62"/>
      <c r="CH336" s="62"/>
      <c r="CI336" s="62"/>
      <c r="CJ336" s="62"/>
      <c r="CK336" s="62"/>
      <c r="CL336" s="62"/>
      <c r="CM336" s="62"/>
      <c r="CN336" s="62"/>
      <c r="CO336" s="62"/>
      <c r="CP336" s="62"/>
      <c r="CQ336" s="62"/>
      <c r="CR336" s="62"/>
      <c r="CS336" s="62"/>
      <c r="CT336" s="62"/>
      <c r="CU336" s="62"/>
      <c r="CV336" s="62"/>
      <c r="CW336" s="62"/>
      <c r="CX336" s="62"/>
      <c r="CY336" s="62"/>
      <c r="CZ336" s="62"/>
      <c r="DA336" s="62"/>
      <c r="DB336" s="62"/>
      <c r="DC336" s="62"/>
      <c r="DD336" s="62"/>
      <c r="DE336" s="62"/>
      <c r="DF336" s="62"/>
      <c r="DG336" s="62"/>
      <c r="DH336" s="62"/>
      <c r="DI336" s="62"/>
      <c r="DJ336" s="62"/>
      <c r="DK336" s="62"/>
      <c r="DL336" s="62"/>
      <c r="DM336" s="62"/>
      <c r="DN336" s="62"/>
      <c r="DO336" s="62"/>
      <c r="DP336" s="62"/>
      <c r="DQ336" s="62"/>
      <c r="DR336" s="62"/>
      <c r="DS336" s="62"/>
      <c r="DT336" s="62"/>
      <c r="DU336" s="62"/>
      <c r="DV336" s="62"/>
      <c r="DW336" s="62"/>
      <c r="DX336" s="62"/>
      <c r="DY336" s="62"/>
      <c r="DZ336" s="62"/>
      <c r="EA336" s="62"/>
      <c r="EB336" s="62"/>
      <c r="EC336" s="62"/>
      <c r="ED336" s="62"/>
      <c r="EE336" s="62"/>
      <c r="EF336" s="62"/>
      <c r="EG336" s="62"/>
    </row>
    <row r="337" spans="1:137" s="63" customFormat="1" ht="25.5">
      <c r="A337" s="41" t="s">
        <v>603</v>
      </c>
      <c r="B337" s="45"/>
      <c r="C337" s="22" t="s">
        <v>347</v>
      </c>
      <c r="D337" s="61">
        <f>D338</f>
        <v>2123</v>
      </c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  <c r="AL337" s="62"/>
      <c r="AM337" s="62"/>
      <c r="AN337" s="62"/>
      <c r="AO337" s="62"/>
      <c r="AP337" s="62"/>
      <c r="AQ337" s="62"/>
      <c r="AR337" s="62"/>
      <c r="AS337" s="62"/>
      <c r="AT337" s="62"/>
      <c r="AU337" s="62"/>
      <c r="AV337" s="62"/>
      <c r="AW337" s="62"/>
      <c r="AX337" s="62"/>
      <c r="AY337" s="62"/>
      <c r="AZ337" s="62"/>
      <c r="BA337" s="62"/>
      <c r="BB337" s="62"/>
      <c r="BC337" s="62"/>
      <c r="BD337" s="62"/>
      <c r="BE337" s="62"/>
      <c r="BF337" s="62"/>
      <c r="BG337" s="62"/>
      <c r="BH337" s="62"/>
      <c r="BI337" s="62"/>
      <c r="BJ337" s="62"/>
      <c r="BK337" s="62"/>
      <c r="BL337" s="62"/>
      <c r="BM337" s="62"/>
      <c r="BN337" s="62"/>
      <c r="BO337" s="62"/>
      <c r="BP337" s="62"/>
      <c r="BQ337" s="62"/>
      <c r="BR337" s="62"/>
      <c r="BS337" s="62"/>
      <c r="BT337" s="62"/>
      <c r="BU337" s="62"/>
      <c r="BV337" s="62"/>
      <c r="BW337" s="62"/>
      <c r="BX337" s="62"/>
      <c r="BY337" s="62"/>
      <c r="BZ337" s="62"/>
      <c r="CA337" s="62"/>
      <c r="CB337" s="62"/>
      <c r="CC337" s="62"/>
      <c r="CD337" s="62"/>
      <c r="CE337" s="62"/>
      <c r="CF337" s="62"/>
      <c r="CG337" s="62"/>
      <c r="CH337" s="62"/>
      <c r="CI337" s="62"/>
      <c r="CJ337" s="62"/>
      <c r="CK337" s="62"/>
      <c r="CL337" s="62"/>
      <c r="CM337" s="62"/>
      <c r="CN337" s="62"/>
      <c r="CO337" s="62"/>
      <c r="CP337" s="62"/>
      <c r="CQ337" s="62"/>
      <c r="CR337" s="62"/>
      <c r="CS337" s="62"/>
      <c r="CT337" s="62"/>
      <c r="CU337" s="62"/>
      <c r="CV337" s="62"/>
      <c r="CW337" s="62"/>
      <c r="CX337" s="62"/>
      <c r="CY337" s="62"/>
      <c r="CZ337" s="62"/>
      <c r="DA337" s="62"/>
      <c r="DB337" s="62"/>
      <c r="DC337" s="62"/>
      <c r="DD337" s="62"/>
      <c r="DE337" s="62"/>
      <c r="DF337" s="62"/>
      <c r="DG337" s="62"/>
      <c r="DH337" s="62"/>
      <c r="DI337" s="62"/>
      <c r="DJ337" s="62"/>
      <c r="DK337" s="62"/>
      <c r="DL337" s="62"/>
      <c r="DM337" s="62"/>
      <c r="DN337" s="62"/>
      <c r="DO337" s="62"/>
      <c r="DP337" s="62"/>
      <c r="DQ337" s="62"/>
      <c r="DR337" s="62"/>
      <c r="DS337" s="62"/>
      <c r="DT337" s="62"/>
      <c r="DU337" s="62"/>
      <c r="DV337" s="62"/>
      <c r="DW337" s="62"/>
      <c r="DX337" s="62"/>
      <c r="DY337" s="62"/>
      <c r="DZ337" s="62"/>
      <c r="EA337" s="62"/>
      <c r="EB337" s="62"/>
      <c r="EC337" s="62"/>
      <c r="ED337" s="62"/>
      <c r="EE337" s="62"/>
      <c r="EF337" s="62"/>
      <c r="EG337" s="62"/>
    </row>
    <row r="338" spans="1:137" s="63" customFormat="1" ht="25.5">
      <c r="A338" s="41"/>
      <c r="B338" s="45" t="s">
        <v>371</v>
      </c>
      <c r="C338" s="15" t="s">
        <v>372</v>
      </c>
      <c r="D338" s="61">
        <v>2123</v>
      </c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2"/>
      <c r="AK338" s="62"/>
      <c r="AL338" s="62"/>
      <c r="AM338" s="62"/>
      <c r="AN338" s="62"/>
      <c r="AO338" s="62"/>
      <c r="AP338" s="62"/>
      <c r="AQ338" s="62"/>
      <c r="AR338" s="62"/>
      <c r="AS338" s="62"/>
      <c r="AT338" s="62"/>
      <c r="AU338" s="62"/>
      <c r="AV338" s="62"/>
      <c r="AW338" s="62"/>
      <c r="AX338" s="62"/>
      <c r="AY338" s="62"/>
      <c r="AZ338" s="62"/>
      <c r="BA338" s="62"/>
      <c r="BB338" s="62"/>
      <c r="BC338" s="62"/>
      <c r="BD338" s="62"/>
      <c r="BE338" s="62"/>
      <c r="BF338" s="62"/>
      <c r="BG338" s="62"/>
      <c r="BH338" s="62"/>
      <c r="BI338" s="62"/>
      <c r="BJ338" s="62"/>
      <c r="BK338" s="62"/>
      <c r="BL338" s="62"/>
      <c r="BM338" s="62"/>
      <c r="BN338" s="62"/>
      <c r="BO338" s="62"/>
      <c r="BP338" s="62"/>
      <c r="BQ338" s="62"/>
      <c r="BR338" s="62"/>
      <c r="BS338" s="62"/>
      <c r="BT338" s="62"/>
      <c r="BU338" s="62"/>
      <c r="BV338" s="62"/>
      <c r="BW338" s="62"/>
      <c r="BX338" s="62"/>
      <c r="BY338" s="62"/>
      <c r="BZ338" s="62"/>
      <c r="CA338" s="62"/>
      <c r="CB338" s="62"/>
      <c r="CC338" s="62"/>
      <c r="CD338" s="62"/>
      <c r="CE338" s="62"/>
      <c r="CF338" s="62"/>
      <c r="CG338" s="62"/>
      <c r="CH338" s="62"/>
      <c r="CI338" s="62"/>
      <c r="CJ338" s="62"/>
      <c r="CK338" s="62"/>
      <c r="CL338" s="62"/>
      <c r="CM338" s="62"/>
      <c r="CN338" s="62"/>
      <c r="CO338" s="62"/>
      <c r="CP338" s="62"/>
      <c r="CQ338" s="62"/>
      <c r="CR338" s="62"/>
      <c r="CS338" s="62"/>
      <c r="CT338" s="62"/>
      <c r="CU338" s="62"/>
      <c r="CV338" s="62"/>
      <c r="CW338" s="62"/>
      <c r="CX338" s="62"/>
      <c r="CY338" s="62"/>
      <c r="CZ338" s="62"/>
      <c r="DA338" s="62"/>
      <c r="DB338" s="62"/>
      <c r="DC338" s="62"/>
      <c r="DD338" s="62"/>
      <c r="DE338" s="62"/>
      <c r="DF338" s="62"/>
      <c r="DG338" s="62"/>
      <c r="DH338" s="62"/>
      <c r="DI338" s="62"/>
      <c r="DJ338" s="62"/>
      <c r="DK338" s="62"/>
      <c r="DL338" s="62"/>
      <c r="DM338" s="62"/>
      <c r="DN338" s="62"/>
      <c r="DO338" s="62"/>
      <c r="DP338" s="62"/>
      <c r="DQ338" s="62"/>
      <c r="DR338" s="62"/>
      <c r="DS338" s="62"/>
      <c r="DT338" s="62"/>
      <c r="DU338" s="62"/>
      <c r="DV338" s="62"/>
      <c r="DW338" s="62"/>
      <c r="DX338" s="62"/>
      <c r="DY338" s="62"/>
      <c r="DZ338" s="62"/>
      <c r="EA338" s="62"/>
      <c r="EB338" s="62"/>
      <c r="EC338" s="62"/>
      <c r="ED338" s="62"/>
      <c r="EE338" s="62"/>
      <c r="EF338" s="62"/>
      <c r="EG338" s="62"/>
    </row>
    <row r="339" spans="1:137" s="63" customFormat="1" ht="12.75">
      <c r="A339" s="45" t="s">
        <v>604</v>
      </c>
      <c r="B339" s="45"/>
      <c r="C339" s="15" t="s">
        <v>69</v>
      </c>
      <c r="D339" s="44">
        <f>D340</f>
        <v>70473.2</v>
      </c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2"/>
      <c r="AK339" s="62"/>
      <c r="AL339" s="62"/>
      <c r="AM339" s="62"/>
      <c r="AN339" s="62"/>
      <c r="AO339" s="62"/>
      <c r="AP339" s="62"/>
      <c r="AQ339" s="62"/>
      <c r="AR339" s="62"/>
      <c r="AS339" s="62"/>
      <c r="AT339" s="62"/>
      <c r="AU339" s="62"/>
      <c r="AV339" s="62"/>
      <c r="AW339" s="62"/>
      <c r="AX339" s="62"/>
      <c r="AY339" s="62"/>
      <c r="AZ339" s="62"/>
      <c r="BA339" s="62"/>
      <c r="BB339" s="62"/>
      <c r="BC339" s="62"/>
      <c r="BD339" s="62"/>
      <c r="BE339" s="62"/>
      <c r="BF339" s="62"/>
      <c r="BG339" s="62"/>
      <c r="BH339" s="62"/>
      <c r="BI339" s="62"/>
      <c r="BJ339" s="62"/>
      <c r="BK339" s="62"/>
      <c r="BL339" s="62"/>
      <c r="BM339" s="62"/>
      <c r="BN339" s="62"/>
      <c r="BO339" s="62"/>
      <c r="BP339" s="62"/>
      <c r="BQ339" s="62"/>
      <c r="BR339" s="62"/>
      <c r="BS339" s="62"/>
      <c r="BT339" s="62"/>
      <c r="BU339" s="62"/>
      <c r="BV339" s="62"/>
      <c r="BW339" s="62"/>
      <c r="BX339" s="62"/>
      <c r="BY339" s="62"/>
      <c r="BZ339" s="62"/>
      <c r="CA339" s="62"/>
      <c r="CB339" s="62"/>
      <c r="CC339" s="62"/>
      <c r="CD339" s="62"/>
      <c r="CE339" s="62"/>
      <c r="CF339" s="62"/>
      <c r="CG339" s="62"/>
      <c r="CH339" s="62"/>
      <c r="CI339" s="62"/>
      <c r="CJ339" s="62"/>
      <c r="CK339" s="62"/>
      <c r="CL339" s="62"/>
      <c r="CM339" s="62"/>
      <c r="CN339" s="62"/>
      <c r="CO339" s="62"/>
      <c r="CP339" s="62"/>
      <c r="CQ339" s="62"/>
      <c r="CR339" s="62"/>
      <c r="CS339" s="62"/>
      <c r="CT339" s="62"/>
      <c r="CU339" s="62"/>
      <c r="CV339" s="62"/>
      <c r="CW339" s="62"/>
      <c r="CX339" s="62"/>
      <c r="CY339" s="62"/>
      <c r="CZ339" s="62"/>
      <c r="DA339" s="62"/>
      <c r="DB339" s="62"/>
      <c r="DC339" s="62"/>
      <c r="DD339" s="62"/>
      <c r="DE339" s="62"/>
      <c r="DF339" s="62"/>
      <c r="DG339" s="62"/>
      <c r="DH339" s="62"/>
      <c r="DI339" s="62"/>
      <c r="DJ339" s="62"/>
      <c r="DK339" s="62"/>
      <c r="DL339" s="62"/>
      <c r="DM339" s="62"/>
      <c r="DN339" s="62"/>
      <c r="DO339" s="62"/>
      <c r="DP339" s="62"/>
      <c r="DQ339" s="62"/>
      <c r="DR339" s="62"/>
      <c r="DS339" s="62"/>
      <c r="DT339" s="62"/>
      <c r="DU339" s="62"/>
      <c r="DV339" s="62"/>
      <c r="DW339" s="62"/>
      <c r="DX339" s="62"/>
      <c r="DY339" s="62"/>
      <c r="DZ339" s="62"/>
      <c r="EA339" s="62"/>
      <c r="EB339" s="62"/>
      <c r="EC339" s="62"/>
      <c r="ED339" s="62"/>
      <c r="EE339" s="62"/>
      <c r="EF339" s="62"/>
      <c r="EG339" s="62"/>
    </row>
    <row r="340" spans="1:137" s="63" customFormat="1" ht="25.5">
      <c r="A340" s="45"/>
      <c r="B340" s="86" t="s">
        <v>366</v>
      </c>
      <c r="C340" s="84" t="s">
        <v>1</v>
      </c>
      <c r="D340" s="44">
        <v>70473.2</v>
      </c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2"/>
      <c r="AK340" s="62"/>
      <c r="AL340" s="62"/>
      <c r="AM340" s="62"/>
      <c r="AN340" s="62"/>
      <c r="AO340" s="62"/>
      <c r="AP340" s="62"/>
      <c r="AQ340" s="62"/>
      <c r="AR340" s="62"/>
      <c r="AS340" s="62"/>
      <c r="AT340" s="62"/>
      <c r="AU340" s="62"/>
      <c r="AV340" s="62"/>
      <c r="AW340" s="62"/>
      <c r="AX340" s="62"/>
      <c r="AY340" s="62"/>
      <c r="AZ340" s="62"/>
      <c r="BA340" s="62"/>
      <c r="BB340" s="62"/>
      <c r="BC340" s="62"/>
      <c r="BD340" s="62"/>
      <c r="BE340" s="62"/>
      <c r="BF340" s="62"/>
      <c r="BG340" s="62"/>
      <c r="BH340" s="62"/>
      <c r="BI340" s="62"/>
      <c r="BJ340" s="62"/>
      <c r="BK340" s="62"/>
      <c r="BL340" s="62"/>
      <c r="BM340" s="62"/>
      <c r="BN340" s="62"/>
      <c r="BO340" s="62"/>
      <c r="BP340" s="62"/>
      <c r="BQ340" s="62"/>
      <c r="BR340" s="62"/>
      <c r="BS340" s="62"/>
      <c r="BT340" s="62"/>
      <c r="BU340" s="62"/>
      <c r="BV340" s="62"/>
      <c r="BW340" s="62"/>
      <c r="BX340" s="62"/>
      <c r="BY340" s="62"/>
      <c r="BZ340" s="62"/>
      <c r="CA340" s="62"/>
      <c r="CB340" s="62"/>
      <c r="CC340" s="62"/>
      <c r="CD340" s="62"/>
      <c r="CE340" s="62"/>
      <c r="CF340" s="62"/>
      <c r="CG340" s="62"/>
      <c r="CH340" s="62"/>
      <c r="CI340" s="62"/>
      <c r="CJ340" s="62"/>
      <c r="CK340" s="62"/>
      <c r="CL340" s="62"/>
      <c r="CM340" s="62"/>
      <c r="CN340" s="62"/>
      <c r="CO340" s="62"/>
      <c r="CP340" s="62"/>
      <c r="CQ340" s="62"/>
      <c r="CR340" s="62"/>
      <c r="CS340" s="62"/>
      <c r="CT340" s="62"/>
      <c r="CU340" s="62"/>
      <c r="CV340" s="62"/>
      <c r="CW340" s="62"/>
      <c r="CX340" s="62"/>
      <c r="CY340" s="62"/>
      <c r="CZ340" s="62"/>
      <c r="DA340" s="62"/>
      <c r="DB340" s="62"/>
      <c r="DC340" s="62"/>
      <c r="DD340" s="62"/>
      <c r="DE340" s="62"/>
      <c r="DF340" s="62"/>
      <c r="DG340" s="62"/>
      <c r="DH340" s="62"/>
      <c r="DI340" s="62"/>
      <c r="DJ340" s="62"/>
      <c r="DK340" s="62"/>
      <c r="DL340" s="62"/>
      <c r="DM340" s="62"/>
      <c r="DN340" s="62"/>
      <c r="DO340" s="62"/>
      <c r="DP340" s="62"/>
      <c r="DQ340" s="62"/>
      <c r="DR340" s="62"/>
      <c r="DS340" s="62"/>
      <c r="DT340" s="62"/>
      <c r="DU340" s="62"/>
      <c r="DV340" s="62"/>
      <c r="DW340" s="62"/>
      <c r="DX340" s="62"/>
      <c r="DY340" s="62"/>
      <c r="DZ340" s="62"/>
      <c r="EA340" s="62"/>
      <c r="EB340" s="62"/>
      <c r="EC340" s="62"/>
      <c r="ED340" s="62"/>
      <c r="EE340" s="62"/>
      <c r="EF340" s="62"/>
      <c r="EG340" s="62"/>
    </row>
    <row r="341" spans="1:137" s="63" customFormat="1" ht="12.75">
      <c r="A341" s="45" t="s">
        <v>605</v>
      </c>
      <c r="B341" s="45"/>
      <c r="C341" s="15" t="s">
        <v>70</v>
      </c>
      <c r="D341" s="44">
        <f>D342</f>
        <v>32906.7</v>
      </c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2"/>
      <c r="AK341" s="62"/>
      <c r="AL341" s="62"/>
      <c r="AM341" s="62"/>
      <c r="AN341" s="62"/>
      <c r="AO341" s="62"/>
      <c r="AP341" s="62"/>
      <c r="AQ341" s="62"/>
      <c r="AR341" s="62"/>
      <c r="AS341" s="62"/>
      <c r="AT341" s="62"/>
      <c r="AU341" s="62"/>
      <c r="AV341" s="62"/>
      <c r="AW341" s="62"/>
      <c r="AX341" s="62"/>
      <c r="AY341" s="62"/>
      <c r="AZ341" s="62"/>
      <c r="BA341" s="62"/>
      <c r="BB341" s="62"/>
      <c r="BC341" s="62"/>
      <c r="BD341" s="62"/>
      <c r="BE341" s="62"/>
      <c r="BF341" s="62"/>
      <c r="BG341" s="62"/>
      <c r="BH341" s="62"/>
      <c r="BI341" s="62"/>
      <c r="BJ341" s="62"/>
      <c r="BK341" s="62"/>
      <c r="BL341" s="62"/>
      <c r="BM341" s="62"/>
      <c r="BN341" s="62"/>
      <c r="BO341" s="62"/>
      <c r="BP341" s="62"/>
      <c r="BQ341" s="62"/>
      <c r="BR341" s="62"/>
      <c r="BS341" s="62"/>
      <c r="BT341" s="62"/>
      <c r="BU341" s="62"/>
      <c r="BV341" s="62"/>
      <c r="BW341" s="62"/>
      <c r="BX341" s="62"/>
      <c r="BY341" s="62"/>
      <c r="BZ341" s="62"/>
      <c r="CA341" s="62"/>
      <c r="CB341" s="62"/>
      <c r="CC341" s="62"/>
      <c r="CD341" s="62"/>
      <c r="CE341" s="62"/>
      <c r="CF341" s="62"/>
      <c r="CG341" s="62"/>
      <c r="CH341" s="62"/>
      <c r="CI341" s="62"/>
      <c r="CJ341" s="62"/>
      <c r="CK341" s="62"/>
      <c r="CL341" s="62"/>
      <c r="CM341" s="62"/>
      <c r="CN341" s="62"/>
      <c r="CO341" s="62"/>
      <c r="CP341" s="62"/>
      <c r="CQ341" s="62"/>
      <c r="CR341" s="62"/>
      <c r="CS341" s="62"/>
      <c r="CT341" s="62"/>
      <c r="CU341" s="62"/>
      <c r="CV341" s="62"/>
      <c r="CW341" s="62"/>
      <c r="CX341" s="62"/>
      <c r="CY341" s="62"/>
      <c r="CZ341" s="62"/>
      <c r="DA341" s="62"/>
      <c r="DB341" s="62"/>
      <c r="DC341" s="62"/>
      <c r="DD341" s="62"/>
      <c r="DE341" s="62"/>
      <c r="DF341" s="62"/>
      <c r="DG341" s="62"/>
      <c r="DH341" s="62"/>
      <c r="DI341" s="62"/>
      <c r="DJ341" s="62"/>
      <c r="DK341" s="62"/>
      <c r="DL341" s="62"/>
      <c r="DM341" s="62"/>
      <c r="DN341" s="62"/>
      <c r="DO341" s="62"/>
      <c r="DP341" s="62"/>
      <c r="DQ341" s="62"/>
      <c r="DR341" s="62"/>
      <c r="DS341" s="62"/>
      <c r="DT341" s="62"/>
      <c r="DU341" s="62"/>
      <c r="DV341" s="62"/>
      <c r="DW341" s="62"/>
      <c r="DX341" s="62"/>
      <c r="DY341" s="62"/>
      <c r="DZ341" s="62"/>
      <c r="EA341" s="62"/>
      <c r="EB341" s="62"/>
      <c r="EC341" s="62"/>
      <c r="ED341" s="62"/>
      <c r="EE341" s="62"/>
      <c r="EF341" s="62"/>
      <c r="EG341" s="62"/>
    </row>
    <row r="342" spans="1:137" s="63" customFormat="1" ht="25.5">
      <c r="A342" s="45"/>
      <c r="B342" s="86" t="s">
        <v>366</v>
      </c>
      <c r="C342" s="84" t="s">
        <v>1</v>
      </c>
      <c r="D342" s="44">
        <v>32906.7</v>
      </c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2"/>
      <c r="AK342" s="62"/>
      <c r="AL342" s="62"/>
      <c r="AM342" s="62"/>
      <c r="AN342" s="62"/>
      <c r="AO342" s="62"/>
      <c r="AP342" s="62"/>
      <c r="AQ342" s="62"/>
      <c r="AR342" s="62"/>
      <c r="AS342" s="62"/>
      <c r="AT342" s="62"/>
      <c r="AU342" s="62"/>
      <c r="AV342" s="62"/>
      <c r="AW342" s="62"/>
      <c r="AX342" s="62"/>
      <c r="AY342" s="62"/>
      <c r="AZ342" s="62"/>
      <c r="BA342" s="62"/>
      <c r="BB342" s="62"/>
      <c r="BC342" s="62"/>
      <c r="BD342" s="62"/>
      <c r="BE342" s="62"/>
      <c r="BF342" s="62"/>
      <c r="BG342" s="62"/>
      <c r="BH342" s="62"/>
      <c r="BI342" s="62"/>
      <c r="BJ342" s="62"/>
      <c r="BK342" s="62"/>
      <c r="BL342" s="62"/>
      <c r="BM342" s="62"/>
      <c r="BN342" s="62"/>
      <c r="BO342" s="62"/>
      <c r="BP342" s="62"/>
      <c r="BQ342" s="62"/>
      <c r="BR342" s="62"/>
      <c r="BS342" s="62"/>
      <c r="BT342" s="62"/>
      <c r="BU342" s="62"/>
      <c r="BV342" s="62"/>
      <c r="BW342" s="62"/>
      <c r="BX342" s="62"/>
      <c r="BY342" s="62"/>
      <c r="BZ342" s="62"/>
      <c r="CA342" s="62"/>
      <c r="CB342" s="62"/>
      <c r="CC342" s="62"/>
      <c r="CD342" s="62"/>
      <c r="CE342" s="62"/>
      <c r="CF342" s="62"/>
      <c r="CG342" s="62"/>
      <c r="CH342" s="62"/>
      <c r="CI342" s="62"/>
      <c r="CJ342" s="62"/>
      <c r="CK342" s="62"/>
      <c r="CL342" s="62"/>
      <c r="CM342" s="62"/>
      <c r="CN342" s="62"/>
      <c r="CO342" s="62"/>
      <c r="CP342" s="62"/>
      <c r="CQ342" s="62"/>
      <c r="CR342" s="62"/>
      <c r="CS342" s="62"/>
      <c r="CT342" s="62"/>
      <c r="CU342" s="62"/>
      <c r="CV342" s="62"/>
      <c r="CW342" s="62"/>
      <c r="CX342" s="62"/>
      <c r="CY342" s="62"/>
      <c r="CZ342" s="62"/>
      <c r="DA342" s="62"/>
      <c r="DB342" s="62"/>
      <c r="DC342" s="62"/>
      <c r="DD342" s="62"/>
      <c r="DE342" s="62"/>
      <c r="DF342" s="62"/>
      <c r="DG342" s="62"/>
      <c r="DH342" s="62"/>
      <c r="DI342" s="62"/>
      <c r="DJ342" s="62"/>
      <c r="DK342" s="62"/>
      <c r="DL342" s="62"/>
      <c r="DM342" s="62"/>
      <c r="DN342" s="62"/>
      <c r="DO342" s="62"/>
      <c r="DP342" s="62"/>
      <c r="DQ342" s="62"/>
      <c r="DR342" s="62"/>
      <c r="DS342" s="62"/>
      <c r="DT342" s="62"/>
      <c r="DU342" s="62"/>
      <c r="DV342" s="62"/>
      <c r="DW342" s="62"/>
      <c r="DX342" s="62"/>
      <c r="DY342" s="62"/>
      <c r="DZ342" s="62"/>
      <c r="EA342" s="62"/>
      <c r="EB342" s="62"/>
      <c r="EC342" s="62"/>
      <c r="ED342" s="62"/>
      <c r="EE342" s="62"/>
      <c r="EF342" s="62"/>
      <c r="EG342" s="62"/>
    </row>
    <row r="343" spans="1:137" s="63" customFormat="1" ht="12.75">
      <c r="A343" s="45" t="s">
        <v>606</v>
      </c>
      <c r="B343" s="45"/>
      <c r="C343" s="15" t="s">
        <v>71</v>
      </c>
      <c r="D343" s="44">
        <f>D344</f>
        <v>1474.4</v>
      </c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2"/>
      <c r="AK343" s="62"/>
      <c r="AL343" s="62"/>
      <c r="AM343" s="62"/>
      <c r="AN343" s="62"/>
      <c r="AO343" s="62"/>
      <c r="AP343" s="62"/>
      <c r="AQ343" s="62"/>
      <c r="AR343" s="62"/>
      <c r="AS343" s="62"/>
      <c r="AT343" s="62"/>
      <c r="AU343" s="62"/>
      <c r="AV343" s="62"/>
      <c r="AW343" s="62"/>
      <c r="AX343" s="62"/>
      <c r="AY343" s="62"/>
      <c r="AZ343" s="62"/>
      <c r="BA343" s="62"/>
      <c r="BB343" s="62"/>
      <c r="BC343" s="62"/>
      <c r="BD343" s="62"/>
      <c r="BE343" s="62"/>
      <c r="BF343" s="62"/>
      <c r="BG343" s="62"/>
      <c r="BH343" s="62"/>
      <c r="BI343" s="62"/>
      <c r="BJ343" s="62"/>
      <c r="BK343" s="62"/>
      <c r="BL343" s="62"/>
      <c r="BM343" s="62"/>
      <c r="BN343" s="62"/>
      <c r="BO343" s="62"/>
      <c r="BP343" s="62"/>
      <c r="BQ343" s="62"/>
      <c r="BR343" s="62"/>
      <c r="BS343" s="62"/>
      <c r="BT343" s="62"/>
      <c r="BU343" s="62"/>
      <c r="BV343" s="62"/>
      <c r="BW343" s="62"/>
      <c r="BX343" s="62"/>
      <c r="BY343" s="62"/>
      <c r="BZ343" s="62"/>
      <c r="CA343" s="62"/>
      <c r="CB343" s="62"/>
      <c r="CC343" s="62"/>
      <c r="CD343" s="62"/>
      <c r="CE343" s="62"/>
      <c r="CF343" s="62"/>
      <c r="CG343" s="62"/>
      <c r="CH343" s="62"/>
      <c r="CI343" s="62"/>
      <c r="CJ343" s="62"/>
      <c r="CK343" s="62"/>
      <c r="CL343" s="62"/>
      <c r="CM343" s="62"/>
      <c r="CN343" s="62"/>
      <c r="CO343" s="62"/>
      <c r="CP343" s="62"/>
      <c r="CQ343" s="62"/>
      <c r="CR343" s="62"/>
      <c r="CS343" s="62"/>
      <c r="CT343" s="62"/>
      <c r="CU343" s="62"/>
      <c r="CV343" s="62"/>
      <c r="CW343" s="62"/>
      <c r="CX343" s="62"/>
      <c r="CY343" s="62"/>
      <c r="CZ343" s="62"/>
      <c r="DA343" s="62"/>
      <c r="DB343" s="62"/>
      <c r="DC343" s="62"/>
      <c r="DD343" s="62"/>
      <c r="DE343" s="62"/>
      <c r="DF343" s="62"/>
      <c r="DG343" s="62"/>
      <c r="DH343" s="62"/>
      <c r="DI343" s="62"/>
      <c r="DJ343" s="62"/>
      <c r="DK343" s="62"/>
      <c r="DL343" s="62"/>
      <c r="DM343" s="62"/>
      <c r="DN343" s="62"/>
      <c r="DO343" s="62"/>
      <c r="DP343" s="62"/>
      <c r="DQ343" s="62"/>
      <c r="DR343" s="62"/>
      <c r="DS343" s="62"/>
      <c r="DT343" s="62"/>
      <c r="DU343" s="62"/>
      <c r="DV343" s="62"/>
      <c r="DW343" s="62"/>
      <c r="DX343" s="62"/>
      <c r="DY343" s="62"/>
      <c r="DZ343" s="62"/>
      <c r="EA343" s="62"/>
      <c r="EB343" s="62"/>
      <c r="EC343" s="62"/>
      <c r="ED343" s="62"/>
      <c r="EE343" s="62"/>
      <c r="EF343" s="62"/>
      <c r="EG343" s="62"/>
    </row>
    <row r="344" spans="1:137" s="63" customFormat="1" ht="25.5">
      <c r="A344" s="45"/>
      <c r="B344" s="86" t="s">
        <v>366</v>
      </c>
      <c r="C344" s="84" t="s">
        <v>1</v>
      </c>
      <c r="D344" s="44">
        <v>1474.4</v>
      </c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2"/>
      <c r="AK344" s="62"/>
      <c r="AL344" s="62"/>
      <c r="AM344" s="62"/>
      <c r="AN344" s="62"/>
      <c r="AO344" s="62"/>
      <c r="AP344" s="62"/>
      <c r="AQ344" s="62"/>
      <c r="AR344" s="62"/>
      <c r="AS344" s="62"/>
      <c r="AT344" s="62"/>
      <c r="AU344" s="62"/>
      <c r="AV344" s="62"/>
      <c r="AW344" s="62"/>
      <c r="AX344" s="62"/>
      <c r="AY344" s="62"/>
      <c r="AZ344" s="62"/>
      <c r="BA344" s="62"/>
      <c r="BB344" s="62"/>
      <c r="BC344" s="62"/>
      <c r="BD344" s="62"/>
      <c r="BE344" s="62"/>
      <c r="BF344" s="62"/>
      <c r="BG344" s="62"/>
      <c r="BH344" s="62"/>
      <c r="BI344" s="62"/>
      <c r="BJ344" s="62"/>
      <c r="BK344" s="62"/>
      <c r="BL344" s="62"/>
      <c r="BM344" s="62"/>
      <c r="BN344" s="62"/>
      <c r="BO344" s="62"/>
      <c r="BP344" s="62"/>
      <c r="BQ344" s="62"/>
      <c r="BR344" s="62"/>
      <c r="BS344" s="62"/>
      <c r="BT344" s="62"/>
      <c r="BU344" s="62"/>
      <c r="BV344" s="62"/>
      <c r="BW344" s="62"/>
      <c r="BX344" s="62"/>
      <c r="BY344" s="62"/>
      <c r="BZ344" s="62"/>
      <c r="CA344" s="62"/>
      <c r="CB344" s="62"/>
      <c r="CC344" s="62"/>
      <c r="CD344" s="62"/>
      <c r="CE344" s="62"/>
      <c r="CF344" s="62"/>
      <c r="CG344" s="62"/>
      <c r="CH344" s="62"/>
      <c r="CI344" s="62"/>
      <c r="CJ344" s="62"/>
      <c r="CK344" s="62"/>
      <c r="CL344" s="62"/>
      <c r="CM344" s="62"/>
      <c r="CN344" s="62"/>
      <c r="CO344" s="62"/>
      <c r="CP344" s="62"/>
      <c r="CQ344" s="62"/>
      <c r="CR344" s="62"/>
      <c r="CS344" s="62"/>
      <c r="CT344" s="62"/>
      <c r="CU344" s="62"/>
      <c r="CV344" s="62"/>
      <c r="CW344" s="62"/>
      <c r="CX344" s="62"/>
      <c r="CY344" s="62"/>
      <c r="CZ344" s="62"/>
      <c r="DA344" s="62"/>
      <c r="DB344" s="62"/>
      <c r="DC344" s="62"/>
      <c r="DD344" s="62"/>
      <c r="DE344" s="62"/>
      <c r="DF344" s="62"/>
      <c r="DG344" s="62"/>
      <c r="DH344" s="62"/>
      <c r="DI344" s="62"/>
      <c r="DJ344" s="62"/>
      <c r="DK344" s="62"/>
      <c r="DL344" s="62"/>
      <c r="DM344" s="62"/>
      <c r="DN344" s="62"/>
      <c r="DO344" s="62"/>
      <c r="DP344" s="62"/>
      <c r="DQ344" s="62"/>
      <c r="DR344" s="62"/>
      <c r="DS344" s="62"/>
      <c r="DT344" s="62"/>
      <c r="DU344" s="62"/>
      <c r="DV344" s="62"/>
      <c r="DW344" s="62"/>
      <c r="DX344" s="62"/>
      <c r="DY344" s="62"/>
      <c r="DZ344" s="62"/>
      <c r="EA344" s="62"/>
      <c r="EB344" s="62"/>
      <c r="EC344" s="62"/>
      <c r="ED344" s="62"/>
      <c r="EE344" s="62"/>
      <c r="EF344" s="62"/>
      <c r="EG344" s="62"/>
    </row>
    <row r="345" spans="1:4" s="33" customFormat="1" ht="25.5">
      <c r="A345" s="45" t="s">
        <v>72</v>
      </c>
      <c r="B345" s="45"/>
      <c r="C345" s="3" t="s">
        <v>12</v>
      </c>
      <c r="D345" s="44">
        <f>D346+D348+D350</f>
        <v>33271.32</v>
      </c>
    </row>
    <row r="346" spans="1:137" s="64" customFormat="1" ht="51">
      <c r="A346" s="45" t="s">
        <v>607</v>
      </c>
      <c r="B346" s="86"/>
      <c r="C346" s="22" t="s">
        <v>73</v>
      </c>
      <c r="D346" s="44">
        <f>D347</f>
        <v>3614.1</v>
      </c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  <c r="DF346" s="33"/>
      <c r="DG346" s="33"/>
      <c r="DH346" s="33"/>
      <c r="DI346" s="33"/>
      <c r="DJ346" s="33"/>
      <c r="DK346" s="33"/>
      <c r="DL346" s="33"/>
      <c r="DM346" s="33"/>
      <c r="DN346" s="33"/>
      <c r="DO346" s="33"/>
      <c r="DP346" s="33"/>
      <c r="DQ346" s="33"/>
      <c r="DR346" s="33"/>
      <c r="DS346" s="33"/>
      <c r="DT346" s="33"/>
      <c r="DU346" s="33"/>
      <c r="DV346" s="33"/>
      <c r="DW346" s="33"/>
      <c r="DX346" s="33"/>
      <c r="DY346" s="33"/>
      <c r="DZ346" s="33"/>
      <c r="EA346" s="33"/>
      <c r="EB346" s="33"/>
      <c r="EC346" s="33"/>
      <c r="ED346" s="33"/>
      <c r="EE346" s="33"/>
      <c r="EF346" s="33"/>
      <c r="EG346" s="33"/>
    </row>
    <row r="347" spans="1:137" s="64" customFormat="1" ht="25.5">
      <c r="A347" s="45"/>
      <c r="B347" s="45" t="s">
        <v>373</v>
      </c>
      <c r="C347" s="15" t="s">
        <v>7</v>
      </c>
      <c r="D347" s="44">
        <v>3614.1</v>
      </c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  <c r="DF347" s="33"/>
      <c r="DG347" s="33"/>
      <c r="DH347" s="33"/>
      <c r="DI347" s="33"/>
      <c r="DJ347" s="33"/>
      <c r="DK347" s="33"/>
      <c r="DL347" s="33"/>
      <c r="DM347" s="33"/>
      <c r="DN347" s="33"/>
      <c r="DO347" s="33"/>
      <c r="DP347" s="33"/>
      <c r="DQ347" s="33"/>
      <c r="DR347" s="33"/>
      <c r="DS347" s="33"/>
      <c r="DT347" s="33"/>
      <c r="DU347" s="33"/>
      <c r="DV347" s="33"/>
      <c r="DW347" s="33"/>
      <c r="DX347" s="33"/>
      <c r="DY347" s="33"/>
      <c r="DZ347" s="33"/>
      <c r="EA347" s="33"/>
      <c r="EB347" s="33"/>
      <c r="EC347" s="33"/>
      <c r="ED347" s="33"/>
      <c r="EE347" s="33"/>
      <c r="EF347" s="33"/>
      <c r="EG347" s="33"/>
    </row>
    <row r="348" spans="1:137" s="64" customFormat="1" ht="25.5">
      <c r="A348" s="45" t="s">
        <v>608</v>
      </c>
      <c r="B348" s="86"/>
      <c r="C348" s="22" t="s">
        <v>74</v>
      </c>
      <c r="D348" s="44">
        <f>D349</f>
        <v>5000</v>
      </c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CW348" s="33"/>
      <c r="CX348" s="33"/>
      <c r="CY348" s="33"/>
      <c r="CZ348" s="33"/>
      <c r="DA348" s="33"/>
      <c r="DB348" s="33"/>
      <c r="DC348" s="33"/>
      <c r="DD348" s="33"/>
      <c r="DE348" s="33"/>
      <c r="DF348" s="33"/>
      <c r="DG348" s="33"/>
      <c r="DH348" s="33"/>
      <c r="DI348" s="33"/>
      <c r="DJ348" s="33"/>
      <c r="DK348" s="33"/>
      <c r="DL348" s="33"/>
      <c r="DM348" s="33"/>
      <c r="DN348" s="33"/>
      <c r="DO348" s="33"/>
      <c r="DP348" s="33"/>
      <c r="DQ348" s="33"/>
      <c r="DR348" s="33"/>
      <c r="DS348" s="33"/>
      <c r="DT348" s="33"/>
      <c r="DU348" s="33"/>
      <c r="DV348" s="33"/>
      <c r="DW348" s="33"/>
      <c r="DX348" s="33"/>
      <c r="DY348" s="33"/>
      <c r="DZ348" s="33"/>
      <c r="EA348" s="33"/>
      <c r="EB348" s="33"/>
      <c r="EC348" s="33"/>
      <c r="ED348" s="33"/>
      <c r="EE348" s="33"/>
      <c r="EF348" s="33"/>
      <c r="EG348" s="33"/>
    </row>
    <row r="349" spans="1:137" s="64" customFormat="1" ht="25.5">
      <c r="A349" s="45"/>
      <c r="B349" s="45" t="s">
        <v>373</v>
      </c>
      <c r="C349" s="15" t="s">
        <v>7</v>
      </c>
      <c r="D349" s="44">
        <v>5000</v>
      </c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33"/>
      <c r="CY349" s="33"/>
      <c r="CZ349" s="33"/>
      <c r="DA349" s="33"/>
      <c r="DB349" s="33"/>
      <c r="DC349" s="33"/>
      <c r="DD349" s="33"/>
      <c r="DE349" s="33"/>
      <c r="DF349" s="33"/>
      <c r="DG349" s="33"/>
      <c r="DH349" s="33"/>
      <c r="DI349" s="33"/>
      <c r="DJ349" s="33"/>
      <c r="DK349" s="33"/>
      <c r="DL349" s="33"/>
      <c r="DM349" s="33"/>
      <c r="DN349" s="33"/>
      <c r="DO349" s="33"/>
      <c r="DP349" s="33"/>
      <c r="DQ349" s="33"/>
      <c r="DR349" s="33"/>
      <c r="DS349" s="33"/>
      <c r="DT349" s="33"/>
      <c r="DU349" s="33"/>
      <c r="DV349" s="33"/>
      <c r="DW349" s="33"/>
      <c r="DX349" s="33"/>
      <c r="DY349" s="33"/>
      <c r="DZ349" s="33"/>
      <c r="EA349" s="33"/>
      <c r="EB349" s="33"/>
      <c r="EC349" s="33"/>
      <c r="ED349" s="33"/>
      <c r="EE349" s="33"/>
      <c r="EF349" s="33"/>
      <c r="EG349" s="33"/>
    </row>
    <row r="350" spans="1:137" s="64" customFormat="1" ht="33" customHeight="1">
      <c r="A350" s="45" t="s">
        <v>609</v>
      </c>
      <c r="B350" s="86"/>
      <c r="C350" s="22" t="s">
        <v>141</v>
      </c>
      <c r="D350" s="44">
        <f>D351</f>
        <v>24657.22</v>
      </c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CW350" s="33"/>
      <c r="CX350" s="33"/>
      <c r="CY350" s="33"/>
      <c r="CZ350" s="33"/>
      <c r="DA350" s="33"/>
      <c r="DB350" s="33"/>
      <c r="DC350" s="33"/>
      <c r="DD350" s="33"/>
      <c r="DE350" s="33"/>
      <c r="DF350" s="33"/>
      <c r="DG350" s="33"/>
      <c r="DH350" s="33"/>
      <c r="DI350" s="33"/>
      <c r="DJ350" s="33"/>
      <c r="DK350" s="33"/>
      <c r="DL350" s="33"/>
      <c r="DM350" s="33"/>
      <c r="DN350" s="33"/>
      <c r="DO350" s="33"/>
      <c r="DP350" s="33"/>
      <c r="DQ350" s="33"/>
      <c r="DR350" s="33"/>
      <c r="DS350" s="33"/>
      <c r="DT350" s="33"/>
      <c r="DU350" s="33"/>
      <c r="DV350" s="33"/>
      <c r="DW350" s="33"/>
      <c r="DX350" s="33"/>
      <c r="DY350" s="33"/>
      <c r="DZ350" s="33"/>
      <c r="EA350" s="33"/>
      <c r="EB350" s="33"/>
      <c r="EC350" s="33"/>
      <c r="ED350" s="33"/>
      <c r="EE350" s="33"/>
      <c r="EF350" s="33"/>
      <c r="EG350" s="33"/>
    </row>
    <row r="351" spans="1:137" s="64" customFormat="1" ht="25.5">
      <c r="A351" s="45"/>
      <c r="B351" s="45" t="s">
        <v>373</v>
      </c>
      <c r="C351" s="15" t="s">
        <v>7</v>
      </c>
      <c r="D351" s="44">
        <v>24657.22</v>
      </c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  <c r="DB351" s="33"/>
      <c r="DC351" s="33"/>
      <c r="DD351" s="33"/>
      <c r="DE351" s="33"/>
      <c r="DF351" s="33"/>
      <c r="DG351" s="33"/>
      <c r="DH351" s="33"/>
      <c r="DI351" s="33"/>
      <c r="DJ351" s="33"/>
      <c r="DK351" s="33"/>
      <c r="DL351" s="33"/>
      <c r="DM351" s="33"/>
      <c r="DN351" s="33"/>
      <c r="DO351" s="33"/>
      <c r="DP351" s="33"/>
      <c r="DQ351" s="33"/>
      <c r="DR351" s="33"/>
      <c r="DS351" s="33"/>
      <c r="DT351" s="33"/>
      <c r="DU351" s="33"/>
      <c r="DV351" s="33"/>
      <c r="DW351" s="33"/>
      <c r="DX351" s="33"/>
      <c r="DY351" s="33"/>
      <c r="DZ351" s="33"/>
      <c r="EA351" s="33"/>
      <c r="EB351" s="33"/>
      <c r="EC351" s="33"/>
      <c r="ED351" s="33"/>
      <c r="EE351" s="33"/>
      <c r="EF351" s="33"/>
      <c r="EG351" s="33"/>
    </row>
    <row r="352" spans="1:137" s="64" customFormat="1" ht="25.5">
      <c r="A352" s="83" t="s">
        <v>75</v>
      </c>
      <c r="B352" s="83"/>
      <c r="C352" s="89" t="s">
        <v>147</v>
      </c>
      <c r="D352" s="44">
        <f>D353+D358</f>
        <v>4200.400000000001</v>
      </c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  <c r="DG352" s="33"/>
      <c r="DH352" s="33"/>
      <c r="DI352" s="33"/>
      <c r="DJ352" s="33"/>
      <c r="DK352" s="33"/>
      <c r="DL352" s="33"/>
      <c r="DM352" s="33"/>
      <c r="DN352" s="33"/>
      <c r="DO352" s="33"/>
      <c r="DP352" s="33"/>
      <c r="DQ352" s="33"/>
      <c r="DR352" s="33"/>
      <c r="DS352" s="33"/>
      <c r="DT352" s="33"/>
      <c r="DU352" s="33"/>
      <c r="DV352" s="33"/>
      <c r="DW352" s="33"/>
      <c r="DX352" s="33"/>
      <c r="DY352" s="33"/>
      <c r="DZ352" s="33"/>
      <c r="EA352" s="33"/>
      <c r="EB352" s="33"/>
      <c r="EC352" s="33"/>
      <c r="ED352" s="33"/>
      <c r="EE352" s="33"/>
      <c r="EF352" s="33"/>
      <c r="EG352" s="33"/>
    </row>
    <row r="353" spans="1:137" s="64" customFormat="1" ht="38.25">
      <c r="A353" s="83" t="s">
        <v>76</v>
      </c>
      <c r="B353" s="83"/>
      <c r="C353" s="22" t="s">
        <v>77</v>
      </c>
      <c r="D353" s="44">
        <f>D354+D356</f>
        <v>277.1</v>
      </c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  <c r="CU353" s="33"/>
      <c r="CV353" s="33"/>
      <c r="CW353" s="33"/>
      <c r="CX353" s="33"/>
      <c r="CY353" s="33"/>
      <c r="CZ353" s="33"/>
      <c r="DA353" s="33"/>
      <c r="DB353" s="33"/>
      <c r="DC353" s="33"/>
      <c r="DD353" s="33"/>
      <c r="DE353" s="33"/>
      <c r="DF353" s="33"/>
      <c r="DG353" s="33"/>
      <c r="DH353" s="33"/>
      <c r="DI353" s="33"/>
      <c r="DJ353" s="33"/>
      <c r="DK353" s="33"/>
      <c r="DL353" s="33"/>
      <c r="DM353" s="33"/>
      <c r="DN353" s="33"/>
      <c r="DO353" s="33"/>
      <c r="DP353" s="33"/>
      <c r="DQ353" s="33"/>
      <c r="DR353" s="33"/>
      <c r="DS353" s="33"/>
      <c r="DT353" s="33"/>
      <c r="DU353" s="33"/>
      <c r="DV353" s="33"/>
      <c r="DW353" s="33"/>
      <c r="DX353" s="33"/>
      <c r="DY353" s="33"/>
      <c r="DZ353" s="33"/>
      <c r="EA353" s="33"/>
      <c r="EB353" s="33"/>
      <c r="EC353" s="33"/>
      <c r="ED353" s="33"/>
      <c r="EE353" s="33"/>
      <c r="EF353" s="33"/>
      <c r="EG353" s="33"/>
    </row>
    <row r="354" spans="1:137" s="64" customFormat="1" ht="51">
      <c r="A354" s="83" t="s">
        <v>78</v>
      </c>
      <c r="B354" s="86"/>
      <c r="C354" s="22" t="s">
        <v>511</v>
      </c>
      <c r="D354" s="44">
        <f>D355</f>
        <v>191.8</v>
      </c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  <c r="BL354" s="33"/>
      <c r="BM354" s="33"/>
      <c r="BN354" s="33"/>
      <c r="BO354" s="33"/>
      <c r="BP354" s="33"/>
      <c r="BQ354" s="33"/>
      <c r="BR354" s="33"/>
      <c r="BS354" s="33"/>
      <c r="BT354" s="33"/>
      <c r="BU354" s="33"/>
      <c r="BV354" s="33"/>
      <c r="BW354" s="33"/>
      <c r="BX354" s="33"/>
      <c r="BY354" s="33"/>
      <c r="BZ354" s="33"/>
      <c r="CA354" s="33"/>
      <c r="CB354" s="33"/>
      <c r="CC354" s="33"/>
      <c r="CD354" s="33"/>
      <c r="CE354" s="33"/>
      <c r="CF354" s="33"/>
      <c r="CG354" s="33"/>
      <c r="CH354" s="33"/>
      <c r="CI354" s="33"/>
      <c r="CJ354" s="33"/>
      <c r="CK354" s="33"/>
      <c r="CL354" s="33"/>
      <c r="CM354" s="33"/>
      <c r="CN354" s="33"/>
      <c r="CO354" s="33"/>
      <c r="CP354" s="33"/>
      <c r="CQ354" s="33"/>
      <c r="CR354" s="33"/>
      <c r="CS354" s="33"/>
      <c r="CT354" s="33"/>
      <c r="CU354" s="33"/>
      <c r="CV354" s="33"/>
      <c r="CW354" s="33"/>
      <c r="CX354" s="33"/>
      <c r="CY354" s="33"/>
      <c r="CZ354" s="33"/>
      <c r="DA354" s="33"/>
      <c r="DB354" s="33"/>
      <c r="DC354" s="33"/>
      <c r="DD354" s="33"/>
      <c r="DE354" s="33"/>
      <c r="DF354" s="33"/>
      <c r="DG354" s="33"/>
      <c r="DH354" s="33"/>
      <c r="DI354" s="33"/>
      <c r="DJ354" s="33"/>
      <c r="DK354" s="33"/>
      <c r="DL354" s="33"/>
      <c r="DM354" s="33"/>
      <c r="DN354" s="33"/>
      <c r="DO354" s="33"/>
      <c r="DP354" s="33"/>
      <c r="DQ354" s="33"/>
      <c r="DR354" s="33"/>
      <c r="DS354" s="33"/>
      <c r="DT354" s="33"/>
      <c r="DU354" s="33"/>
      <c r="DV354" s="33"/>
      <c r="DW354" s="33"/>
      <c r="DX354" s="33"/>
      <c r="DY354" s="33"/>
      <c r="DZ354" s="33"/>
      <c r="EA354" s="33"/>
      <c r="EB354" s="33"/>
      <c r="EC354" s="33"/>
      <c r="ED354" s="33"/>
      <c r="EE354" s="33"/>
      <c r="EF354" s="33"/>
      <c r="EG354" s="33"/>
    </row>
    <row r="355" spans="1:137" s="64" customFormat="1" ht="25.5">
      <c r="A355" s="83"/>
      <c r="B355" s="86" t="s">
        <v>366</v>
      </c>
      <c r="C355" s="84" t="s">
        <v>1</v>
      </c>
      <c r="D355" s="44">
        <v>191.8</v>
      </c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  <c r="BM355" s="33"/>
      <c r="BN355" s="33"/>
      <c r="BO355" s="33"/>
      <c r="BP355" s="33"/>
      <c r="BQ355" s="33"/>
      <c r="BR355" s="33"/>
      <c r="BS355" s="33"/>
      <c r="BT355" s="33"/>
      <c r="BU355" s="33"/>
      <c r="BV355" s="33"/>
      <c r="BW355" s="33"/>
      <c r="BX355" s="33"/>
      <c r="BY355" s="33"/>
      <c r="BZ355" s="33"/>
      <c r="CA355" s="33"/>
      <c r="CB355" s="33"/>
      <c r="CC355" s="33"/>
      <c r="CD355" s="33"/>
      <c r="CE355" s="33"/>
      <c r="CF355" s="33"/>
      <c r="CG355" s="33"/>
      <c r="CH355" s="33"/>
      <c r="CI355" s="33"/>
      <c r="CJ355" s="33"/>
      <c r="CK355" s="33"/>
      <c r="CL355" s="33"/>
      <c r="CM355" s="33"/>
      <c r="CN355" s="33"/>
      <c r="CO355" s="33"/>
      <c r="CP355" s="33"/>
      <c r="CQ355" s="33"/>
      <c r="CR355" s="33"/>
      <c r="CS355" s="33"/>
      <c r="CT355" s="33"/>
      <c r="CU355" s="33"/>
      <c r="CV355" s="33"/>
      <c r="CW355" s="33"/>
      <c r="CX355" s="33"/>
      <c r="CY355" s="33"/>
      <c r="CZ355" s="33"/>
      <c r="DA355" s="33"/>
      <c r="DB355" s="33"/>
      <c r="DC355" s="33"/>
      <c r="DD355" s="33"/>
      <c r="DE355" s="33"/>
      <c r="DF355" s="33"/>
      <c r="DG355" s="33"/>
      <c r="DH355" s="33"/>
      <c r="DI355" s="33"/>
      <c r="DJ355" s="33"/>
      <c r="DK355" s="33"/>
      <c r="DL355" s="33"/>
      <c r="DM355" s="33"/>
      <c r="DN355" s="33"/>
      <c r="DO355" s="33"/>
      <c r="DP355" s="33"/>
      <c r="DQ355" s="33"/>
      <c r="DR355" s="33"/>
      <c r="DS355" s="33"/>
      <c r="DT355" s="33"/>
      <c r="DU355" s="33"/>
      <c r="DV355" s="33"/>
      <c r="DW355" s="33"/>
      <c r="DX355" s="33"/>
      <c r="DY355" s="33"/>
      <c r="DZ355" s="33"/>
      <c r="EA355" s="33"/>
      <c r="EB355" s="33"/>
      <c r="EC355" s="33"/>
      <c r="ED355" s="33"/>
      <c r="EE355" s="33"/>
      <c r="EF355" s="33"/>
      <c r="EG355" s="33"/>
    </row>
    <row r="356" spans="1:137" s="64" customFormat="1" ht="63.75">
      <c r="A356" s="83" t="s">
        <v>79</v>
      </c>
      <c r="B356" s="86"/>
      <c r="C356" s="22" t="s">
        <v>512</v>
      </c>
      <c r="D356" s="44">
        <f>D357</f>
        <v>85.3</v>
      </c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  <c r="BL356" s="33"/>
      <c r="BM356" s="33"/>
      <c r="BN356" s="33"/>
      <c r="BO356" s="33"/>
      <c r="BP356" s="33"/>
      <c r="BQ356" s="33"/>
      <c r="BR356" s="33"/>
      <c r="BS356" s="33"/>
      <c r="BT356" s="33"/>
      <c r="BU356" s="33"/>
      <c r="BV356" s="33"/>
      <c r="BW356" s="33"/>
      <c r="BX356" s="33"/>
      <c r="BY356" s="33"/>
      <c r="BZ356" s="33"/>
      <c r="CA356" s="33"/>
      <c r="CB356" s="33"/>
      <c r="CC356" s="33"/>
      <c r="CD356" s="33"/>
      <c r="CE356" s="33"/>
      <c r="CF356" s="33"/>
      <c r="CG356" s="33"/>
      <c r="CH356" s="33"/>
      <c r="CI356" s="33"/>
      <c r="CJ356" s="33"/>
      <c r="CK356" s="33"/>
      <c r="CL356" s="33"/>
      <c r="CM356" s="33"/>
      <c r="CN356" s="33"/>
      <c r="CO356" s="33"/>
      <c r="CP356" s="33"/>
      <c r="CQ356" s="33"/>
      <c r="CR356" s="33"/>
      <c r="CS356" s="33"/>
      <c r="CT356" s="33"/>
      <c r="CU356" s="33"/>
      <c r="CV356" s="33"/>
      <c r="CW356" s="33"/>
      <c r="CX356" s="33"/>
      <c r="CY356" s="33"/>
      <c r="CZ356" s="33"/>
      <c r="DA356" s="33"/>
      <c r="DB356" s="33"/>
      <c r="DC356" s="33"/>
      <c r="DD356" s="33"/>
      <c r="DE356" s="33"/>
      <c r="DF356" s="33"/>
      <c r="DG356" s="33"/>
      <c r="DH356" s="33"/>
      <c r="DI356" s="33"/>
      <c r="DJ356" s="33"/>
      <c r="DK356" s="33"/>
      <c r="DL356" s="33"/>
      <c r="DM356" s="33"/>
      <c r="DN356" s="33"/>
      <c r="DO356" s="33"/>
      <c r="DP356" s="33"/>
      <c r="DQ356" s="33"/>
      <c r="DR356" s="33"/>
      <c r="DS356" s="33"/>
      <c r="DT356" s="33"/>
      <c r="DU356" s="33"/>
      <c r="DV356" s="33"/>
      <c r="DW356" s="33"/>
      <c r="DX356" s="33"/>
      <c r="DY356" s="33"/>
      <c r="DZ356" s="33"/>
      <c r="EA356" s="33"/>
      <c r="EB356" s="33"/>
      <c r="EC356" s="33"/>
      <c r="ED356" s="33"/>
      <c r="EE356" s="33"/>
      <c r="EF356" s="33"/>
      <c r="EG356" s="33"/>
    </row>
    <row r="357" spans="1:137" s="64" customFormat="1" ht="51">
      <c r="A357" s="83"/>
      <c r="B357" s="47" t="s">
        <v>365</v>
      </c>
      <c r="C357" s="88" t="s">
        <v>179</v>
      </c>
      <c r="D357" s="44">
        <v>85.3</v>
      </c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  <c r="BL357" s="33"/>
      <c r="BM357" s="33"/>
      <c r="BN357" s="33"/>
      <c r="BO357" s="33"/>
      <c r="BP357" s="33"/>
      <c r="BQ357" s="33"/>
      <c r="BR357" s="33"/>
      <c r="BS357" s="33"/>
      <c r="BT357" s="33"/>
      <c r="BU357" s="33"/>
      <c r="BV357" s="33"/>
      <c r="BW357" s="33"/>
      <c r="BX357" s="33"/>
      <c r="BY357" s="33"/>
      <c r="BZ357" s="33"/>
      <c r="CA357" s="33"/>
      <c r="CB357" s="33"/>
      <c r="CC357" s="33"/>
      <c r="CD357" s="33"/>
      <c r="CE357" s="33"/>
      <c r="CF357" s="33"/>
      <c r="CG357" s="33"/>
      <c r="CH357" s="33"/>
      <c r="CI357" s="33"/>
      <c r="CJ357" s="33"/>
      <c r="CK357" s="33"/>
      <c r="CL357" s="33"/>
      <c r="CM357" s="33"/>
      <c r="CN357" s="33"/>
      <c r="CO357" s="33"/>
      <c r="CP357" s="33"/>
      <c r="CQ357" s="33"/>
      <c r="CR357" s="33"/>
      <c r="CS357" s="33"/>
      <c r="CT357" s="33"/>
      <c r="CU357" s="33"/>
      <c r="CV357" s="33"/>
      <c r="CW357" s="33"/>
      <c r="CX357" s="33"/>
      <c r="CY357" s="33"/>
      <c r="CZ357" s="33"/>
      <c r="DA357" s="33"/>
      <c r="DB357" s="33"/>
      <c r="DC357" s="33"/>
      <c r="DD357" s="33"/>
      <c r="DE357" s="33"/>
      <c r="DF357" s="33"/>
      <c r="DG357" s="33"/>
      <c r="DH357" s="33"/>
      <c r="DI357" s="33"/>
      <c r="DJ357" s="33"/>
      <c r="DK357" s="33"/>
      <c r="DL357" s="33"/>
      <c r="DM357" s="33"/>
      <c r="DN357" s="33"/>
      <c r="DO357" s="33"/>
      <c r="DP357" s="33"/>
      <c r="DQ357" s="33"/>
      <c r="DR357" s="33"/>
      <c r="DS357" s="33"/>
      <c r="DT357" s="33"/>
      <c r="DU357" s="33"/>
      <c r="DV357" s="33"/>
      <c r="DW357" s="33"/>
      <c r="DX357" s="33"/>
      <c r="DY357" s="33"/>
      <c r="DZ357" s="33"/>
      <c r="EA357" s="33"/>
      <c r="EB357" s="33"/>
      <c r="EC357" s="33"/>
      <c r="ED357" s="33"/>
      <c r="EE357" s="33"/>
      <c r="EF357" s="33"/>
      <c r="EG357" s="33"/>
    </row>
    <row r="358" spans="1:137" s="64" customFormat="1" ht="25.5">
      <c r="A358" s="83" t="s">
        <v>80</v>
      </c>
      <c r="B358" s="47"/>
      <c r="C358" s="88" t="s">
        <v>81</v>
      </c>
      <c r="D358" s="44">
        <f>D359+D361</f>
        <v>3923.3</v>
      </c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  <c r="BL358" s="33"/>
      <c r="BM358" s="33"/>
      <c r="BN358" s="33"/>
      <c r="BO358" s="33"/>
      <c r="BP358" s="33"/>
      <c r="BQ358" s="33"/>
      <c r="BR358" s="33"/>
      <c r="BS358" s="33"/>
      <c r="BT358" s="33"/>
      <c r="BU358" s="33"/>
      <c r="BV358" s="33"/>
      <c r="BW358" s="33"/>
      <c r="BX358" s="33"/>
      <c r="BY358" s="33"/>
      <c r="BZ358" s="33"/>
      <c r="CA358" s="33"/>
      <c r="CB358" s="33"/>
      <c r="CC358" s="33"/>
      <c r="CD358" s="33"/>
      <c r="CE358" s="33"/>
      <c r="CF358" s="33"/>
      <c r="CG358" s="33"/>
      <c r="CH358" s="33"/>
      <c r="CI358" s="33"/>
      <c r="CJ358" s="33"/>
      <c r="CK358" s="33"/>
      <c r="CL358" s="33"/>
      <c r="CM358" s="33"/>
      <c r="CN358" s="33"/>
      <c r="CO358" s="33"/>
      <c r="CP358" s="33"/>
      <c r="CQ358" s="33"/>
      <c r="CR358" s="33"/>
      <c r="CS358" s="33"/>
      <c r="CT358" s="33"/>
      <c r="CU358" s="33"/>
      <c r="CV358" s="33"/>
      <c r="CW358" s="33"/>
      <c r="CX358" s="33"/>
      <c r="CY358" s="33"/>
      <c r="CZ358" s="33"/>
      <c r="DA358" s="33"/>
      <c r="DB358" s="33"/>
      <c r="DC358" s="33"/>
      <c r="DD358" s="33"/>
      <c r="DE358" s="33"/>
      <c r="DF358" s="33"/>
      <c r="DG358" s="33"/>
      <c r="DH358" s="33"/>
      <c r="DI358" s="33"/>
      <c r="DJ358" s="33"/>
      <c r="DK358" s="33"/>
      <c r="DL358" s="33"/>
      <c r="DM358" s="33"/>
      <c r="DN358" s="33"/>
      <c r="DO358" s="33"/>
      <c r="DP358" s="33"/>
      <c r="DQ358" s="33"/>
      <c r="DR358" s="33"/>
      <c r="DS358" s="33"/>
      <c r="DT358" s="33"/>
      <c r="DU358" s="33"/>
      <c r="DV358" s="33"/>
      <c r="DW358" s="33"/>
      <c r="DX358" s="33"/>
      <c r="DY358" s="33"/>
      <c r="DZ358" s="33"/>
      <c r="EA358" s="33"/>
      <c r="EB358" s="33"/>
      <c r="EC358" s="33"/>
      <c r="ED358" s="33"/>
      <c r="EE358" s="33"/>
      <c r="EF358" s="33"/>
      <c r="EG358" s="33"/>
    </row>
    <row r="359" spans="1:137" s="64" customFormat="1" ht="12.75">
      <c r="A359" s="83" t="s">
        <v>610</v>
      </c>
      <c r="B359" s="47"/>
      <c r="C359" s="88" t="s">
        <v>153</v>
      </c>
      <c r="D359" s="44">
        <f>D360</f>
        <v>1046.5</v>
      </c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  <c r="BQ359" s="33"/>
      <c r="BR359" s="33"/>
      <c r="BS359" s="33"/>
      <c r="BT359" s="33"/>
      <c r="BU359" s="33"/>
      <c r="BV359" s="33"/>
      <c r="BW359" s="33"/>
      <c r="BX359" s="33"/>
      <c r="BY359" s="33"/>
      <c r="BZ359" s="33"/>
      <c r="CA359" s="33"/>
      <c r="CB359" s="33"/>
      <c r="CC359" s="33"/>
      <c r="CD359" s="33"/>
      <c r="CE359" s="33"/>
      <c r="CF359" s="33"/>
      <c r="CG359" s="33"/>
      <c r="CH359" s="33"/>
      <c r="CI359" s="33"/>
      <c r="CJ359" s="33"/>
      <c r="CK359" s="33"/>
      <c r="CL359" s="33"/>
      <c r="CM359" s="33"/>
      <c r="CN359" s="33"/>
      <c r="CO359" s="33"/>
      <c r="CP359" s="33"/>
      <c r="CQ359" s="33"/>
      <c r="CR359" s="33"/>
      <c r="CS359" s="33"/>
      <c r="CT359" s="33"/>
      <c r="CU359" s="33"/>
      <c r="CV359" s="33"/>
      <c r="CW359" s="33"/>
      <c r="CX359" s="33"/>
      <c r="CY359" s="33"/>
      <c r="CZ359" s="33"/>
      <c r="DA359" s="33"/>
      <c r="DB359" s="33"/>
      <c r="DC359" s="33"/>
      <c r="DD359" s="33"/>
      <c r="DE359" s="33"/>
      <c r="DF359" s="33"/>
      <c r="DG359" s="33"/>
      <c r="DH359" s="33"/>
      <c r="DI359" s="33"/>
      <c r="DJ359" s="33"/>
      <c r="DK359" s="33"/>
      <c r="DL359" s="33"/>
      <c r="DM359" s="33"/>
      <c r="DN359" s="33"/>
      <c r="DO359" s="33"/>
      <c r="DP359" s="33"/>
      <c r="DQ359" s="33"/>
      <c r="DR359" s="33"/>
      <c r="DS359" s="33"/>
      <c r="DT359" s="33"/>
      <c r="DU359" s="33"/>
      <c r="DV359" s="33"/>
      <c r="DW359" s="33"/>
      <c r="DX359" s="33"/>
      <c r="DY359" s="33"/>
      <c r="DZ359" s="33"/>
      <c r="EA359" s="33"/>
      <c r="EB359" s="33"/>
      <c r="EC359" s="33"/>
      <c r="ED359" s="33"/>
      <c r="EE359" s="33"/>
      <c r="EF359" s="33"/>
      <c r="EG359" s="33"/>
    </row>
    <row r="360" spans="1:4" s="33" customFormat="1" ht="25.5">
      <c r="A360" s="83"/>
      <c r="B360" s="86" t="s">
        <v>366</v>
      </c>
      <c r="C360" s="84" t="s">
        <v>1</v>
      </c>
      <c r="D360" s="44">
        <v>1046.5</v>
      </c>
    </row>
    <row r="361" spans="1:137" s="40" customFormat="1" ht="12.75">
      <c r="A361" s="83" t="s">
        <v>611</v>
      </c>
      <c r="B361" s="47"/>
      <c r="C361" s="88" t="s">
        <v>148</v>
      </c>
      <c r="D361" s="44">
        <f>D362</f>
        <v>2876.8</v>
      </c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7"/>
      <c r="BM361" s="37"/>
      <c r="BN361" s="37"/>
      <c r="BO361" s="37"/>
      <c r="BP361" s="37"/>
      <c r="BQ361" s="37"/>
      <c r="BR361" s="37"/>
      <c r="BS361" s="37"/>
      <c r="BT361" s="37"/>
      <c r="BU361" s="37"/>
      <c r="BV361" s="37"/>
      <c r="BW361" s="37"/>
      <c r="BX361" s="37"/>
      <c r="BY361" s="37"/>
      <c r="BZ361" s="37"/>
      <c r="CA361" s="37"/>
      <c r="CB361" s="37"/>
      <c r="CC361" s="37"/>
      <c r="CD361" s="37"/>
      <c r="CE361" s="37"/>
      <c r="CF361" s="37"/>
      <c r="CG361" s="37"/>
      <c r="CH361" s="37"/>
      <c r="CI361" s="37"/>
      <c r="CJ361" s="37"/>
      <c r="CK361" s="37"/>
      <c r="CL361" s="37"/>
      <c r="CM361" s="37"/>
      <c r="CN361" s="37"/>
      <c r="CO361" s="37"/>
      <c r="CP361" s="37"/>
      <c r="CQ361" s="37"/>
      <c r="CR361" s="37"/>
      <c r="CS361" s="37"/>
      <c r="CT361" s="37"/>
      <c r="CU361" s="37"/>
      <c r="CV361" s="37"/>
      <c r="CW361" s="37"/>
      <c r="CX361" s="37"/>
      <c r="CY361" s="37"/>
      <c r="CZ361" s="37"/>
      <c r="DA361" s="37"/>
      <c r="DB361" s="37"/>
      <c r="DC361" s="37"/>
      <c r="DD361" s="37"/>
      <c r="DE361" s="37"/>
      <c r="DF361" s="37"/>
      <c r="DG361" s="37"/>
      <c r="DH361" s="37"/>
      <c r="DI361" s="37"/>
      <c r="DJ361" s="37"/>
      <c r="DK361" s="37"/>
      <c r="DL361" s="37"/>
      <c r="DM361" s="37"/>
      <c r="DN361" s="37"/>
      <c r="DO361" s="37"/>
      <c r="DP361" s="37"/>
      <c r="DQ361" s="37"/>
      <c r="DR361" s="37"/>
      <c r="DS361" s="37"/>
      <c r="DT361" s="37"/>
      <c r="DU361" s="37"/>
      <c r="DV361" s="37"/>
      <c r="DW361" s="37"/>
      <c r="DX361" s="37"/>
      <c r="DY361" s="37"/>
      <c r="DZ361" s="37"/>
      <c r="EA361" s="37"/>
      <c r="EB361" s="37"/>
      <c r="EC361" s="37"/>
      <c r="ED361" s="37"/>
      <c r="EE361" s="37"/>
      <c r="EF361" s="37"/>
      <c r="EG361" s="37"/>
    </row>
    <row r="362" spans="1:137" s="64" customFormat="1" ht="25.5">
      <c r="A362" s="83"/>
      <c r="B362" s="86" t="s">
        <v>366</v>
      </c>
      <c r="C362" s="84" t="s">
        <v>1</v>
      </c>
      <c r="D362" s="44">
        <v>2876.8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  <c r="BU362" s="33"/>
      <c r="BV362" s="33"/>
      <c r="BW362" s="33"/>
      <c r="BX362" s="33"/>
      <c r="BY362" s="33"/>
      <c r="BZ362" s="33"/>
      <c r="CA362" s="33"/>
      <c r="CB362" s="33"/>
      <c r="CC362" s="33"/>
      <c r="CD362" s="33"/>
      <c r="CE362" s="33"/>
      <c r="CF362" s="33"/>
      <c r="CG362" s="33"/>
      <c r="CH362" s="33"/>
      <c r="CI362" s="33"/>
      <c r="CJ362" s="33"/>
      <c r="CK362" s="33"/>
      <c r="CL362" s="33"/>
      <c r="CM362" s="33"/>
      <c r="CN362" s="33"/>
      <c r="CO362" s="33"/>
      <c r="CP362" s="33"/>
      <c r="CQ362" s="33"/>
      <c r="CR362" s="33"/>
      <c r="CS362" s="33"/>
      <c r="CT362" s="33"/>
      <c r="CU362" s="33"/>
      <c r="CV362" s="33"/>
      <c r="CW362" s="33"/>
      <c r="CX362" s="33"/>
      <c r="CY362" s="33"/>
      <c r="CZ362" s="33"/>
      <c r="DA362" s="33"/>
      <c r="DB362" s="33"/>
      <c r="DC362" s="33"/>
      <c r="DD362" s="33"/>
      <c r="DE362" s="33"/>
      <c r="DF362" s="33"/>
      <c r="DG362" s="33"/>
      <c r="DH362" s="33"/>
      <c r="DI362" s="33"/>
      <c r="DJ362" s="33"/>
      <c r="DK362" s="33"/>
      <c r="DL362" s="33"/>
      <c r="DM362" s="33"/>
      <c r="DN362" s="33"/>
      <c r="DO362" s="33"/>
      <c r="DP362" s="33"/>
      <c r="DQ362" s="33"/>
      <c r="DR362" s="33"/>
      <c r="DS362" s="33"/>
      <c r="DT362" s="33"/>
      <c r="DU362" s="33"/>
      <c r="DV362" s="33"/>
      <c r="DW362" s="33"/>
      <c r="DX362" s="33"/>
      <c r="DY362" s="33"/>
      <c r="DZ362" s="33"/>
      <c r="EA362" s="33"/>
      <c r="EB362" s="33"/>
      <c r="EC362" s="33"/>
      <c r="ED362" s="33"/>
      <c r="EE362" s="33"/>
      <c r="EF362" s="33"/>
      <c r="EG362" s="33"/>
    </row>
    <row r="363" spans="1:137" s="64" customFormat="1" ht="12.75">
      <c r="A363" s="45" t="s">
        <v>82</v>
      </c>
      <c r="B363" s="83"/>
      <c r="C363" s="89" t="s">
        <v>185</v>
      </c>
      <c r="D363" s="44">
        <f>D364+D371</f>
        <v>22676.699999999997</v>
      </c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  <c r="BQ363" s="33"/>
      <c r="BR363" s="33"/>
      <c r="BS363" s="33"/>
      <c r="BT363" s="33"/>
      <c r="BU363" s="33"/>
      <c r="BV363" s="33"/>
      <c r="BW363" s="33"/>
      <c r="BX363" s="33"/>
      <c r="BY363" s="33"/>
      <c r="BZ363" s="33"/>
      <c r="CA363" s="33"/>
      <c r="CB363" s="33"/>
      <c r="CC363" s="33"/>
      <c r="CD363" s="33"/>
      <c r="CE363" s="33"/>
      <c r="CF363" s="33"/>
      <c r="CG363" s="33"/>
      <c r="CH363" s="33"/>
      <c r="CI363" s="33"/>
      <c r="CJ363" s="33"/>
      <c r="CK363" s="33"/>
      <c r="CL363" s="33"/>
      <c r="CM363" s="33"/>
      <c r="CN363" s="33"/>
      <c r="CO363" s="33"/>
      <c r="CP363" s="33"/>
      <c r="CQ363" s="33"/>
      <c r="CR363" s="33"/>
      <c r="CS363" s="33"/>
      <c r="CT363" s="33"/>
      <c r="CU363" s="33"/>
      <c r="CV363" s="33"/>
      <c r="CW363" s="33"/>
      <c r="CX363" s="33"/>
      <c r="CY363" s="33"/>
      <c r="CZ363" s="33"/>
      <c r="DA363" s="33"/>
      <c r="DB363" s="33"/>
      <c r="DC363" s="33"/>
      <c r="DD363" s="33"/>
      <c r="DE363" s="33"/>
      <c r="DF363" s="33"/>
      <c r="DG363" s="33"/>
      <c r="DH363" s="33"/>
      <c r="DI363" s="33"/>
      <c r="DJ363" s="33"/>
      <c r="DK363" s="33"/>
      <c r="DL363" s="33"/>
      <c r="DM363" s="33"/>
      <c r="DN363" s="33"/>
      <c r="DO363" s="33"/>
      <c r="DP363" s="33"/>
      <c r="DQ363" s="33"/>
      <c r="DR363" s="33"/>
      <c r="DS363" s="33"/>
      <c r="DT363" s="33"/>
      <c r="DU363" s="33"/>
      <c r="DV363" s="33"/>
      <c r="DW363" s="33"/>
      <c r="DX363" s="33"/>
      <c r="DY363" s="33"/>
      <c r="DZ363" s="33"/>
      <c r="EA363" s="33"/>
      <c r="EB363" s="33"/>
      <c r="EC363" s="33"/>
      <c r="ED363" s="33"/>
      <c r="EE363" s="33"/>
      <c r="EF363" s="33"/>
      <c r="EG363" s="33"/>
    </row>
    <row r="364" spans="1:137" s="64" customFormat="1" ht="25.5">
      <c r="A364" s="41" t="s">
        <v>83</v>
      </c>
      <c r="B364" s="47"/>
      <c r="C364" s="88" t="s">
        <v>205</v>
      </c>
      <c r="D364" s="61">
        <f>D365+D369</f>
        <v>13417.699999999999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  <c r="BQ364" s="33"/>
      <c r="BR364" s="33"/>
      <c r="BS364" s="33"/>
      <c r="BT364" s="33"/>
      <c r="BU364" s="33"/>
      <c r="BV364" s="33"/>
      <c r="BW364" s="33"/>
      <c r="BX364" s="33"/>
      <c r="BY364" s="33"/>
      <c r="BZ364" s="33"/>
      <c r="CA364" s="33"/>
      <c r="CB364" s="33"/>
      <c r="CC364" s="33"/>
      <c r="CD364" s="33"/>
      <c r="CE364" s="33"/>
      <c r="CF364" s="33"/>
      <c r="CG364" s="33"/>
      <c r="CH364" s="33"/>
      <c r="CI364" s="33"/>
      <c r="CJ364" s="33"/>
      <c r="CK364" s="33"/>
      <c r="CL364" s="33"/>
      <c r="CM364" s="33"/>
      <c r="CN364" s="33"/>
      <c r="CO364" s="33"/>
      <c r="CP364" s="33"/>
      <c r="CQ364" s="33"/>
      <c r="CR364" s="33"/>
      <c r="CS364" s="33"/>
      <c r="CT364" s="33"/>
      <c r="CU364" s="33"/>
      <c r="CV364" s="33"/>
      <c r="CW364" s="33"/>
      <c r="CX364" s="33"/>
      <c r="CY364" s="33"/>
      <c r="CZ364" s="33"/>
      <c r="DA364" s="33"/>
      <c r="DB364" s="33"/>
      <c r="DC364" s="33"/>
      <c r="DD364" s="33"/>
      <c r="DE364" s="33"/>
      <c r="DF364" s="33"/>
      <c r="DG364" s="33"/>
      <c r="DH364" s="33"/>
      <c r="DI364" s="33"/>
      <c r="DJ364" s="33"/>
      <c r="DK364" s="33"/>
      <c r="DL364" s="33"/>
      <c r="DM364" s="33"/>
      <c r="DN364" s="33"/>
      <c r="DO364" s="33"/>
      <c r="DP364" s="33"/>
      <c r="DQ364" s="33"/>
      <c r="DR364" s="33"/>
      <c r="DS364" s="33"/>
      <c r="DT364" s="33"/>
      <c r="DU364" s="33"/>
      <c r="DV364" s="33"/>
      <c r="DW364" s="33"/>
      <c r="DX364" s="33"/>
      <c r="DY364" s="33"/>
      <c r="DZ364" s="33"/>
      <c r="EA364" s="33"/>
      <c r="EB364" s="33"/>
      <c r="EC364" s="33"/>
      <c r="ED364" s="33"/>
      <c r="EE364" s="33"/>
      <c r="EF364" s="33"/>
      <c r="EG364" s="33"/>
    </row>
    <row r="365" spans="1:137" s="64" customFormat="1" ht="12.75">
      <c r="A365" s="41" t="s">
        <v>612</v>
      </c>
      <c r="B365" s="47"/>
      <c r="C365" s="88" t="s">
        <v>206</v>
      </c>
      <c r="D365" s="44">
        <f>D366+D367+D368</f>
        <v>13328.699999999999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3"/>
      <c r="BQ365" s="33"/>
      <c r="BR365" s="33"/>
      <c r="BS365" s="33"/>
      <c r="BT365" s="33"/>
      <c r="BU365" s="33"/>
      <c r="BV365" s="33"/>
      <c r="BW365" s="33"/>
      <c r="BX365" s="33"/>
      <c r="BY365" s="33"/>
      <c r="BZ365" s="33"/>
      <c r="CA365" s="33"/>
      <c r="CB365" s="33"/>
      <c r="CC365" s="33"/>
      <c r="CD365" s="33"/>
      <c r="CE365" s="33"/>
      <c r="CF365" s="33"/>
      <c r="CG365" s="33"/>
      <c r="CH365" s="33"/>
      <c r="CI365" s="33"/>
      <c r="CJ365" s="33"/>
      <c r="CK365" s="33"/>
      <c r="CL365" s="33"/>
      <c r="CM365" s="33"/>
      <c r="CN365" s="33"/>
      <c r="CO365" s="33"/>
      <c r="CP365" s="33"/>
      <c r="CQ365" s="33"/>
      <c r="CR365" s="33"/>
      <c r="CS365" s="33"/>
      <c r="CT365" s="33"/>
      <c r="CU365" s="33"/>
      <c r="CV365" s="33"/>
      <c r="CW365" s="33"/>
      <c r="CX365" s="33"/>
      <c r="CY365" s="33"/>
      <c r="CZ365" s="33"/>
      <c r="DA365" s="33"/>
      <c r="DB365" s="33"/>
      <c r="DC365" s="33"/>
      <c r="DD365" s="33"/>
      <c r="DE365" s="33"/>
      <c r="DF365" s="33"/>
      <c r="DG365" s="33"/>
      <c r="DH365" s="33"/>
      <c r="DI365" s="33"/>
      <c r="DJ365" s="33"/>
      <c r="DK365" s="33"/>
      <c r="DL365" s="33"/>
      <c r="DM365" s="33"/>
      <c r="DN365" s="33"/>
      <c r="DO365" s="33"/>
      <c r="DP365" s="33"/>
      <c r="DQ365" s="33"/>
      <c r="DR365" s="33"/>
      <c r="DS365" s="33"/>
      <c r="DT365" s="33"/>
      <c r="DU365" s="33"/>
      <c r="DV365" s="33"/>
      <c r="DW365" s="33"/>
      <c r="DX365" s="33"/>
      <c r="DY365" s="33"/>
      <c r="DZ365" s="33"/>
      <c r="EA365" s="33"/>
      <c r="EB365" s="33"/>
      <c r="EC365" s="33"/>
      <c r="ED365" s="33"/>
      <c r="EE365" s="33"/>
      <c r="EF365" s="33"/>
      <c r="EG365" s="33"/>
    </row>
    <row r="366" spans="1:137" s="64" customFormat="1" ht="51">
      <c r="A366" s="41"/>
      <c r="B366" s="47" t="s">
        <v>365</v>
      </c>
      <c r="C366" s="88" t="s">
        <v>179</v>
      </c>
      <c r="D366" s="44">
        <v>12637.4</v>
      </c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  <c r="BR366" s="33"/>
      <c r="BS366" s="33"/>
      <c r="BT366" s="33"/>
      <c r="BU366" s="33"/>
      <c r="BV366" s="33"/>
      <c r="BW366" s="33"/>
      <c r="BX366" s="33"/>
      <c r="BY366" s="33"/>
      <c r="BZ366" s="33"/>
      <c r="CA366" s="33"/>
      <c r="CB366" s="33"/>
      <c r="CC366" s="33"/>
      <c r="CD366" s="33"/>
      <c r="CE366" s="33"/>
      <c r="CF366" s="33"/>
      <c r="CG366" s="33"/>
      <c r="CH366" s="33"/>
      <c r="CI366" s="33"/>
      <c r="CJ366" s="33"/>
      <c r="CK366" s="33"/>
      <c r="CL366" s="33"/>
      <c r="CM366" s="33"/>
      <c r="CN366" s="33"/>
      <c r="CO366" s="33"/>
      <c r="CP366" s="33"/>
      <c r="CQ366" s="33"/>
      <c r="CR366" s="33"/>
      <c r="CS366" s="33"/>
      <c r="CT366" s="33"/>
      <c r="CU366" s="33"/>
      <c r="CV366" s="33"/>
      <c r="CW366" s="33"/>
      <c r="CX366" s="33"/>
      <c r="CY366" s="33"/>
      <c r="CZ366" s="33"/>
      <c r="DA366" s="33"/>
      <c r="DB366" s="33"/>
      <c r="DC366" s="33"/>
      <c r="DD366" s="33"/>
      <c r="DE366" s="33"/>
      <c r="DF366" s="33"/>
      <c r="DG366" s="33"/>
      <c r="DH366" s="33"/>
      <c r="DI366" s="33"/>
      <c r="DJ366" s="33"/>
      <c r="DK366" s="33"/>
      <c r="DL366" s="33"/>
      <c r="DM366" s="33"/>
      <c r="DN366" s="33"/>
      <c r="DO366" s="33"/>
      <c r="DP366" s="33"/>
      <c r="DQ366" s="33"/>
      <c r="DR366" s="33"/>
      <c r="DS366" s="33"/>
      <c r="DT366" s="33"/>
      <c r="DU366" s="33"/>
      <c r="DV366" s="33"/>
      <c r="DW366" s="33"/>
      <c r="DX366" s="33"/>
      <c r="DY366" s="33"/>
      <c r="DZ366" s="33"/>
      <c r="EA366" s="33"/>
      <c r="EB366" s="33"/>
      <c r="EC366" s="33"/>
      <c r="ED366" s="33"/>
      <c r="EE366" s="33"/>
      <c r="EF366" s="33"/>
      <c r="EG366" s="33"/>
    </row>
    <row r="367" spans="1:137" s="64" customFormat="1" ht="25.5">
      <c r="A367" s="41"/>
      <c r="B367" s="47" t="s">
        <v>366</v>
      </c>
      <c r="C367" s="88" t="s">
        <v>1</v>
      </c>
      <c r="D367" s="44">
        <v>689.8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  <c r="BU367" s="33"/>
      <c r="BV367" s="33"/>
      <c r="BW367" s="33"/>
      <c r="BX367" s="33"/>
      <c r="BY367" s="33"/>
      <c r="BZ367" s="33"/>
      <c r="CA367" s="33"/>
      <c r="CB367" s="33"/>
      <c r="CC367" s="33"/>
      <c r="CD367" s="33"/>
      <c r="CE367" s="33"/>
      <c r="CF367" s="33"/>
      <c r="CG367" s="33"/>
      <c r="CH367" s="33"/>
      <c r="CI367" s="33"/>
      <c r="CJ367" s="33"/>
      <c r="CK367" s="33"/>
      <c r="CL367" s="33"/>
      <c r="CM367" s="33"/>
      <c r="CN367" s="33"/>
      <c r="CO367" s="33"/>
      <c r="CP367" s="33"/>
      <c r="CQ367" s="33"/>
      <c r="CR367" s="33"/>
      <c r="CS367" s="33"/>
      <c r="CT367" s="33"/>
      <c r="CU367" s="33"/>
      <c r="CV367" s="33"/>
      <c r="CW367" s="33"/>
      <c r="CX367" s="33"/>
      <c r="CY367" s="33"/>
      <c r="CZ367" s="33"/>
      <c r="DA367" s="33"/>
      <c r="DB367" s="33"/>
      <c r="DC367" s="33"/>
      <c r="DD367" s="33"/>
      <c r="DE367" s="33"/>
      <c r="DF367" s="33"/>
      <c r="DG367" s="33"/>
      <c r="DH367" s="33"/>
      <c r="DI367" s="33"/>
      <c r="DJ367" s="33"/>
      <c r="DK367" s="33"/>
      <c r="DL367" s="33"/>
      <c r="DM367" s="33"/>
      <c r="DN367" s="33"/>
      <c r="DO367" s="33"/>
      <c r="DP367" s="33"/>
      <c r="DQ367" s="33"/>
      <c r="DR367" s="33"/>
      <c r="DS367" s="33"/>
      <c r="DT367" s="33"/>
      <c r="DU367" s="33"/>
      <c r="DV367" s="33"/>
      <c r="DW367" s="33"/>
      <c r="DX367" s="33"/>
      <c r="DY367" s="33"/>
      <c r="DZ367" s="33"/>
      <c r="EA367" s="33"/>
      <c r="EB367" s="33"/>
      <c r="EC367" s="33"/>
      <c r="ED367" s="33"/>
      <c r="EE367" s="33"/>
      <c r="EF367" s="33"/>
      <c r="EG367" s="33"/>
    </row>
    <row r="368" spans="1:137" s="57" customFormat="1" ht="12.75">
      <c r="A368" s="41"/>
      <c r="B368" s="47" t="s">
        <v>367</v>
      </c>
      <c r="C368" s="88" t="s">
        <v>368</v>
      </c>
      <c r="D368" s="44">
        <v>1.5</v>
      </c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  <c r="BG368" s="56"/>
      <c r="BH368" s="56"/>
      <c r="BI368" s="56"/>
      <c r="BJ368" s="56"/>
      <c r="BK368" s="56"/>
      <c r="BL368" s="56"/>
      <c r="BM368" s="56"/>
      <c r="BN368" s="56"/>
      <c r="BO368" s="56"/>
      <c r="BP368" s="56"/>
      <c r="BQ368" s="56"/>
      <c r="BR368" s="56"/>
      <c r="BS368" s="56"/>
      <c r="BT368" s="56"/>
      <c r="BU368" s="56"/>
      <c r="BV368" s="56"/>
      <c r="BW368" s="56"/>
      <c r="BX368" s="56"/>
      <c r="BY368" s="56"/>
      <c r="BZ368" s="56"/>
      <c r="CA368" s="56"/>
      <c r="CB368" s="56"/>
      <c r="CC368" s="56"/>
      <c r="CD368" s="56"/>
      <c r="CE368" s="56"/>
      <c r="CF368" s="56"/>
      <c r="CG368" s="56"/>
      <c r="CH368" s="56"/>
      <c r="CI368" s="56"/>
      <c r="CJ368" s="56"/>
      <c r="CK368" s="56"/>
      <c r="CL368" s="56"/>
      <c r="CM368" s="56"/>
      <c r="CN368" s="56"/>
      <c r="CO368" s="56"/>
      <c r="CP368" s="56"/>
      <c r="CQ368" s="56"/>
      <c r="CR368" s="56"/>
      <c r="CS368" s="56"/>
      <c r="CT368" s="56"/>
      <c r="CU368" s="56"/>
      <c r="CV368" s="56"/>
      <c r="CW368" s="56"/>
      <c r="CX368" s="56"/>
      <c r="CY368" s="56"/>
      <c r="CZ368" s="56"/>
      <c r="DA368" s="56"/>
      <c r="DB368" s="56"/>
      <c r="DC368" s="56"/>
      <c r="DD368" s="56"/>
      <c r="DE368" s="56"/>
      <c r="DF368" s="56"/>
      <c r="DG368" s="56"/>
      <c r="DH368" s="56"/>
      <c r="DI368" s="56"/>
      <c r="DJ368" s="56"/>
      <c r="DK368" s="56"/>
      <c r="DL368" s="56"/>
      <c r="DM368" s="56"/>
      <c r="DN368" s="56"/>
      <c r="DO368" s="56"/>
      <c r="DP368" s="56"/>
      <c r="DQ368" s="56"/>
      <c r="DR368" s="56"/>
      <c r="DS368" s="56"/>
      <c r="DT368" s="56"/>
      <c r="DU368" s="56"/>
      <c r="DV368" s="56"/>
      <c r="DW368" s="56"/>
      <c r="DX368" s="56"/>
      <c r="DY368" s="56"/>
      <c r="DZ368" s="56"/>
      <c r="EA368" s="56"/>
      <c r="EB368" s="56"/>
      <c r="EC368" s="56"/>
      <c r="ED368" s="56"/>
      <c r="EE368" s="56"/>
      <c r="EF368" s="56"/>
      <c r="EG368" s="56"/>
    </row>
    <row r="369" spans="1:137" s="64" customFormat="1" ht="25.5">
      <c r="A369" s="41" t="s">
        <v>509</v>
      </c>
      <c r="B369" s="41"/>
      <c r="C369" s="88" t="s">
        <v>84</v>
      </c>
      <c r="D369" s="44">
        <f>D370</f>
        <v>89</v>
      </c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33"/>
      <c r="BH369" s="33"/>
      <c r="BI369" s="33"/>
      <c r="BJ369" s="33"/>
      <c r="BK369" s="33"/>
      <c r="BL369" s="33"/>
      <c r="BM369" s="33"/>
      <c r="BN369" s="33"/>
      <c r="BO369" s="33"/>
      <c r="BP369" s="33"/>
      <c r="BQ369" s="33"/>
      <c r="BR369" s="33"/>
      <c r="BS369" s="33"/>
      <c r="BT369" s="33"/>
      <c r="BU369" s="33"/>
      <c r="BV369" s="33"/>
      <c r="BW369" s="33"/>
      <c r="BX369" s="33"/>
      <c r="BY369" s="33"/>
      <c r="BZ369" s="33"/>
      <c r="CA369" s="33"/>
      <c r="CB369" s="33"/>
      <c r="CC369" s="33"/>
      <c r="CD369" s="33"/>
      <c r="CE369" s="33"/>
      <c r="CF369" s="33"/>
      <c r="CG369" s="33"/>
      <c r="CH369" s="33"/>
      <c r="CI369" s="33"/>
      <c r="CJ369" s="33"/>
      <c r="CK369" s="33"/>
      <c r="CL369" s="33"/>
      <c r="CM369" s="33"/>
      <c r="CN369" s="33"/>
      <c r="CO369" s="33"/>
      <c r="CP369" s="33"/>
      <c r="CQ369" s="33"/>
      <c r="CR369" s="33"/>
      <c r="CS369" s="33"/>
      <c r="CT369" s="33"/>
      <c r="CU369" s="33"/>
      <c r="CV369" s="33"/>
      <c r="CW369" s="33"/>
      <c r="CX369" s="33"/>
      <c r="CY369" s="33"/>
      <c r="CZ369" s="33"/>
      <c r="DA369" s="33"/>
      <c r="DB369" s="33"/>
      <c r="DC369" s="33"/>
      <c r="DD369" s="33"/>
      <c r="DE369" s="33"/>
      <c r="DF369" s="33"/>
      <c r="DG369" s="33"/>
      <c r="DH369" s="33"/>
      <c r="DI369" s="33"/>
      <c r="DJ369" s="33"/>
      <c r="DK369" s="33"/>
      <c r="DL369" s="33"/>
      <c r="DM369" s="33"/>
      <c r="DN369" s="33"/>
      <c r="DO369" s="33"/>
      <c r="DP369" s="33"/>
      <c r="DQ369" s="33"/>
      <c r="DR369" s="33"/>
      <c r="DS369" s="33"/>
      <c r="DT369" s="33"/>
      <c r="DU369" s="33"/>
      <c r="DV369" s="33"/>
      <c r="DW369" s="33"/>
      <c r="DX369" s="33"/>
      <c r="DY369" s="33"/>
      <c r="DZ369" s="33"/>
      <c r="EA369" s="33"/>
      <c r="EB369" s="33"/>
      <c r="EC369" s="33"/>
      <c r="ED369" s="33"/>
      <c r="EE369" s="33"/>
      <c r="EF369" s="33"/>
      <c r="EG369" s="33"/>
    </row>
    <row r="370" spans="1:137" s="64" customFormat="1" ht="25.5">
      <c r="A370" s="41"/>
      <c r="B370" s="41" t="s">
        <v>366</v>
      </c>
      <c r="C370" s="21" t="s">
        <v>1</v>
      </c>
      <c r="D370" s="44">
        <v>89</v>
      </c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  <c r="BL370" s="33"/>
      <c r="BM370" s="33"/>
      <c r="BN370" s="33"/>
      <c r="BO370" s="33"/>
      <c r="BP370" s="33"/>
      <c r="BQ370" s="33"/>
      <c r="BR370" s="33"/>
      <c r="BS370" s="33"/>
      <c r="BT370" s="33"/>
      <c r="BU370" s="33"/>
      <c r="BV370" s="33"/>
      <c r="BW370" s="33"/>
      <c r="BX370" s="33"/>
      <c r="BY370" s="33"/>
      <c r="BZ370" s="33"/>
      <c r="CA370" s="33"/>
      <c r="CB370" s="33"/>
      <c r="CC370" s="33"/>
      <c r="CD370" s="33"/>
      <c r="CE370" s="33"/>
      <c r="CF370" s="33"/>
      <c r="CG370" s="33"/>
      <c r="CH370" s="33"/>
      <c r="CI370" s="33"/>
      <c r="CJ370" s="33"/>
      <c r="CK370" s="33"/>
      <c r="CL370" s="33"/>
      <c r="CM370" s="33"/>
      <c r="CN370" s="33"/>
      <c r="CO370" s="33"/>
      <c r="CP370" s="33"/>
      <c r="CQ370" s="33"/>
      <c r="CR370" s="33"/>
      <c r="CS370" s="33"/>
      <c r="CT370" s="33"/>
      <c r="CU370" s="33"/>
      <c r="CV370" s="33"/>
      <c r="CW370" s="33"/>
      <c r="CX370" s="33"/>
      <c r="CY370" s="33"/>
      <c r="CZ370" s="33"/>
      <c r="DA370" s="33"/>
      <c r="DB370" s="33"/>
      <c r="DC370" s="33"/>
      <c r="DD370" s="33"/>
      <c r="DE370" s="33"/>
      <c r="DF370" s="33"/>
      <c r="DG370" s="33"/>
      <c r="DH370" s="33"/>
      <c r="DI370" s="33"/>
      <c r="DJ370" s="33"/>
      <c r="DK370" s="33"/>
      <c r="DL370" s="33"/>
      <c r="DM370" s="33"/>
      <c r="DN370" s="33"/>
      <c r="DO370" s="33"/>
      <c r="DP370" s="33"/>
      <c r="DQ370" s="33"/>
      <c r="DR370" s="33"/>
      <c r="DS370" s="33"/>
      <c r="DT370" s="33"/>
      <c r="DU370" s="33"/>
      <c r="DV370" s="33"/>
      <c r="DW370" s="33"/>
      <c r="DX370" s="33"/>
      <c r="DY370" s="33"/>
      <c r="DZ370" s="33"/>
      <c r="EA370" s="33"/>
      <c r="EB370" s="33"/>
      <c r="EC370" s="33"/>
      <c r="ED370" s="33"/>
      <c r="EE370" s="33"/>
      <c r="EF370" s="33"/>
      <c r="EG370" s="33"/>
    </row>
    <row r="371" spans="1:4" s="37" customFormat="1" ht="25.5">
      <c r="A371" s="41" t="s">
        <v>85</v>
      </c>
      <c r="B371" s="47"/>
      <c r="C371" s="85" t="s">
        <v>201</v>
      </c>
      <c r="D371" s="44">
        <f>D372</f>
        <v>9259</v>
      </c>
    </row>
    <row r="372" spans="1:4" s="33" customFormat="1" ht="12.75">
      <c r="A372" s="41" t="s">
        <v>613</v>
      </c>
      <c r="B372" s="41"/>
      <c r="C372" s="85" t="s">
        <v>202</v>
      </c>
      <c r="D372" s="44">
        <f>D373+D374+D375</f>
        <v>9259</v>
      </c>
    </row>
    <row r="373" spans="1:4" s="33" customFormat="1" ht="51">
      <c r="A373" s="41"/>
      <c r="B373" s="41" t="s">
        <v>365</v>
      </c>
      <c r="C373" s="21" t="s">
        <v>179</v>
      </c>
      <c r="D373" s="44">
        <f>8016.2+401.8+14</f>
        <v>8432</v>
      </c>
    </row>
    <row r="374" spans="1:4" s="33" customFormat="1" ht="25.5">
      <c r="A374" s="41"/>
      <c r="B374" s="41" t="s">
        <v>366</v>
      </c>
      <c r="C374" s="21" t="s">
        <v>1</v>
      </c>
      <c r="D374" s="44">
        <v>758.8</v>
      </c>
    </row>
    <row r="375" spans="1:4" s="33" customFormat="1" ht="12.75">
      <c r="A375" s="41"/>
      <c r="B375" s="41" t="s">
        <v>367</v>
      </c>
      <c r="C375" s="21" t="s">
        <v>368</v>
      </c>
      <c r="D375" s="44">
        <v>68.2</v>
      </c>
    </row>
    <row r="376" spans="1:4" s="92" customFormat="1" ht="25.5">
      <c r="A376" s="45" t="s">
        <v>207</v>
      </c>
      <c r="B376" s="41"/>
      <c r="C376" s="3" t="s">
        <v>87</v>
      </c>
      <c r="D376" s="61">
        <f>D377+D386+D390</f>
        <v>90374.8</v>
      </c>
    </row>
    <row r="377" spans="1:4" s="33" customFormat="1" ht="25.5">
      <c r="A377" s="41" t="s">
        <v>208</v>
      </c>
      <c r="B377" s="41"/>
      <c r="C377" s="22" t="s">
        <v>89</v>
      </c>
      <c r="D377" s="61">
        <f>D378+D381</f>
        <v>62286.6</v>
      </c>
    </row>
    <row r="378" spans="1:4" s="38" customFormat="1" ht="25.5">
      <c r="A378" s="41" t="s">
        <v>209</v>
      </c>
      <c r="B378" s="50"/>
      <c r="C378" s="46" t="s">
        <v>236</v>
      </c>
      <c r="D378" s="61">
        <f>D379</f>
        <v>15000</v>
      </c>
    </row>
    <row r="379" spans="1:4" s="33" customFormat="1" ht="12.75">
      <c r="A379" s="41" t="s">
        <v>641</v>
      </c>
      <c r="B379" s="49"/>
      <c r="C379" s="22" t="s">
        <v>394</v>
      </c>
      <c r="D379" s="61">
        <f>D380</f>
        <v>15000</v>
      </c>
    </row>
    <row r="380" spans="1:4" s="33" customFormat="1" ht="12.75">
      <c r="A380" s="93"/>
      <c r="B380" s="49" t="s">
        <v>367</v>
      </c>
      <c r="C380" s="8" t="s">
        <v>368</v>
      </c>
      <c r="D380" s="61">
        <f>10000+5000</f>
        <v>15000</v>
      </c>
    </row>
    <row r="381" spans="1:4" s="38" customFormat="1" ht="25.5">
      <c r="A381" s="41" t="s">
        <v>210</v>
      </c>
      <c r="B381" s="50"/>
      <c r="C381" s="46" t="s">
        <v>237</v>
      </c>
      <c r="D381" s="61">
        <f>D382</f>
        <v>47286.6</v>
      </c>
    </row>
    <row r="382" spans="1:4" s="33" customFormat="1" ht="12.75">
      <c r="A382" s="45" t="s">
        <v>642</v>
      </c>
      <c r="B382" s="94"/>
      <c r="C382" s="95" t="s">
        <v>202</v>
      </c>
      <c r="D382" s="61">
        <f>D383+D384+D385</f>
        <v>47286.6</v>
      </c>
    </row>
    <row r="383" spans="1:4" s="33" customFormat="1" ht="51">
      <c r="A383" s="45"/>
      <c r="B383" s="94" t="s">
        <v>365</v>
      </c>
      <c r="C383" s="8" t="s">
        <v>179</v>
      </c>
      <c r="D383" s="61">
        <v>44706.7</v>
      </c>
    </row>
    <row r="384" spans="1:4" s="33" customFormat="1" ht="25.5">
      <c r="A384" s="45"/>
      <c r="B384" s="94" t="s">
        <v>366</v>
      </c>
      <c r="C384" s="95" t="s">
        <v>1</v>
      </c>
      <c r="D384" s="61">
        <v>2577.8</v>
      </c>
    </row>
    <row r="385" spans="1:4" s="33" customFormat="1" ht="12.75">
      <c r="A385" s="45"/>
      <c r="B385" s="94" t="s">
        <v>367</v>
      </c>
      <c r="C385" s="95" t="s">
        <v>368</v>
      </c>
      <c r="D385" s="61">
        <v>2.1</v>
      </c>
    </row>
    <row r="386" spans="1:4" s="62" customFormat="1" ht="25.5">
      <c r="A386" s="41" t="s">
        <v>211</v>
      </c>
      <c r="B386" s="41"/>
      <c r="C386" s="22" t="s">
        <v>90</v>
      </c>
      <c r="D386" s="61">
        <f>D387</f>
        <v>1934.3</v>
      </c>
    </row>
    <row r="387" spans="1:4" s="38" customFormat="1" ht="25.5">
      <c r="A387" s="41" t="s">
        <v>212</v>
      </c>
      <c r="B387" s="50"/>
      <c r="C387" s="46" t="s">
        <v>238</v>
      </c>
      <c r="D387" s="61">
        <f>D388</f>
        <v>1934.3</v>
      </c>
    </row>
    <row r="388" spans="1:4" s="37" customFormat="1" ht="12.75">
      <c r="A388" s="45" t="s">
        <v>643</v>
      </c>
      <c r="B388" s="45"/>
      <c r="C388" s="15" t="s">
        <v>404</v>
      </c>
      <c r="D388" s="61">
        <f>D389</f>
        <v>1934.3</v>
      </c>
    </row>
    <row r="389" spans="1:4" s="37" customFormat="1" ht="12.75">
      <c r="A389" s="45"/>
      <c r="B389" s="45" t="s">
        <v>375</v>
      </c>
      <c r="C389" s="20" t="s">
        <v>2</v>
      </c>
      <c r="D389" s="44">
        <v>1934.3</v>
      </c>
    </row>
    <row r="390" spans="1:4" s="62" customFormat="1" ht="12.75">
      <c r="A390" s="41" t="s">
        <v>213</v>
      </c>
      <c r="B390" s="41"/>
      <c r="C390" s="22" t="s">
        <v>88</v>
      </c>
      <c r="D390" s="61">
        <f>D391</f>
        <v>26153.9</v>
      </c>
    </row>
    <row r="391" spans="1:4" s="38" customFormat="1" ht="25.5">
      <c r="A391" s="41" t="s">
        <v>214</v>
      </c>
      <c r="B391" s="50"/>
      <c r="C391" s="46" t="s">
        <v>205</v>
      </c>
      <c r="D391" s="61">
        <f>D392+D396</f>
        <v>26153.9</v>
      </c>
    </row>
    <row r="392" spans="1:4" s="62" customFormat="1" ht="12.75">
      <c r="A392" s="41" t="s">
        <v>644</v>
      </c>
      <c r="B392" s="47"/>
      <c r="C392" s="96" t="s">
        <v>206</v>
      </c>
      <c r="D392" s="44">
        <f>D393+D394+D395</f>
        <v>26135</v>
      </c>
    </row>
    <row r="393" spans="1:4" s="62" customFormat="1" ht="51">
      <c r="A393" s="41"/>
      <c r="B393" s="49" t="s">
        <v>365</v>
      </c>
      <c r="C393" s="8" t="s">
        <v>179</v>
      </c>
      <c r="D393" s="44">
        <v>23811</v>
      </c>
    </row>
    <row r="394" spans="1:4" s="33" customFormat="1" ht="25.5">
      <c r="A394" s="41"/>
      <c r="B394" s="49" t="s">
        <v>366</v>
      </c>
      <c r="C394" s="8" t="s">
        <v>1</v>
      </c>
      <c r="D394" s="44">
        <v>2288.2</v>
      </c>
    </row>
    <row r="395" spans="1:4" s="33" customFormat="1" ht="12.75">
      <c r="A395" s="41"/>
      <c r="B395" s="49" t="s">
        <v>367</v>
      </c>
      <c r="C395" s="8" t="s">
        <v>368</v>
      </c>
      <c r="D395" s="44">
        <v>35.8</v>
      </c>
    </row>
    <row r="396" spans="1:4" s="33" customFormat="1" ht="51">
      <c r="A396" s="41" t="s">
        <v>215</v>
      </c>
      <c r="B396" s="47"/>
      <c r="C396" s="96" t="s">
        <v>216</v>
      </c>
      <c r="D396" s="44">
        <f>D397+D398</f>
        <v>18.9</v>
      </c>
    </row>
    <row r="397" spans="1:4" s="33" customFormat="1" ht="51">
      <c r="A397" s="41"/>
      <c r="B397" s="49" t="s">
        <v>365</v>
      </c>
      <c r="C397" s="8" t="s">
        <v>179</v>
      </c>
      <c r="D397" s="44">
        <v>18.2</v>
      </c>
    </row>
    <row r="398" spans="1:4" s="33" customFormat="1" ht="25.5">
      <c r="A398" s="41"/>
      <c r="B398" s="49" t="s">
        <v>366</v>
      </c>
      <c r="C398" s="8" t="s">
        <v>1</v>
      </c>
      <c r="D398" s="44">
        <v>0.7</v>
      </c>
    </row>
    <row r="399" spans="1:4" s="33" customFormat="1" ht="25.5">
      <c r="A399" s="45" t="s">
        <v>15</v>
      </c>
      <c r="B399" s="41"/>
      <c r="C399" s="3" t="s">
        <v>334</v>
      </c>
      <c r="D399" s="44">
        <f>D400+D425+D437</f>
        <v>178969.7</v>
      </c>
    </row>
    <row r="400" spans="1:4" s="62" customFormat="1" ht="12.75">
      <c r="A400" s="41" t="s">
        <v>16</v>
      </c>
      <c r="B400" s="41"/>
      <c r="C400" s="22" t="s">
        <v>335</v>
      </c>
      <c r="D400" s="61">
        <f>D401+D404+D413+D420</f>
        <v>21970.8</v>
      </c>
    </row>
    <row r="401" spans="1:4" s="38" customFormat="1" ht="12.75">
      <c r="A401" s="41" t="s">
        <v>17</v>
      </c>
      <c r="B401" s="41"/>
      <c r="C401" s="22" t="s">
        <v>241</v>
      </c>
      <c r="D401" s="61">
        <f>D402</f>
        <v>4100</v>
      </c>
    </row>
    <row r="402" spans="1:4" s="33" customFormat="1" ht="25.5">
      <c r="A402" s="41" t="s">
        <v>645</v>
      </c>
      <c r="B402" s="49"/>
      <c r="C402" s="3" t="s">
        <v>337</v>
      </c>
      <c r="D402" s="44">
        <f>D403</f>
        <v>4100</v>
      </c>
    </row>
    <row r="403" spans="1:4" s="33" customFormat="1" ht="25.5">
      <c r="A403" s="41"/>
      <c r="B403" s="49" t="s">
        <v>366</v>
      </c>
      <c r="C403" s="8" t="s">
        <v>1</v>
      </c>
      <c r="D403" s="44">
        <f>4808.2-708.2</f>
        <v>4100</v>
      </c>
    </row>
    <row r="404" spans="1:4" s="38" customFormat="1" ht="25.5">
      <c r="A404" s="41" t="s">
        <v>18</v>
      </c>
      <c r="B404" s="41"/>
      <c r="C404" s="22" t="s">
        <v>19</v>
      </c>
      <c r="D404" s="61">
        <f>D405+D407+D409+D411</f>
        <v>2624.2</v>
      </c>
    </row>
    <row r="405" spans="1:4" s="33" customFormat="1" ht="38.25">
      <c r="A405" s="41" t="s">
        <v>646</v>
      </c>
      <c r="B405" s="83"/>
      <c r="C405" s="97" t="s">
        <v>336</v>
      </c>
      <c r="D405" s="44">
        <f>D406</f>
        <v>2134.2</v>
      </c>
    </row>
    <row r="406" spans="1:4" s="33" customFormat="1" ht="25.5">
      <c r="A406" s="41"/>
      <c r="B406" s="45" t="s">
        <v>371</v>
      </c>
      <c r="C406" s="85" t="s">
        <v>372</v>
      </c>
      <c r="D406" s="44">
        <v>2134.2</v>
      </c>
    </row>
    <row r="407" spans="1:4" s="33" customFormat="1" ht="25.5">
      <c r="A407" s="41" t="s">
        <v>647</v>
      </c>
      <c r="B407" s="41"/>
      <c r="C407" s="3" t="s">
        <v>357</v>
      </c>
      <c r="D407" s="44">
        <f>D408</f>
        <v>160</v>
      </c>
    </row>
    <row r="408" spans="1:4" s="33" customFormat="1" ht="25.5">
      <c r="A408" s="41"/>
      <c r="B408" s="49" t="s">
        <v>366</v>
      </c>
      <c r="C408" s="8" t="s">
        <v>1</v>
      </c>
      <c r="D408" s="44">
        <v>160</v>
      </c>
    </row>
    <row r="409" spans="1:4" s="33" customFormat="1" ht="12.75">
      <c r="A409" s="41" t="s">
        <v>648</v>
      </c>
      <c r="B409" s="49"/>
      <c r="C409" s="15" t="s">
        <v>492</v>
      </c>
      <c r="D409" s="44">
        <f>D410</f>
        <v>200</v>
      </c>
    </row>
    <row r="410" spans="1:4" s="33" customFormat="1" ht="25.5">
      <c r="A410" s="41"/>
      <c r="B410" s="49" t="s">
        <v>366</v>
      </c>
      <c r="C410" s="8" t="s">
        <v>1</v>
      </c>
      <c r="D410" s="44">
        <v>200</v>
      </c>
    </row>
    <row r="411" spans="1:4" s="33" customFormat="1" ht="12.75">
      <c r="A411" s="41" t="s">
        <v>649</v>
      </c>
      <c r="B411" s="41"/>
      <c r="C411" s="3" t="s">
        <v>470</v>
      </c>
      <c r="D411" s="44">
        <f>D412</f>
        <v>130</v>
      </c>
    </row>
    <row r="412" spans="1:4" s="33" customFormat="1" ht="25.5">
      <c r="A412" s="41"/>
      <c r="B412" s="49" t="s">
        <v>366</v>
      </c>
      <c r="C412" s="8" t="s">
        <v>1</v>
      </c>
      <c r="D412" s="44">
        <v>130</v>
      </c>
    </row>
    <row r="413" spans="1:4" s="38" customFormat="1" ht="25.5">
      <c r="A413" s="41" t="s">
        <v>20</v>
      </c>
      <c r="B413" s="41"/>
      <c r="C413" s="22" t="s">
        <v>21</v>
      </c>
      <c r="D413" s="61">
        <f>D414+D416+D418</f>
        <v>8182.9</v>
      </c>
    </row>
    <row r="414" spans="1:4" s="37" customFormat="1" ht="25.5">
      <c r="A414" s="41" t="s">
        <v>650</v>
      </c>
      <c r="B414" s="41"/>
      <c r="C414" s="22" t="s">
        <v>405</v>
      </c>
      <c r="D414" s="44">
        <f>D415</f>
        <v>6683.3</v>
      </c>
    </row>
    <row r="415" spans="1:4" s="37" customFormat="1" ht="12.75">
      <c r="A415" s="41"/>
      <c r="B415" s="45" t="s">
        <v>369</v>
      </c>
      <c r="C415" s="46" t="s">
        <v>370</v>
      </c>
      <c r="D415" s="61">
        <v>6683.3</v>
      </c>
    </row>
    <row r="416" spans="1:4" s="37" customFormat="1" ht="12.75">
      <c r="A416" s="41" t="s">
        <v>651</v>
      </c>
      <c r="B416" s="41"/>
      <c r="C416" s="8" t="s">
        <v>342</v>
      </c>
      <c r="D416" s="44">
        <f>D417</f>
        <v>1197.6</v>
      </c>
    </row>
    <row r="417" spans="1:4" s="37" customFormat="1" ht="12.75">
      <c r="A417" s="41"/>
      <c r="B417" s="45" t="s">
        <v>369</v>
      </c>
      <c r="C417" s="46" t="s">
        <v>370</v>
      </c>
      <c r="D417" s="61">
        <v>1197.6</v>
      </c>
    </row>
    <row r="418" spans="1:4" s="37" customFormat="1" ht="12.75">
      <c r="A418" s="45" t="s">
        <v>652</v>
      </c>
      <c r="B418" s="94"/>
      <c r="C418" s="95" t="s">
        <v>22</v>
      </c>
      <c r="D418" s="61">
        <f>D419</f>
        <v>302</v>
      </c>
    </row>
    <row r="419" spans="1:4" s="37" customFormat="1" ht="12.75">
      <c r="A419" s="45"/>
      <c r="B419" s="45" t="s">
        <v>369</v>
      </c>
      <c r="C419" s="46" t="s">
        <v>370</v>
      </c>
      <c r="D419" s="61">
        <v>302</v>
      </c>
    </row>
    <row r="420" spans="1:4" s="38" customFormat="1" ht="25.5">
      <c r="A420" s="41" t="s">
        <v>23</v>
      </c>
      <c r="B420" s="41"/>
      <c r="C420" s="22" t="s">
        <v>201</v>
      </c>
      <c r="D420" s="61">
        <f>D421</f>
        <v>7063.7</v>
      </c>
    </row>
    <row r="421" spans="1:4" s="33" customFormat="1" ht="12.75">
      <c r="A421" s="41" t="s">
        <v>653</v>
      </c>
      <c r="B421" s="41"/>
      <c r="C421" s="85" t="s">
        <v>202</v>
      </c>
      <c r="D421" s="44">
        <f>SUM(D422:D424)</f>
        <v>7063.7</v>
      </c>
    </row>
    <row r="422" spans="1:4" s="33" customFormat="1" ht="51">
      <c r="A422" s="41"/>
      <c r="B422" s="49" t="s">
        <v>365</v>
      </c>
      <c r="C422" s="8" t="s">
        <v>179</v>
      </c>
      <c r="D422" s="44">
        <f>3819+4+18.7</f>
        <v>3841.7</v>
      </c>
    </row>
    <row r="423" spans="1:4" s="33" customFormat="1" ht="25.5">
      <c r="A423" s="41"/>
      <c r="B423" s="49" t="s">
        <v>366</v>
      </c>
      <c r="C423" s="8" t="s">
        <v>1</v>
      </c>
      <c r="D423" s="44">
        <f>3164.7-4-18.7</f>
        <v>3142</v>
      </c>
    </row>
    <row r="424" spans="1:4" s="33" customFormat="1" ht="12.75">
      <c r="A424" s="41"/>
      <c r="B424" s="49" t="s">
        <v>367</v>
      </c>
      <c r="C424" s="82" t="s">
        <v>368</v>
      </c>
      <c r="D424" s="44">
        <v>80</v>
      </c>
    </row>
    <row r="425" spans="1:4" s="38" customFormat="1" ht="33" customHeight="1">
      <c r="A425" s="41" t="s">
        <v>24</v>
      </c>
      <c r="B425" s="41"/>
      <c r="C425" s="22" t="s">
        <v>25</v>
      </c>
      <c r="D425" s="44">
        <f>D426+D432</f>
        <v>18502</v>
      </c>
    </row>
    <row r="426" spans="1:4" s="38" customFormat="1" ht="25.5">
      <c r="A426" s="41" t="s">
        <v>26</v>
      </c>
      <c r="B426" s="41"/>
      <c r="C426" s="22" t="s">
        <v>27</v>
      </c>
      <c r="D426" s="61">
        <f>D427</f>
        <v>2781</v>
      </c>
    </row>
    <row r="427" spans="1:5" s="33" customFormat="1" ht="12.75" customHeight="1">
      <c r="A427" s="41" t="s">
        <v>654</v>
      </c>
      <c r="B427" s="41"/>
      <c r="C427" s="85" t="s">
        <v>341</v>
      </c>
      <c r="D427" s="61">
        <f>D428+D430</f>
        <v>2781</v>
      </c>
      <c r="E427" s="98"/>
    </row>
    <row r="428" spans="1:4" s="33" customFormat="1" ht="25.5">
      <c r="A428" s="41" t="s">
        <v>655</v>
      </c>
      <c r="B428" s="41"/>
      <c r="C428" s="85" t="s">
        <v>224</v>
      </c>
      <c r="D428" s="61">
        <f>D429</f>
        <v>2504.1</v>
      </c>
    </row>
    <row r="429" spans="1:4" s="33" customFormat="1" ht="25.5">
      <c r="A429" s="41"/>
      <c r="B429" s="45" t="s">
        <v>371</v>
      </c>
      <c r="C429" s="15" t="s">
        <v>372</v>
      </c>
      <c r="D429" s="61">
        <v>2504.1</v>
      </c>
    </row>
    <row r="430" spans="1:4" s="33" customFormat="1" ht="38.25">
      <c r="A430" s="41" t="s">
        <v>28</v>
      </c>
      <c r="B430" s="47"/>
      <c r="C430" s="21" t="s">
        <v>354</v>
      </c>
      <c r="D430" s="44">
        <f>D431</f>
        <v>276.9</v>
      </c>
    </row>
    <row r="431" spans="1:4" s="33" customFormat="1" ht="25.5">
      <c r="A431" s="41"/>
      <c r="B431" s="45" t="s">
        <v>371</v>
      </c>
      <c r="C431" s="15" t="s">
        <v>372</v>
      </c>
      <c r="D431" s="44">
        <v>276.9</v>
      </c>
    </row>
    <row r="432" spans="1:4" s="38" customFormat="1" ht="25.5">
      <c r="A432" s="41" t="s">
        <v>29</v>
      </c>
      <c r="B432" s="41"/>
      <c r="C432" s="22" t="s">
        <v>201</v>
      </c>
      <c r="D432" s="61">
        <f>D433</f>
        <v>15721</v>
      </c>
    </row>
    <row r="433" spans="1:4" s="38" customFormat="1" ht="12.75">
      <c r="A433" s="41" t="s">
        <v>656</v>
      </c>
      <c r="B433" s="47"/>
      <c r="C433" s="85" t="s">
        <v>202</v>
      </c>
      <c r="D433" s="44">
        <f>D434+D435+D436</f>
        <v>15721</v>
      </c>
    </row>
    <row r="434" spans="1:4" s="33" customFormat="1" ht="51">
      <c r="A434" s="41"/>
      <c r="B434" s="49" t="s">
        <v>365</v>
      </c>
      <c r="C434" s="8" t="s">
        <v>179</v>
      </c>
      <c r="D434" s="44">
        <v>14186.9</v>
      </c>
    </row>
    <row r="435" spans="1:4" s="33" customFormat="1" ht="25.5">
      <c r="A435" s="41"/>
      <c r="B435" s="49" t="s">
        <v>366</v>
      </c>
      <c r="C435" s="8" t="s">
        <v>1</v>
      </c>
      <c r="D435" s="44">
        <v>1275.1</v>
      </c>
    </row>
    <row r="436" spans="1:4" s="33" customFormat="1" ht="12.75">
      <c r="A436" s="41"/>
      <c r="B436" s="49" t="s">
        <v>367</v>
      </c>
      <c r="C436" s="8" t="s">
        <v>368</v>
      </c>
      <c r="D436" s="44">
        <v>259</v>
      </c>
    </row>
    <row r="437" spans="1:4" s="62" customFormat="1" ht="25.5">
      <c r="A437" s="41" t="s">
        <v>30</v>
      </c>
      <c r="B437" s="41"/>
      <c r="C437" s="22" t="s">
        <v>31</v>
      </c>
      <c r="D437" s="61">
        <f>D438+D448</f>
        <v>138496.90000000002</v>
      </c>
    </row>
    <row r="438" spans="1:4" s="38" customFormat="1" ht="25.5">
      <c r="A438" s="41" t="s">
        <v>32</v>
      </c>
      <c r="B438" s="41"/>
      <c r="C438" s="22" t="s">
        <v>205</v>
      </c>
      <c r="D438" s="61">
        <f>D439+D443+D446</f>
        <v>137296.90000000002</v>
      </c>
    </row>
    <row r="439" spans="1:4" s="38" customFormat="1" ht="12.75">
      <c r="A439" s="41" t="s">
        <v>657</v>
      </c>
      <c r="B439" s="47"/>
      <c r="C439" s="85" t="s">
        <v>206</v>
      </c>
      <c r="D439" s="44">
        <f>SUM(D440:D442)</f>
        <v>133166.2</v>
      </c>
    </row>
    <row r="440" spans="1:4" s="33" customFormat="1" ht="51">
      <c r="A440" s="41"/>
      <c r="B440" s="49" t="s">
        <v>365</v>
      </c>
      <c r="C440" s="8" t="s">
        <v>179</v>
      </c>
      <c r="D440" s="44">
        <f>118303.1+679.8</f>
        <v>118982.90000000001</v>
      </c>
    </row>
    <row r="441" spans="1:4" s="33" customFormat="1" ht="25.5">
      <c r="A441" s="41"/>
      <c r="B441" s="49" t="s">
        <v>366</v>
      </c>
      <c r="C441" s="8" t="s">
        <v>1</v>
      </c>
      <c r="D441" s="44">
        <v>13860.9</v>
      </c>
    </row>
    <row r="442" spans="1:4" s="33" customFormat="1" ht="12.75">
      <c r="A442" s="41"/>
      <c r="B442" s="49" t="s">
        <v>367</v>
      </c>
      <c r="C442" s="8" t="s">
        <v>368</v>
      </c>
      <c r="D442" s="44">
        <v>322.4</v>
      </c>
    </row>
    <row r="443" spans="1:4" s="37" customFormat="1" ht="25.5">
      <c r="A443" s="41" t="s">
        <v>33</v>
      </c>
      <c r="B443" s="47"/>
      <c r="C443" s="21" t="s">
        <v>364</v>
      </c>
      <c r="D443" s="44">
        <f>SUM(D444:D445)</f>
        <v>4098.5</v>
      </c>
    </row>
    <row r="444" spans="1:4" s="37" customFormat="1" ht="51">
      <c r="A444" s="41"/>
      <c r="B444" s="49" t="s">
        <v>365</v>
      </c>
      <c r="C444" s="8" t="s">
        <v>179</v>
      </c>
      <c r="D444" s="44">
        <v>3931.1</v>
      </c>
    </row>
    <row r="445" spans="1:4" s="37" customFormat="1" ht="25.5">
      <c r="A445" s="41"/>
      <c r="B445" s="49" t="s">
        <v>366</v>
      </c>
      <c r="C445" s="8" t="s">
        <v>1</v>
      </c>
      <c r="D445" s="44">
        <v>167.4</v>
      </c>
    </row>
    <row r="446" spans="1:4" s="33" customFormat="1" ht="63.75">
      <c r="A446" s="41" t="s">
        <v>34</v>
      </c>
      <c r="B446" s="49"/>
      <c r="C446" s="21" t="s">
        <v>468</v>
      </c>
      <c r="D446" s="44">
        <f>D447</f>
        <v>32.2</v>
      </c>
    </row>
    <row r="447" spans="1:4" s="33" customFormat="1" ht="51">
      <c r="A447" s="41"/>
      <c r="B447" s="49" t="s">
        <v>365</v>
      </c>
      <c r="C447" s="8" t="s">
        <v>179</v>
      </c>
      <c r="D447" s="44">
        <v>32.2</v>
      </c>
    </row>
    <row r="448" spans="1:4" s="38" customFormat="1" ht="25.5">
      <c r="A448" s="41" t="s">
        <v>35</v>
      </c>
      <c r="B448" s="41"/>
      <c r="C448" s="22" t="s">
        <v>243</v>
      </c>
      <c r="D448" s="61">
        <f>D449</f>
        <v>1200</v>
      </c>
    </row>
    <row r="449" spans="1:4" s="33" customFormat="1" ht="51">
      <c r="A449" s="51" t="s">
        <v>658</v>
      </c>
      <c r="B449" s="123"/>
      <c r="C449" s="82" t="s">
        <v>184</v>
      </c>
      <c r="D449" s="44">
        <f>D450</f>
        <v>1200</v>
      </c>
    </row>
    <row r="450" spans="1:4" s="33" customFormat="1" ht="12.75">
      <c r="A450" s="41"/>
      <c r="B450" s="51" t="s">
        <v>367</v>
      </c>
      <c r="C450" s="82" t="s">
        <v>368</v>
      </c>
      <c r="D450" s="44">
        <f>951+249</f>
        <v>1200</v>
      </c>
    </row>
    <row r="451" spans="1:137" s="64" customFormat="1" ht="25.5">
      <c r="A451" s="45" t="s">
        <v>321</v>
      </c>
      <c r="B451" s="41"/>
      <c r="C451" s="3" t="s">
        <v>104</v>
      </c>
      <c r="D451" s="44">
        <f>D452+D461</f>
        <v>29445.9</v>
      </c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  <c r="AY451" s="33"/>
      <c r="AZ451" s="33"/>
      <c r="BA451" s="33"/>
      <c r="BB451" s="33"/>
      <c r="BC451" s="33"/>
      <c r="BD451" s="33"/>
      <c r="BE451" s="33"/>
      <c r="BF451" s="33"/>
      <c r="BG451" s="33"/>
      <c r="BH451" s="33"/>
      <c r="BI451" s="33"/>
      <c r="BJ451" s="33"/>
      <c r="BK451" s="33"/>
      <c r="BL451" s="33"/>
      <c r="BM451" s="33"/>
      <c r="BN451" s="33"/>
      <c r="BO451" s="33"/>
      <c r="BP451" s="33"/>
      <c r="BQ451" s="33"/>
      <c r="BR451" s="33"/>
      <c r="BS451" s="33"/>
      <c r="BT451" s="33"/>
      <c r="BU451" s="33"/>
      <c r="BV451" s="33"/>
      <c r="BW451" s="33"/>
      <c r="BX451" s="33"/>
      <c r="BY451" s="33"/>
      <c r="BZ451" s="33"/>
      <c r="CA451" s="33"/>
      <c r="CB451" s="33"/>
      <c r="CC451" s="33"/>
      <c r="CD451" s="33"/>
      <c r="CE451" s="33"/>
      <c r="CF451" s="33"/>
      <c r="CG451" s="33"/>
      <c r="CH451" s="33"/>
      <c r="CI451" s="33"/>
      <c r="CJ451" s="33"/>
      <c r="CK451" s="33"/>
      <c r="CL451" s="33"/>
      <c r="CM451" s="33"/>
      <c r="CN451" s="33"/>
      <c r="CO451" s="33"/>
      <c r="CP451" s="33"/>
      <c r="CQ451" s="33"/>
      <c r="CR451" s="33"/>
      <c r="CS451" s="33"/>
      <c r="CT451" s="33"/>
      <c r="CU451" s="33"/>
      <c r="CV451" s="33"/>
      <c r="CW451" s="33"/>
      <c r="CX451" s="33"/>
      <c r="CY451" s="33"/>
      <c r="CZ451" s="33"/>
      <c r="DA451" s="33"/>
      <c r="DB451" s="33"/>
      <c r="DC451" s="33"/>
      <c r="DD451" s="33"/>
      <c r="DE451" s="33"/>
      <c r="DF451" s="33"/>
      <c r="DG451" s="33"/>
      <c r="DH451" s="33"/>
      <c r="DI451" s="33"/>
      <c r="DJ451" s="33"/>
      <c r="DK451" s="33"/>
      <c r="DL451" s="33"/>
      <c r="DM451" s="33"/>
      <c r="DN451" s="33"/>
      <c r="DO451" s="33"/>
      <c r="DP451" s="33"/>
      <c r="DQ451" s="33"/>
      <c r="DR451" s="33"/>
      <c r="DS451" s="33"/>
      <c r="DT451" s="33"/>
      <c r="DU451" s="33"/>
      <c r="DV451" s="33"/>
      <c r="DW451" s="33"/>
      <c r="DX451" s="33"/>
      <c r="DY451" s="33"/>
      <c r="DZ451" s="33"/>
      <c r="EA451" s="33"/>
      <c r="EB451" s="33"/>
      <c r="EC451" s="33"/>
      <c r="ED451" s="33"/>
      <c r="EE451" s="33"/>
      <c r="EF451" s="33"/>
      <c r="EG451" s="33"/>
    </row>
    <row r="452" spans="1:137" s="64" customFormat="1" ht="63.75">
      <c r="A452" s="41" t="s">
        <v>322</v>
      </c>
      <c r="B452" s="41"/>
      <c r="C452" s="20" t="s">
        <v>105</v>
      </c>
      <c r="D452" s="61">
        <f>D453+D458</f>
        <v>25686.7</v>
      </c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  <c r="AY452" s="33"/>
      <c r="AZ452" s="33"/>
      <c r="BA452" s="33"/>
      <c r="BB452" s="33"/>
      <c r="BC452" s="33"/>
      <c r="BD452" s="33"/>
      <c r="BE452" s="33"/>
      <c r="BF452" s="33"/>
      <c r="BG452" s="33"/>
      <c r="BH452" s="33"/>
      <c r="BI452" s="33"/>
      <c r="BJ452" s="33"/>
      <c r="BK452" s="33"/>
      <c r="BL452" s="33"/>
      <c r="BM452" s="33"/>
      <c r="BN452" s="33"/>
      <c r="BO452" s="33"/>
      <c r="BP452" s="33"/>
      <c r="BQ452" s="33"/>
      <c r="BR452" s="33"/>
      <c r="BS452" s="33"/>
      <c r="BT452" s="33"/>
      <c r="BU452" s="33"/>
      <c r="BV452" s="33"/>
      <c r="BW452" s="33"/>
      <c r="BX452" s="33"/>
      <c r="BY452" s="33"/>
      <c r="BZ452" s="33"/>
      <c r="CA452" s="33"/>
      <c r="CB452" s="33"/>
      <c r="CC452" s="33"/>
      <c r="CD452" s="33"/>
      <c r="CE452" s="33"/>
      <c r="CF452" s="33"/>
      <c r="CG452" s="33"/>
      <c r="CH452" s="33"/>
      <c r="CI452" s="33"/>
      <c r="CJ452" s="33"/>
      <c r="CK452" s="33"/>
      <c r="CL452" s="33"/>
      <c r="CM452" s="33"/>
      <c r="CN452" s="33"/>
      <c r="CO452" s="33"/>
      <c r="CP452" s="33"/>
      <c r="CQ452" s="33"/>
      <c r="CR452" s="33"/>
      <c r="CS452" s="33"/>
      <c r="CT452" s="33"/>
      <c r="CU452" s="33"/>
      <c r="CV452" s="33"/>
      <c r="CW452" s="33"/>
      <c r="CX452" s="33"/>
      <c r="CY452" s="33"/>
      <c r="CZ452" s="33"/>
      <c r="DA452" s="33"/>
      <c r="DB452" s="33"/>
      <c r="DC452" s="33"/>
      <c r="DD452" s="33"/>
      <c r="DE452" s="33"/>
      <c r="DF452" s="33"/>
      <c r="DG452" s="33"/>
      <c r="DH452" s="33"/>
      <c r="DI452" s="33"/>
      <c r="DJ452" s="33"/>
      <c r="DK452" s="33"/>
      <c r="DL452" s="33"/>
      <c r="DM452" s="33"/>
      <c r="DN452" s="33"/>
      <c r="DO452" s="33"/>
      <c r="DP452" s="33"/>
      <c r="DQ452" s="33"/>
      <c r="DR452" s="33"/>
      <c r="DS452" s="33"/>
      <c r="DT452" s="33"/>
      <c r="DU452" s="33"/>
      <c r="DV452" s="33"/>
      <c r="DW452" s="33"/>
      <c r="DX452" s="33"/>
      <c r="DY452" s="33"/>
      <c r="DZ452" s="33"/>
      <c r="EA452" s="33"/>
      <c r="EB452" s="33"/>
      <c r="EC452" s="33"/>
      <c r="ED452" s="33"/>
      <c r="EE452" s="33"/>
      <c r="EF452" s="33"/>
      <c r="EG452" s="33"/>
    </row>
    <row r="453" spans="1:137" s="76" customFormat="1" ht="25.5">
      <c r="A453" s="41" t="s">
        <v>323</v>
      </c>
      <c r="B453" s="45"/>
      <c r="C453" s="20" t="s">
        <v>201</v>
      </c>
      <c r="D453" s="61">
        <f>D454</f>
        <v>24886.7</v>
      </c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  <c r="AA453" s="75"/>
      <c r="AB453" s="75"/>
      <c r="AC453" s="75"/>
      <c r="AD453" s="75"/>
      <c r="AE453" s="75"/>
      <c r="AF453" s="75"/>
      <c r="AG453" s="75"/>
      <c r="AH453" s="75"/>
      <c r="AI453" s="75"/>
      <c r="AJ453" s="75"/>
      <c r="AK453" s="75"/>
      <c r="AL453" s="75"/>
      <c r="AM453" s="75"/>
      <c r="AN453" s="75"/>
      <c r="AO453" s="75"/>
      <c r="AP453" s="75"/>
      <c r="AQ453" s="75"/>
      <c r="AR453" s="75"/>
      <c r="AS453" s="75"/>
      <c r="AT453" s="75"/>
      <c r="AU453" s="75"/>
      <c r="AV453" s="75"/>
      <c r="AW453" s="75"/>
      <c r="AX453" s="75"/>
      <c r="AY453" s="75"/>
      <c r="AZ453" s="75"/>
      <c r="BA453" s="75"/>
      <c r="BB453" s="75"/>
      <c r="BC453" s="75"/>
      <c r="BD453" s="75"/>
      <c r="BE453" s="75"/>
      <c r="BF453" s="75"/>
      <c r="BG453" s="75"/>
      <c r="BH453" s="75"/>
      <c r="BI453" s="75"/>
      <c r="BJ453" s="75"/>
      <c r="BK453" s="75"/>
      <c r="BL453" s="75"/>
      <c r="BM453" s="75"/>
      <c r="BN453" s="75"/>
      <c r="BO453" s="75"/>
      <c r="BP453" s="75"/>
      <c r="BQ453" s="75"/>
      <c r="BR453" s="75"/>
      <c r="BS453" s="75"/>
      <c r="BT453" s="75"/>
      <c r="BU453" s="75"/>
      <c r="BV453" s="75"/>
      <c r="BW453" s="75"/>
      <c r="BX453" s="75"/>
      <c r="BY453" s="75"/>
      <c r="BZ453" s="75"/>
      <c r="CA453" s="75"/>
      <c r="CB453" s="75"/>
      <c r="CC453" s="75"/>
      <c r="CD453" s="75"/>
      <c r="CE453" s="75"/>
      <c r="CF453" s="75"/>
      <c r="CG453" s="75"/>
      <c r="CH453" s="75"/>
      <c r="CI453" s="75"/>
      <c r="CJ453" s="75"/>
      <c r="CK453" s="75"/>
      <c r="CL453" s="75"/>
      <c r="CM453" s="75"/>
      <c r="CN453" s="75"/>
      <c r="CO453" s="75"/>
      <c r="CP453" s="75"/>
      <c r="CQ453" s="75"/>
      <c r="CR453" s="75"/>
      <c r="CS453" s="75"/>
      <c r="CT453" s="75"/>
      <c r="CU453" s="75"/>
      <c r="CV453" s="75"/>
      <c r="CW453" s="75"/>
      <c r="CX453" s="75"/>
      <c r="CY453" s="75"/>
      <c r="CZ453" s="75"/>
      <c r="DA453" s="75"/>
      <c r="DB453" s="75"/>
      <c r="DC453" s="75"/>
      <c r="DD453" s="75"/>
      <c r="DE453" s="75"/>
      <c r="DF453" s="75"/>
      <c r="DG453" s="75"/>
      <c r="DH453" s="75"/>
      <c r="DI453" s="75"/>
      <c r="DJ453" s="75"/>
      <c r="DK453" s="75"/>
      <c r="DL453" s="75"/>
      <c r="DM453" s="75"/>
      <c r="DN453" s="75"/>
      <c r="DO453" s="75"/>
      <c r="DP453" s="75"/>
      <c r="DQ453" s="75"/>
      <c r="DR453" s="75"/>
      <c r="DS453" s="75"/>
      <c r="DT453" s="75"/>
      <c r="DU453" s="75"/>
      <c r="DV453" s="75"/>
      <c r="DW453" s="75"/>
      <c r="DX453" s="75"/>
      <c r="DY453" s="75"/>
      <c r="DZ453" s="75"/>
      <c r="EA453" s="75"/>
      <c r="EB453" s="75"/>
      <c r="EC453" s="75"/>
      <c r="ED453" s="75"/>
      <c r="EE453" s="75"/>
      <c r="EF453" s="75"/>
      <c r="EG453" s="75"/>
    </row>
    <row r="454" spans="1:137" s="64" customFormat="1" ht="12.75">
      <c r="A454" s="45" t="s">
        <v>659</v>
      </c>
      <c r="B454" s="45"/>
      <c r="C454" s="20" t="s">
        <v>202</v>
      </c>
      <c r="D454" s="61">
        <f>SUM(D455:D457)</f>
        <v>24886.7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 s="33"/>
      <c r="AZ454" s="33"/>
      <c r="BA454" s="33"/>
      <c r="BB454" s="33"/>
      <c r="BC454" s="33"/>
      <c r="BD454" s="33"/>
      <c r="BE454" s="33"/>
      <c r="BF454" s="33"/>
      <c r="BG454" s="33"/>
      <c r="BH454" s="33"/>
      <c r="BI454" s="33"/>
      <c r="BJ454" s="33"/>
      <c r="BK454" s="33"/>
      <c r="BL454" s="33"/>
      <c r="BM454" s="33"/>
      <c r="BN454" s="33"/>
      <c r="BO454" s="33"/>
      <c r="BP454" s="33"/>
      <c r="BQ454" s="33"/>
      <c r="BR454" s="33"/>
      <c r="BS454" s="33"/>
      <c r="BT454" s="33"/>
      <c r="BU454" s="33"/>
      <c r="BV454" s="33"/>
      <c r="BW454" s="33"/>
      <c r="BX454" s="33"/>
      <c r="BY454" s="33"/>
      <c r="BZ454" s="33"/>
      <c r="CA454" s="33"/>
      <c r="CB454" s="33"/>
      <c r="CC454" s="33"/>
      <c r="CD454" s="33"/>
      <c r="CE454" s="33"/>
      <c r="CF454" s="33"/>
      <c r="CG454" s="33"/>
      <c r="CH454" s="33"/>
      <c r="CI454" s="33"/>
      <c r="CJ454" s="33"/>
      <c r="CK454" s="33"/>
      <c r="CL454" s="33"/>
      <c r="CM454" s="33"/>
      <c r="CN454" s="33"/>
      <c r="CO454" s="33"/>
      <c r="CP454" s="33"/>
      <c r="CQ454" s="33"/>
      <c r="CR454" s="33"/>
      <c r="CS454" s="33"/>
      <c r="CT454" s="33"/>
      <c r="CU454" s="33"/>
      <c r="CV454" s="33"/>
      <c r="CW454" s="33"/>
      <c r="CX454" s="33"/>
      <c r="CY454" s="33"/>
      <c r="CZ454" s="33"/>
      <c r="DA454" s="33"/>
      <c r="DB454" s="33"/>
      <c r="DC454" s="33"/>
      <c r="DD454" s="33"/>
      <c r="DE454" s="33"/>
      <c r="DF454" s="33"/>
      <c r="DG454" s="33"/>
      <c r="DH454" s="33"/>
      <c r="DI454" s="33"/>
      <c r="DJ454" s="33"/>
      <c r="DK454" s="33"/>
      <c r="DL454" s="33"/>
      <c r="DM454" s="33"/>
      <c r="DN454" s="33"/>
      <c r="DO454" s="33"/>
      <c r="DP454" s="33"/>
      <c r="DQ454" s="33"/>
      <c r="DR454" s="33"/>
      <c r="DS454" s="33"/>
      <c r="DT454" s="33"/>
      <c r="DU454" s="33"/>
      <c r="DV454" s="33"/>
      <c r="DW454" s="33"/>
      <c r="DX454" s="33"/>
      <c r="DY454" s="33"/>
      <c r="DZ454" s="33"/>
      <c r="EA454" s="33"/>
      <c r="EB454" s="33"/>
      <c r="EC454" s="33"/>
      <c r="ED454" s="33"/>
      <c r="EE454" s="33"/>
      <c r="EF454" s="33"/>
      <c r="EG454" s="33"/>
    </row>
    <row r="455" spans="1:137" s="64" customFormat="1" ht="51">
      <c r="A455" s="45"/>
      <c r="B455" s="41" t="s">
        <v>365</v>
      </c>
      <c r="C455" s="8" t="s">
        <v>179</v>
      </c>
      <c r="D455" s="61">
        <v>21128.5</v>
      </c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  <c r="AZ455" s="33"/>
      <c r="BA455" s="33"/>
      <c r="BB455" s="33"/>
      <c r="BC455" s="33"/>
      <c r="BD455" s="33"/>
      <c r="BE455" s="33"/>
      <c r="BF455" s="33"/>
      <c r="BG455" s="33"/>
      <c r="BH455" s="33"/>
      <c r="BI455" s="33"/>
      <c r="BJ455" s="33"/>
      <c r="BK455" s="33"/>
      <c r="BL455" s="33"/>
      <c r="BM455" s="33"/>
      <c r="BN455" s="33"/>
      <c r="BO455" s="33"/>
      <c r="BP455" s="33"/>
      <c r="BQ455" s="33"/>
      <c r="BR455" s="33"/>
      <c r="BS455" s="33"/>
      <c r="BT455" s="33"/>
      <c r="BU455" s="33"/>
      <c r="BV455" s="33"/>
      <c r="BW455" s="33"/>
      <c r="BX455" s="33"/>
      <c r="BY455" s="33"/>
      <c r="BZ455" s="33"/>
      <c r="CA455" s="33"/>
      <c r="CB455" s="33"/>
      <c r="CC455" s="33"/>
      <c r="CD455" s="33"/>
      <c r="CE455" s="33"/>
      <c r="CF455" s="33"/>
      <c r="CG455" s="33"/>
      <c r="CH455" s="33"/>
      <c r="CI455" s="33"/>
      <c r="CJ455" s="33"/>
      <c r="CK455" s="33"/>
      <c r="CL455" s="33"/>
      <c r="CM455" s="33"/>
      <c r="CN455" s="33"/>
      <c r="CO455" s="33"/>
      <c r="CP455" s="33"/>
      <c r="CQ455" s="33"/>
      <c r="CR455" s="33"/>
      <c r="CS455" s="33"/>
      <c r="CT455" s="33"/>
      <c r="CU455" s="33"/>
      <c r="CV455" s="33"/>
      <c r="CW455" s="33"/>
      <c r="CX455" s="33"/>
      <c r="CY455" s="33"/>
      <c r="CZ455" s="33"/>
      <c r="DA455" s="33"/>
      <c r="DB455" s="33"/>
      <c r="DC455" s="33"/>
      <c r="DD455" s="33"/>
      <c r="DE455" s="33"/>
      <c r="DF455" s="33"/>
      <c r="DG455" s="33"/>
      <c r="DH455" s="33"/>
      <c r="DI455" s="33"/>
      <c r="DJ455" s="33"/>
      <c r="DK455" s="33"/>
      <c r="DL455" s="33"/>
      <c r="DM455" s="33"/>
      <c r="DN455" s="33"/>
      <c r="DO455" s="33"/>
      <c r="DP455" s="33"/>
      <c r="DQ455" s="33"/>
      <c r="DR455" s="33"/>
      <c r="DS455" s="33"/>
      <c r="DT455" s="33"/>
      <c r="DU455" s="33"/>
      <c r="DV455" s="33"/>
      <c r="DW455" s="33"/>
      <c r="DX455" s="33"/>
      <c r="DY455" s="33"/>
      <c r="DZ455" s="33"/>
      <c r="EA455" s="33"/>
      <c r="EB455" s="33"/>
      <c r="EC455" s="33"/>
      <c r="ED455" s="33"/>
      <c r="EE455" s="33"/>
      <c r="EF455" s="33"/>
      <c r="EG455" s="33"/>
    </row>
    <row r="456" spans="1:137" s="64" customFormat="1" ht="25.5">
      <c r="A456" s="45"/>
      <c r="B456" s="41" t="s">
        <v>366</v>
      </c>
      <c r="C456" s="9" t="s">
        <v>1</v>
      </c>
      <c r="D456" s="61">
        <v>3567</v>
      </c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  <c r="BD456" s="33"/>
      <c r="BE456" s="33"/>
      <c r="BF456" s="33"/>
      <c r="BG456" s="33"/>
      <c r="BH456" s="33"/>
      <c r="BI456" s="33"/>
      <c r="BJ456" s="33"/>
      <c r="BK456" s="33"/>
      <c r="BL456" s="33"/>
      <c r="BM456" s="33"/>
      <c r="BN456" s="33"/>
      <c r="BO456" s="33"/>
      <c r="BP456" s="33"/>
      <c r="BQ456" s="33"/>
      <c r="BR456" s="33"/>
      <c r="BS456" s="33"/>
      <c r="BT456" s="33"/>
      <c r="BU456" s="33"/>
      <c r="BV456" s="33"/>
      <c r="BW456" s="33"/>
      <c r="BX456" s="33"/>
      <c r="BY456" s="33"/>
      <c r="BZ456" s="33"/>
      <c r="CA456" s="33"/>
      <c r="CB456" s="33"/>
      <c r="CC456" s="33"/>
      <c r="CD456" s="33"/>
      <c r="CE456" s="33"/>
      <c r="CF456" s="33"/>
      <c r="CG456" s="33"/>
      <c r="CH456" s="33"/>
      <c r="CI456" s="33"/>
      <c r="CJ456" s="33"/>
      <c r="CK456" s="33"/>
      <c r="CL456" s="33"/>
      <c r="CM456" s="33"/>
      <c r="CN456" s="33"/>
      <c r="CO456" s="33"/>
      <c r="CP456" s="33"/>
      <c r="CQ456" s="33"/>
      <c r="CR456" s="33"/>
      <c r="CS456" s="33"/>
      <c r="CT456" s="33"/>
      <c r="CU456" s="33"/>
      <c r="CV456" s="33"/>
      <c r="CW456" s="33"/>
      <c r="CX456" s="33"/>
      <c r="CY456" s="33"/>
      <c r="CZ456" s="33"/>
      <c r="DA456" s="33"/>
      <c r="DB456" s="33"/>
      <c r="DC456" s="33"/>
      <c r="DD456" s="33"/>
      <c r="DE456" s="33"/>
      <c r="DF456" s="33"/>
      <c r="DG456" s="33"/>
      <c r="DH456" s="33"/>
      <c r="DI456" s="33"/>
      <c r="DJ456" s="33"/>
      <c r="DK456" s="33"/>
      <c r="DL456" s="33"/>
      <c r="DM456" s="33"/>
      <c r="DN456" s="33"/>
      <c r="DO456" s="33"/>
      <c r="DP456" s="33"/>
      <c r="DQ456" s="33"/>
      <c r="DR456" s="33"/>
      <c r="DS456" s="33"/>
      <c r="DT456" s="33"/>
      <c r="DU456" s="33"/>
      <c r="DV456" s="33"/>
      <c r="DW456" s="33"/>
      <c r="DX456" s="33"/>
      <c r="DY456" s="33"/>
      <c r="DZ456" s="33"/>
      <c r="EA456" s="33"/>
      <c r="EB456" s="33"/>
      <c r="EC456" s="33"/>
      <c r="ED456" s="33"/>
      <c r="EE456" s="33"/>
      <c r="EF456" s="33"/>
      <c r="EG456" s="33"/>
    </row>
    <row r="457" spans="1:137" s="64" customFormat="1" ht="12.75">
      <c r="A457" s="45"/>
      <c r="B457" s="41" t="s">
        <v>367</v>
      </c>
      <c r="C457" s="9" t="s">
        <v>368</v>
      </c>
      <c r="D457" s="61">
        <v>191.2</v>
      </c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  <c r="AZ457" s="33"/>
      <c r="BA457" s="33"/>
      <c r="BB457" s="33"/>
      <c r="BC457" s="33"/>
      <c r="BD457" s="33"/>
      <c r="BE457" s="33"/>
      <c r="BF457" s="33"/>
      <c r="BG457" s="33"/>
      <c r="BH457" s="33"/>
      <c r="BI457" s="33"/>
      <c r="BJ457" s="33"/>
      <c r="BK457" s="33"/>
      <c r="BL457" s="33"/>
      <c r="BM457" s="33"/>
      <c r="BN457" s="33"/>
      <c r="BO457" s="33"/>
      <c r="BP457" s="33"/>
      <c r="BQ457" s="33"/>
      <c r="BR457" s="33"/>
      <c r="BS457" s="33"/>
      <c r="BT457" s="33"/>
      <c r="BU457" s="33"/>
      <c r="BV457" s="33"/>
      <c r="BW457" s="33"/>
      <c r="BX457" s="33"/>
      <c r="BY457" s="33"/>
      <c r="BZ457" s="33"/>
      <c r="CA457" s="33"/>
      <c r="CB457" s="33"/>
      <c r="CC457" s="33"/>
      <c r="CD457" s="33"/>
      <c r="CE457" s="33"/>
      <c r="CF457" s="33"/>
      <c r="CG457" s="33"/>
      <c r="CH457" s="33"/>
      <c r="CI457" s="33"/>
      <c r="CJ457" s="33"/>
      <c r="CK457" s="33"/>
      <c r="CL457" s="33"/>
      <c r="CM457" s="33"/>
      <c r="CN457" s="33"/>
      <c r="CO457" s="33"/>
      <c r="CP457" s="33"/>
      <c r="CQ457" s="33"/>
      <c r="CR457" s="33"/>
      <c r="CS457" s="33"/>
      <c r="CT457" s="33"/>
      <c r="CU457" s="33"/>
      <c r="CV457" s="33"/>
      <c r="CW457" s="33"/>
      <c r="CX457" s="33"/>
      <c r="CY457" s="33"/>
      <c r="CZ457" s="33"/>
      <c r="DA457" s="33"/>
      <c r="DB457" s="33"/>
      <c r="DC457" s="33"/>
      <c r="DD457" s="33"/>
      <c r="DE457" s="33"/>
      <c r="DF457" s="33"/>
      <c r="DG457" s="33"/>
      <c r="DH457" s="33"/>
      <c r="DI457" s="33"/>
      <c r="DJ457" s="33"/>
      <c r="DK457" s="33"/>
      <c r="DL457" s="33"/>
      <c r="DM457" s="33"/>
      <c r="DN457" s="33"/>
      <c r="DO457" s="33"/>
      <c r="DP457" s="33"/>
      <c r="DQ457" s="33"/>
      <c r="DR457" s="33"/>
      <c r="DS457" s="33"/>
      <c r="DT457" s="33"/>
      <c r="DU457" s="33"/>
      <c r="DV457" s="33"/>
      <c r="DW457" s="33"/>
      <c r="DX457" s="33"/>
      <c r="DY457" s="33"/>
      <c r="DZ457" s="33"/>
      <c r="EA457" s="33"/>
      <c r="EB457" s="33"/>
      <c r="EC457" s="33"/>
      <c r="ED457" s="33"/>
      <c r="EE457" s="33"/>
      <c r="EF457" s="33"/>
      <c r="EG457" s="33"/>
    </row>
    <row r="458" spans="1:4" s="75" customFormat="1" ht="25.5">
      <c r="A458" s="45" t="s">
        <v>124</v>
      </c>
      <c r="B458" s="45"/>
      <c r="C458" s="20" t="s">
        <v>329</v>
      </c>
      <c r="D458" s="61">
        <f>D459</f>
        <v>800</v>
      </c>
    </row>
    <row r="459" spans="1:4" s="75" customFormat="1" ht="25.5">
      <c r="A459" s="45" t="s">
        <v>660</v>
      </c>
      <c r="B459" s="45"/>
      <c r="C459" s="20" t="s">
        <v>106</v>
      </c>
      <c r="D459" s="61">
        <f>D460</f>
        <v>800</v>
      </c>
    </row>
    <row r="460" spans="1:4" s="33" customFormat="1" ht="25.5">
      <c r="A460" s="45"/>
      <c r="B460" s="41" t="s">
        <v>366</v>
      </c>
      <c r="C460" s="9" t="s">
        <v>1</v>
      </c>
      <c r="D460" s="61">
        <v>800</v>
      </c>
    </row>
    <row r="461" spans="1:137" s="63" customFormat="1" ht="25.5">
      <c r="A461" s="41" t="s">
        <v>324</v>
      </c>
      <c r="B461" s="41"/>
      <c r="C461" s="22" t="s">
        <v>338</v>
      </c>
      <c r="D461" s="44">
        <f>D462+D465</f>
        <v>3759.2</v>
      </c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  <c r="AJ461" s="62"/>
      <c r="AK461" s="62"/>
      <c r="AL461" s="62"/>
      <c r="AM461" s="62"/>
      <c r="AN461" s="62"/>
      <c r="AO461" s="62"/>
      <c r="AP461" s="62"/>
      <c r="AQ461" s="62"/>
      <c r="AR461" s="62"/>
      <c r="AS461" s="62"/>
      <c r="AT461" s="62"/>
      <c r="AU461" s="62"/>
      <c r="AV461" s="62"/>
      <c r="AW461" s="62"/>
      <c r="AX461" s="62"/>
      <c r="AY461" s="62"/>
      <c r="AZ461" s="62"/>
      <c r="BA461" s="62"/>
      <c r="BB461" s="62"/>
      <c r="BC461" s="62"/>
      <c r="BD461" s="62"/>
      <c r="BE461" s="62"/>
      <c r="BF461" s="62"/>
      <c r="BG461" s="62"/>
      <c r="BH461" s="62"/>
      <c r="BI461" s="62"/>
      <c r="BJ461" s="62"/>
      <c r="BK461" s="62"/>
      <c r="BL461" s="62"/>
      <c r="BM461" s="62"/>
      <c r="BN461" s="62"/>
      <c r="BO461" s="62"/>
      <c r="BP461" s="62"/>
      <c r="BQ461" s="62"/>
      <c r="BR461" s="62"/>
      <c r="BS461" s="62"/>
      <c r="BT461" s="62"/>
      <c r="BU461" s="62"/>
      <c r="BV461" s="62"/>
      <c r="BW461" s="62"/>
      <c r="BX461" s="62"/>
      <c r="BY461" s="62"/>
      <c r="BZ461" s="62"/>
      <c r="CA461" s="62"/>
      <c r="CB461" s="62"/>
      <c r="CC461" s="62"/>
      <c r="CD461" s="62"/>
      <c r="CE461" s="62"/>
      <c r="CF461" s="62"/>
      <c r="CG461" s="62"/>
      <c r="CH461" s="62"/>
      <c r="CI461" s="62"/>
      <c r="CJ461" s="62"/>
      <c r="CK461" s="62"/>
      <c r="CL461" s="62"/>
      <c r="CM461" s="62"/>
      <c r="CN461" s="62"/>
      <c r="CO461" s="62"/>
      <c r="CP461" s="62"/>
      <c r="CQ461" s="62"/>
      <c r="CR461" s="62"/>
      <c r="CS461" s="62"/>
      <c r="CT461" s="62"/>
      <c r="CU461" s="62"/>
      <c r="CV461" s="62"/>
      <c r="CW461" s="62"/>
      <c r="CX461" s="62"/>
      <c r="CY461" s="62"/>
      <c r="CZ461" s="62"/>
      <c r="DA461" s="62"/>
      <c r="DB461" s="62"/>
      <c r="DC461" s="62"/>
      <c r="DD461" s="62"/>
      <c r="DE461" s="62"/>
      <c r="DF461" s="62"/>
      <c r="DG461" s="62"/>
      <c r="DH461" s="62"/>
      <c r="DI461" s="62"/>
      <c r="DJ461" s="62"/>
      <c r="DK461" s="62"/>
      <c r="DL461" s="62"/>
      <c r="DM461" s="62"/>
      <c r="DN461" s="62"/>
      <c r="DO461" s="62"/>
      <c r="DP461" s="62"/>
      <c r="DQ461" s="62"/>
      <c r="DR461" s="62"/>
      <c r="DS461" s="62"/>
      <c r="DT461" s="62"/>
      <c r="DU461" s="62"/>
      <c r="DV461" s="62"/>
      <c r="DW461" s="62"/>
      <c r="DX461" s="62"/>
      <c r="DY461" s="62"/>
      <c r="DZ461" s="62"/>
      <c r="EA461" s="62"/>
      <c r="EB461" s="62"/>
      <c r="EC461" s="62"/>
      <c r="ED461" s="62"/>
      <c r="EE461" s="62"/>
      <c r="EF461" s="62"/>
      <c r="EG461" s="62"/>
    </row>
    <row r="462" spans="1:137" s="39" customFormat="1" ht="25.5">
      <c r="A462" s="41" t="s">
        <v>326</v>
      </c>
      <c r="B462" s="41"/>
      <c r="C462" s="22" t="s">
        <v>325</v>
      </c>
      <c r="D462" s="44">
        <f>D463</f>
        <v>2182.2</v>
      </c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  <c r="BD462" s="38"/>
      <c r="BE462" s="38"/>
      <c r="BF462" s="38"/>
      <c r="BG462" s="38"/>
      <c r="BH462" s="38"/>
      <c r="BI462" s="38"/>
      <c r="BJ462" s="38"/>
      <c r="BK462" s="38"/>
      <c r="BL462" s="38"/>
      <c r="BM462" s="38"/>
      <c r="BN462" s="38"/>
      <c r="BO462" s="38"/>
      <c r="BP462" s="38"/>
      <c r="BQ462" s="38"/>
      <c r="BR462" s="38"/>
      <c r="BS462" s="38"/>
      <c r="BT462" s="38"/>
      <c r="BU462" s="38"/>
      <c r="BV462" s="38"/>
      <c r="BW462" s="38"/>
      <c r="BX462" s="38"/>
      <c r="BY462" s="38"/>
      <c r="BZ462" s="38"/>
      <c r="CA462" s="38"/>
      <c r="CB462" s="38"/>
      <c r="CC462" s="38"/>
      <c r="CD462" s="38"/>
      <c r="CE462" s="38"/>
      <c r="CF462" s="38"/>
      <c r="CG462" s="38"/>
      <c r="CH462" s="38"/>
      <c r="CI462" s="38"/>
      <c r="CJ462" s="38"/>
      <c r="CK462" s="38"/>
      <c r="CL462" s="38"/>
      <c r="CM462" s="38"/>
      <c r="CN462" s="38"/>
      <c r="CO462" s="38"/>
      <c r="CP462" s="38"/>
      <c r="CQ462" s="38"/>
      <c r="CR462" s="38"/>
      <c r="CS462" s="38"/>
      <c r="CT462" s="38"/>
      <c r="CU462" s="38"/>
      <c r="CV462" s="38"/>
      <c r="CW462" s="38"/>
      <c r="CX462" s="38"/>
      <c r="CY462" s="38"/>
      <c r="CZ462" s="38"/>
      <c r="DA462" s="38"/>
      <c r="DB462" s="38"/>
      <c r="DC462" s="38"/>
      <c r="DD462" s="38"/>
      <c r="DE462" s="38"/>
      <c r="DF462" s="38"/>
      <c r="DG462" s="38"/>
      <c r="DH462" s="38"/>
      <c r="DI462" s="38"/>
      <c r="DJ462" s="38"/>
      <c r="DK462" s="38"/>
      <c r="DL462" s="38"/>
      <c r="DM462" s="38"/>
      <c r="DN462" s="38"/>
      <c r="DO462" s="38"/>
      <c r="DP462" s="38"/>
      <c r="DQ462" s="38"/>
      <c r="DR462" s="38"/>
      <c r="DS462" s="38"/>
      <c r="DT462" s="38"/>
      <c r="DU462" s="38"/>
      <c r="DV462" s="38"/>
      <c r="DW462" s="38"/>
      <c r="DX462" s="38"/>
      <c r="DY462" s="38"/>
      <c r="DZ462" s="38"/>
      <c r="EA462" s="38"/>
      <c r="EB462" s="38"/>
      <c r="EC462" s="38"/>
      <c r="ED462" s="38"/>
      <c r="EE462" s="38"/>
      <c r="EF462" s="38"/>
      <c r="EG462" s="38"/>
    </row>
    <row r="463" spans="1:137" s="64" customFormat="1" ht="12.75">
      <c r="A463" s="41" t="s">
        <v>661</v>
      </c>
      <c r="B463" s="42"/>
      <c r="C463" s="22" t="s">
        <v>339</v>
      </c>
      <c r="D463" s="44">
        <f>D464</f>
        <v>2182.2</v>
      </c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  <c r="AZ463" s="33"/>
      <c r="BA463" s="33"/>
      <c r="BB463" s="33"/>
      <c r="BC463" s="33"/>
      <c r="BD463" s="33"/>
      <c r="BE463" s="33"/>
      <c r="BF463" s="33"/>
      <c r="BG463" s="33"/>
      <c r="BH463" s="33"/>
      <c r="BI463" s="33"/>
      <c r="BJ463" s="33"/>
      <c r="BK463" s="33"/>
      <c r="BL463" s="33"/>
      <c r="BM463" s="33"/>
      <c r="BN463" s="33"/>
      <c r="BO463" s="33"/>
      <c r="BP463" s="33"/>
      <c r="BQ463" s="33"/>
      <c r="BR463" s="33"/>
      <c r="BS463" s="33"/>
      <c r="BT463" s="33"/>
      <c r="BU463" s="33"/>
      <c r="BV463" s="33"/>
      <c r="BW463" s="33"/>
      <c r="BX463" s="33"/>
      <c r="BY463" s="33"/>
      <c r="BZ463" s="33"/>
      <c r="CA463" s="33"/>
      <c r="CB463" s="33"/>
      <c r="CC463" s="33"/>
      <c r="CD463" s="33"/>
      <c r="CE463" s="33"/>
      <c r="CF463" s="33"/>
      <c r="CG463" s="33"/>
      <c r="CH463" s="33"/>
      <c r="CI463" s="33"/>
      <c r="CJ463" s="33"/>
      <c r="CK463" s="33"/>
      <c r="CL463" s="33"/>
      <c r="CM463" s="33"/>
      <c r="CN463" s="33"/>
      <c r="CO463" s="33"/>
      <c r="CP463" s="33"/>
      <c r="CQ463" s="33"/>
      <c r="CR463" s="33"/>
      <c r="CS463" s="33"/>
      <c r="CT463" s="33"/>
      <c r="CU463" s="33"/>
      <c r="CV463" s="33"/>
      <c r="CW463" s="33"/>
      <c r="CX463" s="33"/>
      <c r="CY463" s="33"/>
      <c r="CZ463" s="33"/>
      <c r="DA463" s="33"/>
      <c r="DB463" s="33"/>
      <c r="DC463" s="33"/>
      <c r="DD463" s="33"/>
      <c r="DE463" s="33"/>
      <c r="DF463" s="33"/>
      <c r="DG463" s="33"/>
      <c r="DH463" s="33"/>
      <c r="DI463" s="33"/>
      <c r="DJ463" s="33"/>
      <c r="DK463" s="33"/>
      <c r="DL463" s="33"/>
      <c r="DM463" s="33"/>
      <c r="DN463" s="33"/>
      <c r="DO463" s="33"/>
      <c r="DP463" s="33"/>
      <c r="DQ463" s="33"/>
      <c r="DR463" s="33"/>
      <c r="DS463" s="33"/>
      <c r="DT463" s="33"/>
      <c r="DU463" s="33"/>
      <c r="DV463" s="33"/>
      <c r="DW463" s="33"/>
      <c r="DX463" s="33"/>
      <c r="DY463" s="33"/>
      <c r="DZ463" s="33"/>
      <c r="EA463" s="33"/>
      <c r="EB463" s="33"/>
      <c r="EC463" s="33"/>
      <c r="ED463" s="33"/>
      <c r="EE463" s="33"/>
      <c r="EF463" s="33"/>
      <c r="EG463" s="33"/>
    </row>
    <row r="464" spans="1:137" s="64" customFormat="1" ht="25.5">
      <c r="A464" s="41"/>
      <c r="B464" s="49" t="s">
        <v>366</v>
      </c>
      <c r="C464" s="8" t="s">
        <v>1</v>
      </c>
      <c r="D464" s="44">
        <v>2182.2</v>
      </c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  <c r="AZ464" s="33"/>
      <c r="BA464" s="33"/>
      <c r="BB464" s="33"/>
      <c r="BC464" s="33"/>
      <c r="BD464" s="33"/>
      <c r="BE464" s="33"/>
      <c r="BF464" s="33"/>
      <c r="BG464" s="33"/>
      <c r="BH464" s="33"/>
      <c r="BI464" s="33"/>
      <c r="BJ464" s="33"/>
      <c r="BK464" s="33"/>
      <c r="BL464" s="33"/>
      <c r="BM464" s="33"/>
      <c r="BN464" s="33"/>
      <c r="BO464" s="33"/>
      <c r="BP464" s="33"/>
      <c r="BQ464" s="33"/>
      <c r="BR464" s="33"/>
      <c r="BS464" s="33"/>
      <c r="BT464" s="33"/>
      <c r="BU464" s="33"/>
      <c r="BV464" s="33"/>
      <c r="BW464" s="33"/>
      <c r="BX464" s="33"/>
      <c r="BY464" s="33"/>
      <c r="BZ464" s="33"/>
      <c r="CA464" s="33"/>
      <c r="CB464" s="33"/>
      <c r="CC464" s="33"/>
      <c r="CD464" s="33"/>
      <c r="CE464" s="33"/>
      <c r="CF464" s="33"/>
      <c r="CG464" s="33"/>
      <c r="CH464" s="33"/>
      <c r="CI464" s="33"/>
      <c r="CJ464" s="33"/>
      <c r="CK464" s="33"/>
      <c r="CL464" s="33"/>
      <c r="CM464" s="33"/>
      <c r="CN464" s="33"/>
      <c r="CO464" s="33"/>
      <c r="CP464" s="33"/>
      <c r="CQ464" s="33"/>
      <c r="CR464" s="33"/>
      <c r="CS464" s="33"/>
      <c r="CT464" s="33"/>
      <c r="CU464" s="33"/>
      <c r="CV464" s="33"/>
      <c r="CW464" s="33"/>
      <c r="CX464" s="33"/>
      <c r="CY464" s="33"/>
      <c r="CZ464" s="33"/>
      <c r="DA464" s="33"/>
      <c r="DB464" s="33"/>
      <c r="DC464" s="33"/>
      <c r="DD464" s="33"/>
      <c r="DE464" s="33"/>
      <c r="DF464" s="33"/>
      <c r="DG464" s="33"/>
      <c r="DH464" s="33"/>
      <c r="DI464" s="33"/>
      <c r="DJ464" s="33"/>
      <c r="DK464" s="33"/>
      <c r="DL464" s="33"/>
      <c r="DM464" s="33"/>
      <c r="DN464" s="33"/>
      <c r="DO464" s="33"/>
      <c r="DP464" s="33"/>
      <c r="DQ464" s="33"/>
      <c r="DR464" s="33"/>
      <c r="DS464" s="33"/>
      <c r="DT464" s="33"/>
      <c r="DU464" s="33"/>
      <c r="DV464" s="33"/>
      <c r="DW464" s="33"/>
      <c r="DX464" s="33"/>
      <c r="DY464" s="33"/>
      <c r="DZ464" s="33"/>
      <c r="EA464" s="33"/>
      <c r="EB464" s="33"/>
      <c r="EC464" s="33"/>
      <c r="ED464" s="33"/>
      <c r="EE464" s="33"/>
      <c r="EF464" s="33"/>
      <c r="EG464" s="33"/>
    </row>
    <row r="465" spans="1:137" s="39" customFormat="1" ht="38.25">
      <c r="A465" s="41" t="s">
        <v>327</v>
      </c>
      <c r="B465" s="41"/>
      <c r="C465" s="22" t="s">
        <v>328</v>
      </c>
      <c r="D465" s="61">
        <f>D466</f>
        <v>1577</v>
      </c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  <c r="BD465" s="38"/>
      <c r="BE465" s="38"/>
      <c r="BF465" s="38"/>
      <c r="BG465" s="38"/>
      <c r="BH465" s="38"/>
      <c r="BI465" s="38"/>
      <c r="BJ465" s="38"/>
      <c r="BK465" s="38"/>
      <c r="BL465" s="38"/>
      <c r="BM465" s="38"/>
      <c r="BN465" s="38"/>
      <c r="BO465" s="38"/>
      <c r="BP465" s="38"/>
      <c r="BQ465" s="38"/>
      <c r="BR465" s="38"/>
      <c r="BS465" s="38"/>
      <c r="BT465" s="38"/>
      <c r="BU465" s="38"/>
      <c r="BV465" s="38"/>
      <c r="BW465" s="38"/>
      <c r="BX465" s="38"/>
      <c r="BY465" s="38"/>
      <c r="BZ465" s="38"/>
      <c r="CA465" s="38"/>
      <c r="CB465" s="38"/>
      <c r="CC465" s="38"/>
      <c r="CD465" s="38"/>
      <c r="CE465" s="38"/>
      <c r="CF465" s="38"/>
      <c r="CG465" s="38"/>
      <c r="CH465" s="38"/>
      <c r="CI465" s="38"/>
      <c r="CJ465" s="38"/>
      <c r="CK465" s="38"/>
      <c r="CL465" s="38"/>
      <c r="CM465" s="38"/>
      <c r="CN465" s="38"/>
      <c r="CO465" s="38"/>
      <c r="CP465" s="38"/>
      <c r="CQ465" s="38"/>
      <c r="CR465" s="38"/>
      <c r="CS465" s="38"/>
      <c r="CT465" s="38"/>
      <c r="CU465" s="38"/>
      <c r="CV465" s="38"/>
      <c r="CW465" s="38"/>
      <c r="CX465" s="38"/>
      <c r="CY465" s="38"/>
      <c r="CZ465" s="38"/>
      <c r="DA465" s="38"/>
      <c r="DB465" s="38"/>
      <c r="DC465" s="38"/>
      <c r="DD465" s="38"/>
      <c r="DE465" s="38"/>
      <c r="DF465" s="38"/>
      <c r="DG465" s="38"/>
      <c r="DH465" s="38"/>
      <c r="DI465" s="38"/>
      <c r="DJ465" s="38"/>
      <c r="DK465" s="38"/>
      <c r="DL465" s="38"/>
      <c r="DM465" s="38"/>
      <c r="DN465" s="38"/>
      <c r="DO465" s="38"/>
      <c r="DP465" s="38"/>
      <c r="DQ465" s="38"/>
      <c r="DR465" s="38"/>
      <c r="DS465" s="38"/>
      <c r="DT465" s="38"/>
      <c r="DU465" s="38"/>
      <c r="DV465" s="38"/>
      <c r="DW465" s="38"/>
      <c r="DX465" s="38"/>
      <c r="DY465" s="38"/>
      <c r="DZ465" s="38"/>
      <c r="EA465" s="38"/>
      <c r="EB465" s="38"/>
      <c r="EC465" s="38"/>
      <c r="ED465" s="38"/>
      <c r="EE465" s="38"/>
      <c r="EF465" s="38"/>
      <c r="EG465" s="38"/>
    </row>
    <row r="466" spans="1:137" s="64" customFormat="1" ht="25.5">
      <c r="A466" s="45" t="s">
        <v>662</v>
      </c>
      <c r="B466" s="49"/>
      <c r="C466" s="8" t="s">
        <v>340</v>
      </c>
      <c r="D466" s="44">
        <f>SUM(D467:D468)</f>
        <v>1577</v>
      </c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3"/>
      <c r="AZ466" s="33"/>
      <c r="BA466" s="33"/>
      <c r="BB466" s="33"/>
      <c r="BC466" s="33"/>
      <c r="BD466" s="33"/>
      <c r="BE466" s="33"/>
      <c r="BF466" s="33"/>
      <c r="BG466" s="33"/>
      <c r="BH466" s="33"/>
      <c r="BI466" s="33"/>
      <c r="BJ466" s="33"/>
      <c r="BK466" s="33"/>
      <c r="BL466" s="33"/>
      <c r="BM466" s="33"/>
      <c r="BN466" s="33"/>
      <c r="BO466" s="33"/>
      <c r="BP466" s="33"/>
      <c r="BQ466" s="33"/>
      <c r="BR466" s="33"/>
      <c r="BS466" s="33"/>
      <c r="BT466" s="33"/>
      <c r="BU466" s="33"/>
      <c r="BV466" s="33"/>
      <c r="BW466" s="33"/>
      <c r="BX466" s="33"/>
      <c r="BY466" s="33"/>
      <c r="BZ466" s="33"/>
      <c r="CA466" s="33"/>
      <c r="CB466" s="33"/>
      <c r="CC466" s="33"/>
      <c r="CD466" s="33"/>
      <c r="CE466" s="33"/>
      <c r="CF466" s="33"/>
      <c r="CG466" s="33"/>
      <c r="CH466" s="33"/>
      <c r="CI466" s="33"/>
      <c r="CJ466" s="33"/>
      <c r="CK466" s="33"/>
      <c r="CL466" s="33"/>
      <c r="CM466" s="33"/>
      <c r="CN466" s="33"/>
      <c r="CO466" s="33"/>
      <c r="CP466" s="33"/>
      <c r="CQ466" s="33"/>
      <c r="CR466" s="33"/>
      <c r="CS466" s="33"/>
      <c r="CT466" s="33"/>
      <c r="CU466" s="33"/>
      <c r="CV466" s="33"/>
      <c r="CW466" s="33"/>
      <c r="CX466" s="33"/>
      <c r="CY466" s="33"/>
      <c r="CZ466" s="33"/>
      <c r="DA466" s="33"/>
      <c r="DB466" s="33"/>
      <c r="DC466" s="33"/>
      <c r="DD466" s="33"/>
      <c r="DE466" s="33"/>
      <c r="DF466" s="33"/>
      <c r="DG466" s="33"/>
      <c r="DH466" s="33"/>
      <c r="DI466" s="33"/>
      <c r="DJ466" s="33"/>
      <c r="DK466" s="33"/>
      <c r="DL466" s="33"/>
      <c r="DM466" s="33"/>
      <c r="DN466" s="33"/>
      <c r="DO466" s="33"/>
      <c r="DP466" s="33"/>
      <c r="DQ466" s="33"/>
      <c r="DR466" s="33"/>
      <c r="DS466" s="33"/>
      <c r="DT466" s="33"/>
      <c r="DU466" s="33"/>
      <c r="DV466" s="33"/>
      <c r="DW466" s="33"/>
      <c r="DX466" s="33"/>
      <c r="DY466" s="33"/>
      <c r="DZ466" s="33"/>
      <c r="EA466" s="33"/>
      <c r="EB466" s="33"/>
      <c r="EC466" s="33"/>
      <c r="ED466" s="33"/>
      <c r="EE466" s="33"/>
      <c r="EF466" s="33"/>
      <c r="EG466" s="33"/>
    </row>
    <row r="467" spans="1:137" s="64" customFormat="1" ht="25.5">
      <c r="A467" s="41"/>
      <c r="B467" s="49" t="s">
        <v>366</v>
      </c>
      <c r="C467" s="8" t="s">
        <v>1</v>
      </c>
      <c r="D467" s="44">
        <v>1387</v>
      </c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  <c r="AZ467" s="33"/>
      <c r="BA467" s="33"/>
      <c r="BB467" s="33"/>
      <c r="BC467" s="33"/>
      <c r="BD467" s="33"/>
      <c r="BE467" s="33"/>
      <c r="BF467" s="33"/>
      <c r="BG467" s="33"/>
      <c r="BH467" s="33"/>
      <c r="BI467" s="33"/>
      <c r="BJ467" s="33"/>
      <c r="BK467" s="33"/>
      <c r="BL467" s="33"/>
      <c r="BM467" s="33"/>
      <c r="BN467" s="33"/>
      <c r="BO467" s="33"/>
      <c r="BP467" s="33"/>
      <c r="BQ467" s="33"/>
      <c r="BR467" s="33"/>
      <c r="BS467" s="33"/>
      <c r="BT467" s="33"/>
      <c r="BU467" s="33"/>
      <c r="BV467" s="33"/>
      <c r="BW467" s="33"/>
      <c r="BX467" s="33"/>
      <c r="BY467" s="33"/>
      <c r="BZ467" s="33"/>
      <c r="CA467" s="33"/>
      <c r="CB467" s="33"/>
      <c r="CC467" s="33"/>
      <c r="CD467" s="33"/>
      <c r="CE467" s="33"/>
      <c r="CF467" s="33"/>
      <c r="CG467" s="33"/>
      <c r="CH467" s="33"/>
      <c r="CI467" s="33"/>
      <c r="CJ467" s="33"/>
      <c r="CK467" s="33"/>
      <c r="CL467" s="33"/>
      <c r="CM467" s="33"/>
      <c r="CN467" s="33"/>
      <c r="CO467" s="33"/>
      <c r="CP467" s="33"/>
      <c r="CQ467" s="33"/>
      <c r="CR467" s="33"/>
      <c r="CS467" s="33"/>
      <c r="CT467" s="33"/>
      <c r="CU467" s="33"/>
      <c r="CV467" s="33"/>
      <c r="CW467" s="33"/>
      <c r="CX467" s="33"/>
      <c r="CY467" s="33"/>
      <c r="CZ467" s="33"/>
      <c r="DA467" s="33"/>
      <c r="DB467" s="33"/>
      <c r="DC467" s="33"/>
      <c r="DD467" s="33"/>
      <c r="DE467" s="33"/>
      <c r="DF467" s="33"/>
      <c r="DG467" s="33"/>
      <c r="DH467" s="33"/>
      <c r="DI467" s="33"/>
      <c r="DJ467" s="33"/>
      <c r="DK467" s="33"/>
      <c r="DL467" s="33"/>
      <c r="DM467" s="33"/>
      <c r="DN467" s="33"/>
      <c r="DO467" s="33"/>
      <c r="DP467" s="33"/>
      <c r="DQ467" s="33"/>
      <c r="DR467" s="33"/>
      <c r="DS467" s="33"/>
      <c r="DT467" s="33"/>
      <c r="DU467" s="33"/>
      <c r="DV467" s="33"/>
      <c r="DW467" s="33"/>
      <c r="DX467" s="33"/>
      <c r="DY467" s="33"/>
      <c r="DZ467" s="33"/>
      <c r="EA467" s="33"/>
      <c r="EB467" s="33"/>
      <c r="EC467" s="33"/>
      <c r="ED467" s="33"/>
      <c r="EE467" s="33"/>
      <c r="EF467" s="33"/>
      <c r="EG467" s="33"/>
    </row>
    <row r="468" spans="1:137" s="64" customFormat="1" ht="25.5">
      <c r="A468" s="41"/>
      <c r="B468" s="49" t="s">
        <v>371</v>
      </c>
      <c r="C468" s="8" t="s">
        <v>372</v>
      </c>
      <c r="D468" s="44">
        <v>190</v>
      </c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  <c r="AZ468" s="33"/>
      <c r="BA468" s="33"/>
      <c r="BB468" s="33"/>
      <c r="BC468" s="33"/>
      <c r="BD468" s="33"/>
      <c r="BE468" s="33"/>
      <c r="BF468" s="33"/>
      <c r="BG468" s="33"/>
      <c r="BH468" s="33"/>
      <c r="BI468" s="33"/>
      <c r="BJ468" s="33"/>
      <c r="BK468" s="33"/>
      <c r="BL468" s="33"/>
      <c r="BM468" s="33"/>
      <c r="BN468" s="33"/>
      <c r="BO468" s="33"/>
      <c r="BP468" s="33"/>
      <c r="BQ468" s="33"/>
      <c r="BR468" s="33"/>
      <c r="BS468" s="33"/>
      <c r="BT468" s="33"/>
      <c r="BU468" s="33"/>
      <c r="BV468" s="33"/>
      <c r="BW468" s="33"/>
      <c r="BX468" s="33"/>
      <c r="BY468" s="33"/>
      <c r="BZ468" s="33"/>
      <c r="CA468" s="33"/>
      <c r="CB468" s="33"/>
      <c r="CC468" s="33"/>
      <c r="CD468" s="33"/>
      <c r="CE468" s="33"/>
      <c r="CF468" s="33"/>
      <c r="CG468" s="33"/>
      <c r="CH468" s="33"/>
      <c r="CI468" s="33"/>
      <c r="CJ468" s="33"/>
      <c r="CK468" s="33"/>
      <c r="CL468" s="33"/>
      <c r="CM468" s="33"/>
      <c r="CN468" s="33"/>
      <c r="CO468" s="33"/>
      <c r="CP468" s="33"/>
      <c r="CQ468" s="33"/>
      <c r="CR468" s="33"/>
      <c r="CS468" s="33"/>
      <c r="CT468" s="33"/>
      <c r="CU468" s="33"/>
      <c r="CV468" s="33"/>
      <c r="CW468" s="33"/>
      <c r="CX468" s="33"/>
      <c r="CY468" s="33"/>
      <c r="CZ468" s="33"/>
      <c r="DA468" s="33"/>
      <c r="DB468" s="33"/>
      <c r="DC468" s="33"/>
      <c r="DD468" s="33"/>
      <c r="DE468" s="33"/>
      <c r="DF468" s="33"/>
      <c r="DG468" s="33"/>
      <c r="DH468" s="33"/>
      <c r="DI468" s="33"/>
      <c r="DJ468" s="33"/>
      <c r="DK468" s="33"/>
      <c r="DL468" s="33"/>
      <c r="DM468" s="33"/>
      <c r="DN468" s="33"/>
      <c r="DO468" s="33"/>
      <c r="DP468" s="33"/>
      <c r="DQ468" s="33"/>
      <c r="DR468" s="33"/>
      <c r="DS468" s="33"/>
      <c r="DT468" s="33"/>
      <c r="DU468" s="33"/>
      <c r="DV468" s="33"/>
      <c r="DW468" s="33"/>
      <c r="DX468" s="33"/>
      <c r="DY468" s="33"/>
      <c r="DZ468" s="33"/>
      <c r="EA468" s="33"/>
      <c r="EB468" s="33"/>
      <c r="EC468" s="33"/>
      <c r="ED468" s="33"/>
      <c r="EE468" s="33"/>
      <c r="EF468" s="33"/>
      <c r="EG468" s="33"/>
    </row>
    <row r="469" spans="1:4" s="92" customFormat="1" ht="25.5">
      <c r="A469" s="41" t="s">
        <v>186</v>
      </c>
      <c r="B469" s="50"/>
      <c r="C469" s="46" t="s">
        <v>91</v>
      </c>
      <c r="D469" s="61">
        <f>D470+D477+D485+D501+D507</f>
        <v>757290.8</v>
      </c>
    </row>
    <row r="470" spans="1:4" s="33" customFormat="1" ht="25.5">
      <c r="A470" s="41" t="s">
        <v>187</v>
      </c>
      <c r="B470" s="50"/>
      <c r="C470" s="46" t="s">
        <v>92</v>
      </c>
      <c r="D470" s="61">
        <f>D471</f>
        <v>20966.9</v>
      </c>
    </row>
    <row r="471" spans="1:4" s="38" customFormat="1" ht="25.5">
      <c r="A471" s="41" t="s">
        <v>188</v>
      </c>
      <c r="B471" s="50"/>
      <c r="C471" s="46" t="s">
        <v>239</v>
      </c>
      <c r="D471" s="61">
        <f>D472+D475</f>
        <v>20966.9</v>
      </c>
    </row>
    <row r="472" spans="1:4" s="33" customFormat="1" ht="12.75">
      <c r="A472" s="41" t="s">
        <v>663</v>
      </c>
      <c r="B472" s="50"/>
      <c r="C472" s="59" t="s">
        <v>93</v>
      </c>
      <c r="D472" s="61">
        <f>D473+D474</f>
        <v>2973.9</v>
      </c>
    </row>
    <row r="473" spans="1:4" s="33" customFormat="1" ht="25.5">
      <c r="A473" s="41"/>
      <c r="B473" s="49" t="s">
        <v>366</v>
      </c>
      <c r="C473" s="8" t="s">
        <v>1</v>
      </c>
      <c r="D473" s="44">
        <v>2015.9</v>
      </c>
    </row>
    <row r="474" spans="1:4" s="33" customFormat="1" ht="12.75">
      <c r="A474" s="41"/>
      <c r="B474" s="49" t="s">
        <v>367</v>
      </c>
      <c r="C474" s="8" t="s">
        <v>368</v>
      </c>
      <c r="D474" s="44">
        <v>958</v>
      </c>
    </row>
    <row r="475" spans="1:4" s="33" customFormat="1" ht="38.25">
      <c r="A475" s="41" t="s">
        <v>664</v>
      </c>
      <c r="B475" s="50"/>
      <c r="C475" s="59" t="s">
        <v>94</v>
      </c>
      <c r="D475" s="61">
        <f>D476</f>
        <v>17993</v>
      </c>
    </row>
    <row r="476" spans="1:4" s="33" customFormat="1" ht="25.5">
      <c r="A476" s="41"/>
      <c r="B476" s="49" t="s">
        <v>366</v>
      </c>
      <c r="C476" s="8" t="s">
        <v>1</v>
      </c>
      <c r="D476" s="44">
        <v>17993</v>
      </c>
    </row>
    <row r="477" spans="1:4" s="33" customFormat="1" ht="25.5">
      <c r="A477" s="41" t="s">
        <v>189</v>
      </c>
      <c r="B477" s="50"/>
      <c r="C477" s="46" t="s">
        <v>95</v>
      </c>
      <c r="D477" s="61">
        <f>D478</f>
        <v>1599.5</v>
      </c>
    </row>
    <row r="478" spans="1:4" s="75" customFormat="1" ht="25.5">
      <c r="A478" s="41" t="s">
        <v>190</v>
      </c>
      <c r="B478" s="50"/>
      <c r="C478" s="46" t="s">
        <v>191</v>
      </c>
      <c r="D478" s="61">
        <f>D479+D483+D481</f>
        <v>1599.5</v>
      </c>
    </row>
    <row r="479" spans="1:4" s="33" customFormat="1" ht="12.75">
      <c r="A479" s="41" t="s">
        <v>665</v>
      </c>
      <c r="B479" s="50"/>
      <c r="C479" s="59" t="s">
        <v>93</v>
      </c>
      <c r="D479" s="61">
        <f>D480</f>
        <v>369.5</v>
      </c>
    </row>
    <row r="480" spans="1:4" s="33" customFormat="1" ht="25.5">
      <c r="A480" s="41"/>
      <c r="B480" s="49" t="s">
        <v>366</v>
      </c>
      <c r="C480" s="8" t="s">
        <v>1</v>
      </c>
      <c r="D480" s="44">
        <v>369.5</v>
      </c>
    </row>
    <row r="481" spans="1:4" s="33" customFormat="1" ht="12.75">
      <c r="A481" s="41" t="s">
        <v>666</v>
      </c>
      <c r="B481" s="50"/>
      <c r="C481" s="59" t="s">
        <v>96</v>
      </c>
      <c r="D481" s="61">
        <f>D482</f>
        <v>550</v>
      </c>
    </row>
    <row r="482" spans="1:4" s="33" customFormat="1" ht="25.5">
      <c r="A482" s="41"/>
      <c r="B482" s="49" t="s">
        <v>366</v>
      </c>
      <c r="C482" s="8" t="s">
        <v>1</v>
      </c>
      <c r="D482" s="44">
        <v>550</v>
      </c>
    </row>
    <row r="483" spans="1:4" s="33" customFormat="1" ht="63.75">
      <c r="A483" s="41" t="s">
        <v>667</v>
      </c>
      <c r="B483" s="50"/>
      <c r="C483" s="59" t="s">
        <v>487</v>
      </c>
      <c r="D483" s="61">
        <f>D484</f>
        <v>680</v>
      </c>
    </row>
    <row r="484" spans="1:4" s="33" customFormat="1" ht="25.5">
      <c r="A484" s="41"/>
      <c r="B484" s="49" t="s">
        <v>366</v>
      </c>
      <c r="C484" s="8" t="s">
        <v>1</v>
      </c>
      <c r="D484" s="44">
        <v>680</v>
      </c>
    </row>
    <row r="485" spans="1:4" s="33" customFormat="1" ht="25.5">
      <c r="A485" s="41" t="s">
        <v>192</v>
      </c>
      <c r="B485" s="50"/>
      <c r="C485" s="46" t="s">
        <v>97</v>
      </c>
      <c r="D485" s="61">
        <f>D486</f>
        <v>625492.5</v>
      </c>
    </row>
    <row r="486" spans="1:4" s="75" customFormat="1" ht="25.5">
      <c r="A486" s="41" t="s">
        <v>193</v>
      </c>
      <c r="B486" s="50"/>
      <c r="C486" s="46" t="s">
        <v>194</v>
      </c>
      <c r="D486" s="61">
        <f>D487+D489+D492+D495+D499+D497</f>
        <v>625492.5</v>
      </c>
    </row>
    <row r="487" spans="1:4" s="33" customFormat="1" ht="25.5">
      <c r="A487" s="41" t="s">
        <v>668</v>
      </c>
      <c r="B487" s="50"/>
      <c r="C487" s="59" t="s">
        <v>98</v>
      </c>
      <c r="D487" s="61">
        <f>D488</f>
        <v>78</v>
      </c>
    </row>
    <row r="488" spans="1:4" s="33" customFormat="1" ht="25.5">
      <c r="A488" s="41"/>
      <c r="B488" s="49" t="s">
        <v>366</v>
      </c>
      <c r="C488" s="8" t="s">
        <v>1</v>
      </c>
      <c r="D488" s="44">
        <v>78</v>
      </c>
    </row>
    <row r="489" spans="1:4" s="33" customFormat="1" ht="25.5">
      <c r="A489" s="41" t="s">
        <v>669</v>
      </c>
      <c r="B489" s="50"/>
      <c r="C489" s="59" t="s">
        <v>99</v>
      </c>
      <c r="D489" s="61">
        <f>D490+D491</f>
        <v>12318.5</v>
      </c>
    </row>
    <row r="490" spans="1:4" s="33" customFormat="1" ht="25.5">
      <c r="A490" s="41"/>
      <c r="B490" s="49" t="s">
        <v>366</v>
      </c>
      <c r="C490" s="8" t="s">
        <v>1</v>
      </c>
      <c r="D490" s="44">
        <v>12316.7</v>
      </c>
    </row>
    <row r="491" spans="1:4" s="33" customFormat="1" ht="12.75">
      <c r="A491" s="41"/>
      <c r="B491" s="49" t="s">
        <v>367</v>
      </c>
      <c r="C491" s="8" t="s">
        <v>368</v>
      </c>
      <c r="D491" s="44">
        <v>1.8</v>
      </c>
    </row>
    <row r="492" spans="1:4" s="37" customFormat="1" ht="38.25">
      <c r="A492" s="41" t="s">
        <v>196</v>
      </c>
      <c r="B492" s="83"/>
      <c r="C492" s="97" t="s">
        <v>107</v>
      </c>
      <c r="D492" s="44">
        <f>SUM(D493:D494)</f>
        <v>3085.9</v>
      </c>
    </row>
    <row r="493" spans="1:4" s="37" customFormat="1" ht="25.5">
      <c r="A493" s="47"/>
      <c r="B493" s="83" t="s">
        <v>366</v>
      </c>
      <c r="C493" s="8" t="s">
        <v>1</v>
      </c>
      <c r="D493" s="44">
        <v>30.6</v>
      </c>
    </row>
    <row r="494" spans="1:4" s="37" customFormat="1" ht="12.75">
      <c r="A494" s="47"/>
      <c r="B494" s="45" t="s">
        <v>369</v>
      </c>
      <c r="C494" s="46" t="s">
        <v>370</v>
      </c>
      <c r="D494" s="44">
        <v>3055.3</v>
      </c>
    </row>
    <row r="495" spans="1:4" s="62" customFormat="1" ht="51">
      <c r="A495" s="41" t="s">
        <v>195</v>
      </c>
      <c r="B495" s="50"/>
      <c r="C495" s="59" t="s">
        <v>100</v>
      </c>
      <c r="D495" s="61">
        <f>D496</f>
        <v>10.1</v>
      </c>
    </row>
    <row r="496" spans="1:4" s="33" customFormat="1" ht="51">
      <c r="A496" s="41"/>
      <c r="B496" s="49" t="s">
        <v>365</v>
      </c>
      <c r="C496" s="8" t="s">
        <v>179</v>
      </c>
      <c r="D496" s="44">
        <v>10.1</v>
      </c>
    </row>
    <row r="497" spans="1:4" s="37" customFormat="1" ht="51">
      <c r="A497" s="41" t="s">
        <v>197</v>
      </c>
      <c r="B497" s="50"/>
      <c r="C497" s="59" t="s">
        <v>198</v>
      </c>
      <c r="D497" s="61">
        <f>D498</f>
        <v>600000</v>
      </c>
    </row>
    <row r="498" spans="1:4" s="37" customFormat="1" ht="12.75">
      <c r="A498" s="41"/>
      <c r="B498" s="49" t="s">
        <v>369</v>
      </c>
      <c r="C498" s="46" t="s">
        <v>370</v>
      </c>
      <c r="D498" s="44">
        <v>600000</v>
      </c>
    </row>
    <row r="499" spans="1:4" s="37" customFormat="1" ht="12.75">
      <c r="A499" s="41" t="s">
        <v>670</v>
      </c>
      <c r="B499" s="50"/>
      <c r="C499" s="59" t="s">
        <v>344</v>
      </c>
      <c r="D499" s="61">
        <f>D500</f>
        <v>10000</v>
      </c>
    </row>
    <row r="500" spans="1:4" s="37" customFormat="1" ht="12.75">
      <c r="A500" s="41"/>
      <c r="B500" s="49" t="s">
        <v>369</v>
      </c>
      <c r="C500" s="46" t="s">
        <v>370</v>
      </c>
      <c r="D500" s="44">
        <v>10000</v>
      </c>
    </row>
    <row r="501" spans="1:4" s="33" customFormat="1" ht="38.25">
      <c r="A501" s="41" t="s">
        <v>199</v>
      </c>
      <c r="B501" s="50"/>
      <c r="C501" s="46" t="s">
        <v>101</v>
      </c>
      <c r="D501" s="61">
        <f>D502</f>
        <v>82646</v>
      </c>
    </row>
    <row r="502" spans="1:4" s="75" customFormat="1" ht="25.5">
      <c r="A502" s="41" t="s">
        <v>200</v>
      </c>
      <c r="B502" s="50"/>
      <c r="C502" s="46" t="s">
        <v>201</v>
      </c>
      <c r="D502" s="61">
        <f>D503</f>
        <v>82646</v>
      </c>
    </row>
    <row r="503" spans="1:4" s="33" customFormat="1" ht="12.75">
      <c r="A503" s="41" t="s">
        <v>671</v>
      </c>
      <c r="B503" s="50"/>
      <c r="C503" s="59" t="s">
        <v>202</v>
      </c>
      <c r="D503" s="61">
        <f>D504+D505+D506</f>
        <v>82646</v>
      </c>
    </row>
    <row r="504" spans="1:4" s="33" customFormat="1" ht="51">
      <c r="A504" s="41"/>
      <c r="B504" s="49" t="s">
        <v>365</v>
      </c>
      <c r="C504" s="8" t="s">
        <v>179</v>
      </c>
      <c r="D504" s="44">
        <v>53411.9</v>
      </c>
    </row>
    <row r="505" spans="1:4" s="33" customFormat="1" ht="25.5">
      <c r="A505" s="41"/>
      <c r="B505" s="49" t="s">
        <v>366</v>
      </c>
      <c r="C505" s="8" t="s">
        <v>1</v>
      </c>
      <c r="D505" s="44">
        <v>26798.4</v>
      </c>
    </row>
    <row r="506" spans="1:4" s="33" customFormat="1" ht="12.75">
      <c r="A506" s="41"/>
      <c r="B506" s="49" t="s">
        <v>367</v>
      </c>
      <c r="C506" s="8" t="s">
        <v>368</v>
      </c>
      <c r="D506" s="44">
        <v>2435.7</v>
      </c>
    </row>
    <row r="507" spans="1:4" s="33" customFormat="1" ht="38.25">
      <c r="A507" s="41" t="s">
        <v>203</v>
      </c>
      <c r="B507" s="50"/>
      <c r="C507" s="46" t="s">
        <v>102</v>
      </c>
      <c r="D507" s="61">
        <f>D508+D513+D516</f>
        <v>26585.9</v>
      </c>
    </row>
    <row r="508" spans="1:4" s="75" customFormat="1" ht="25.5">
      <c r="A508" s="41" t="s">
        <v>204</v>
      </c>
      <c r="B508" s="50"/>
      <c r="C508" s="46" t="s">
        <v>205</v>
      </c>
      <c r="D508" s="61">
        <f>D509</f>
        <v>25546.7</v>
      </c>
    </row>
    <row r="509" spans="1:4" s="37" customFormat="1" ht="12.75">
      <c r="A509" s="41" t="s">
        <v>672</v>
      </c>
      <c r="B509" s="50"/>
      <c r="C509" s="59" t="s">
        <v>206</v>
      </c>
      <c r="D509" s="61">
        <f>D510+D511+D512</f>
        <v>25546.7</v>
      </c>
    </row>
    <row r="510" spans="1:4" s="33" customFormat="1" ht="51">
      <c r="A510" s="41"/>
      <c r="B510" s="49" t="s">
        <v>365</v>
      </c>
      <c r="C510" s="8" t="s">
        <v>179</v>
      </c>
      <c r="D510" s="44">
        <v>22035.5</v>
      </c>
    </row>
    <row r="511" spans="1:4" s="33" customFormat="1" ht="25.5">
      <c r="A511" s="41"/>
      <c r="B511" s="49" t="s">
        <v>366</v>
      </c>
      <c r="C511" s="8" t="s">
        <v>1</v>
      </c>
      <c r="D511" s="44">
        <v>3510.5</v>
      </c>
    </row>
    <row r="512" spans="1:4" s="33" customFormat="1" ht="12.75">
      <c r="A512" s="41"/>
      <c r="B512" s="49" t="s">
        <v>367</v>
      </c>
      <c r="C512" s="8" t="s">
        <v>368</v>
      </c>
      <c r="D512" s="44">
        <v>0.7</v>
      </c>
    </row>
    <row r="513" spans="1:4" s="75" customFormat="1" ht="12.75">
      <c r="A513" s="41" t="s">
        <v>240</v>
      </c>
      <c r="B513" s="50"/>
      <c r="C513" s="46" t="s">
        <v>241</v>
      </c>
      <c r="D513" s="61">
        <f>D514</f>
        <v>436</v>
      </c>
    </row>
    <row r="514" spans="1:4" s="33" customFormat="1" ht="25.5">
      <c r="A514" s="41" t="s">
        <v>673</v>
      </c>
      <c r="B514" s="50"/>
      <c r="C514" s="59" t="s">
        <v>103</v>
      </c>
      <c r="D514" s="61">
        <f>D515</f>
        <v>436</v>
      </c>
    </row>
    <row r="515" spans="1:4" s="33" customFormat="1" ht="25.5">
      <c r="A515" s="41"/>
      <c r="B515" s="49" t="s">
        <v>366</v>
      </c>
      <c r="C515" s="8" t="s">
        <v>1</v>
      </c>
      <c r="D515" s="44">
        <v>436</v>
      </c>
    </row>
    <row r="516" spans="1:4" s="75" customFormat="1" ht="25.5">
      <c r="A516" s="41" t="s">
        <v>242</v>
      </c>
      <c r="B516" s="50"/>
      <c r="C516" s="46" t="s">
        <v>243</v>
      </c>
      <c r="D516" s="61">
        <f>D517</f>
        <v>603.2</v>
      </c>
    </row>
    <row r="517" spans="1:4" s="33" customFormat="1" ht="51">
      <c r="A517" s="41" t="s">
        <v>674</v>
      </c>
      <c r="B517" s="50"/>
      <c r="C517" s="59" t="s">
        <v>184</v>
      </c>
      <c r="D517" s="61">
        <f>D518</f>
        <v>603.2</v>
      </c>
    </row>
    <row r="518" spans="1:4" s="62" customFormat="1" ht="12.75">
      <c r="A518" s="41"/>
      <c r="B518" s="49" t="s">
        <v>367</v>
      </c>
      <c r="C518" s="8" t="s">
        <v>368</v>
      </c>
      <c r="D518" s="44">
        <v>603.2</v>
      </c>
    </row>
    <row r="519" spans="1:4" s="33" customFormat="1" ht="12.75">
      <c r="A519" s="41" t="s">
        <v>13</v>
      </c>
      <c r="B519" s="41"/>
      <c r="C519" s="3" t="s">
        <v>14</v>
      </c>
      <c r="D519" s="44">
        <f>D520+D522+D526+D528+D530+D532+D534</f>
        <v>34721.9</v>
      </c>
    </row>
    <row r="520" spans="1:4" s="33" customFormat="1" ht="12.75">
      <c r="A520" s="41" t="s">
        <v>675</v>
      </c>
      <c r="B520" s="50"/>
      <c r="C520" s="8" t="s">
        <v>384</v>
      </c>
      <c r="D520" s="44">
        <f>D521</f>
        <v>2080</v>
      </c>
    </row>
    <row r="521" spans="1:4" s="62" customFormat="1" ht="51">
      <c r="A521" s="41"/>
      <c r="B521" s="49" t="s">
        <v>365</v>
      </c>
      <c r="C521" s="8" t="s">
        <v>179</v>
      </c>
      <c r="D521" s="44">
        <v>2080</v>
      </c>
    </row>
    <row r="522" spans="1:5" s="33" customFormat="1" ht="12.75">
      <c r="A522" s="41" t="s">
        <v>676</v>
      </c>
      <c r="B522" s="47"/>
      <c r="C522" s="96" t="s">
        <v>206</v>
      </c>
      <c r="D522" s="61">
        <f>SUM(D523:D525)</f>
        <v>17163.300000000003</v>
      </c>
      <c r="E522" s="98"/>
    </row>
    <row r="523" spans="1:4" s="33" customFormat="1" ht="51">
      <c r="A523" s="41"/>
      <c r="B523" s="49" t="s">
        <v>365</v>
      </c>
      <c r="C523" s="8" t="s">
        <v>179</v>
      </c>
      <c r="D523" s="44">
        <f>9843.6+5143.1</f>
        <v>14986.7</v>
      </c>
    </row>
    <row r="524" spans="1:4" s="62" customFormat="1" ht="25.5">
      <c r="A524" s="41"/>
      <c r="B524" s="49" t="s">
        <v>366</v>
      </c>
      <c r="C524" s="8" t="s">
        <v>1</v>
      </c>
      <c r="D524" s="44">
        <f>1406.7+741.5</f>
        <v>2148.2</v>
      </c>
    </row>
    <row r="525" spans="1:4" s="62" customFormat="1" ht="12.75">
      <c r="A525" s="41"/>
      <c r="B525" s="49" t="s">
        <v>367</v>
      </c>
      <c r="C525" s="8" t="s">
        <v>368</v>
      </c>
      <c r="D525" s="44">
        <f>7.3+21.1</f>
        <v>28.400000000000002</v>
      </c>
    </row>
    <row r="526" spans="1:4" s="62" customFormat="1" ht="25.5">
      <c r="A526" s="41" t="s">
        <v>677</v>
      </c>
      <c r="B526" s="47"/>
      <c r="C526" s="96" t="s">
        <v>385</v>
      </c>
      <c r="D526" s="61">
        <f>D527</f>
        <v>429.6</v>
      </c>
    </row>
    <row r="527" spans="1:4" s="33" customFormat="1" ht="51">
      <c r="A527" s="41"/>
      <c r="B527" s="49" t="s">
        <v>365</v>
      </c>
      <c r="C527" s="8" t="s">
        <v>179</v>
      </c>
      <c r="D527" s="44">
        <v>429.6</v>
      </c>
    </row>
    <row r="528" spans="1:4" s="33" customFormat="1" ht="25.5">
      <c r="A528" s="41" t="s">
        <v>678</v>
      </c>
      <c r="B528" s="94"/>
      <c r="C528" s="95" t="s">
        <v>403</v>
      </c>
      <c r="D528" s="61">
        <f>D529</f>
        <v>6744.200000000001</v>
      </c>
    </row>
    <row r="529" spans="1:4" s="33" customFormat="1" ht="51">
      <c r="A529" s="45"/>
      <c r="B529" s="49" t="s">
        <v>365</v>
      </c>
      <c r="C529" s="8" t="s">
        <v>179</v>
      </c>
      <c r="D529" s="61">
        <f>4552.8+2191.4</f>
        <v>6744.200000000001</v>
      </c>
    </row>
    <row r="530" spans="1:4" s="33" customFormat="1" ht="25.5">
      <c r="A530" s="41" t="s">
        <v>679</v>
      </c>
      <c r="B530" s="41"/>
      <c r="C530" s="9" t="s">
        <v>388</v>
      </c>
      <c r="D530" s="44">
        <f>D531</f>
        <v>1490.4</v>
      </c>
    </row>
    <row r="531" spans="1:4" s="33" customFormat="1" ht="51">
      <c r="A531" s="41"/>
      <c r="B531" s="49" t="s">
        <v>365</v>
      </c>
      <c r="C531" s="8" t="s">
        <v>179</v>
      </c>
      <c r="D531" s="44">
        <v>1490.4</v>
      </c>
    </row>
    <row r="532" spans="1:5" s="33" customFormat="1" ht="25.5">
      <c r="A532" s="41" t="s">
        <v>680</v>
      </c>
      <c r="B532" s="41"/>
      <c r="C532" s="3" t="s">
        <v>337</v>
      </c>
      <c r="D532" s="44">
        <f>D533</f>
        <v>175</v>
      </c>
      <c r="E532" s="98"/>
    </row>
    <row r="533" spans="1:4" s="33" customFormat="1" ht="25.5">
      <c r="A533" s="41"/>
      <c r="B533" s="49" t="s">
        <v>366</v>
      </c>
      <c r="C533" s="8" t="s">
        <v>1</v>
      </c>
      <c r="D533" s="44">
        <v>175</v>
      </c>
    </row>
    <row r="534" spans="1:4" s="75" customFormat="1" ht="25.5">
      <c r="A534" s="41" t="s">
        <v>681</v>
      </c>
      <c r="B534" s="42"/>
      <c r="C534" s="22" t="s">
        <v>504</v>
      </c>
      <c r="D534" s="61">
        <f>D535</f>
        <v>6639.4</v>
      </c>
    </row>
    <row r="535" spans="1:4" s="33" customFormat="1" ht="25.5">
      <c r="A535" s="41"/>
      <c r="B535" s="49" t="s">
        <v>366</v>
      </c>
      <c r="C535" s="8" t="s">
        <v>1</v>
      </c>
      <c r="D535" s="44">
        <v>6639.4</v>
      </c>
    </row>
    <row r="536" spans="1:4" s="37" customFormat="1" ht="15.75">
      <c r="A536" s="41"/>
      <c r="B536" s="127"/>
      <c r="C536" s="128" t="s">
        <v>332</v>
      </c>
      <c r="D536" s="129">
        <f>D10+D144+D151+D195+D255+D278+D293+D311+D376+D399+D451+D469+D519</f>
        <v>4133619.9199999995</v>
      </c>
    </row>
    <row r="537" spans="1:4" s="37" customFormat="1" ht="12.75">
      <c r="A537" s="10"/>
      <c r="B537" s="35"/>
      <c r="C537" s="99"/>
      <c r="D537" s="100"/>
    </row>
    <row r="538" spans="1:4" s="37" customFormat="1" ht="12.75">
      <c r="A538" s="11"/>
      <c r="B538" s="11"/>
      <c r="C538" s="33"/>
      <c r="D538" s="100"/>
    </row>
    <row r="539" spans="1:4" s="37" customFormat="1" ht="12.75">
      <c r="A539" s="11"/>
      <c r="B539" s="11"/>
      <c r="C539" s="33"/>
      <c r="D539" s="98"/>
    </row>
    <row r="540" spans="1:4" s="37" customFormat="1" ht="12.75">
      <c r="A540" s="11"/>
      <c r="B540" s="11"/>
      <c r="C540" s="33"/>
      <c r="D540" s="33"/>
    </row>
    <row r="541" spans="5:137" ht="12.75"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  <c r="AL541" s="33"/>
      <c r="AM541" s="33"/>
      <c r="AN541" s="33"/>
      <c r="AO541" s="33"/>
      <c r="AP541" s="33"/>
      <c r="AQ541" s="33"/>
      <c r="AR541" s="33"/>
      <c r="AS541" s="33"/>
      <c r="AT541" s="33"/>
      <c r="AU541" s="33"/>
      <c r="AV541" s="33"/>
      <c r="AW541" s="33"/>
      <c r="AX541" s="33"/>
      <c r="AY541" s="33"/>
      <c r="AZ541" s="33"/>
      <c r="BA541" s="33"/>
      <c r="BB541" s="33"/>
      <c r="BC541" s="33"/>
      <c r="BD541" s="33"/>
      <c r="BE541" s="33"/>
      <c r="BF541" s="33"/>
      <c r="BG541" s="33"/>
      <c r="BH541" s="33"/>
      <c r="BI541" s="33"/>
      <c r="BJ541" s="33"/>
      <c r="BK541" s="33"/>
      <c r="BL541" s="33"/>
      <c r="BM541" s="33"/>
      <c r="BN541" s="33"/>
      <c r="BO541" s="33"/>
      <c r="BP541" s="33"/>
      <c r="BQ541" s="33"/>
      <c r="BR541" s="33"/>
      <c r="BS541" s="33"/>
      <c r="BT541" s="33"/>
      <c r="BU541" s="33"/>
      <c r="BV541" s="33"/>
      <c r="BW541" s="33"/>
      <c r="BX541" s="33"/>
      <c r="BY541" s="33"/>
      <c r="BZ541" s="33"/>
      <c r="CA541" s="33"/>
      <c r="CB541" s="33"/>
      <c r="CC541" s="33"/>
      <c r="CD541" s="33"/>
      <c r="CE541" s="33"/>
      <c r="CF541" s="33"/>
      <c r="CG541" s="33"/>
      <c r="CH541" s="33"/>
      <c r="CI541" s="33"/>
      <c r="CJ541" s="33"/>
      <c r="CK541" s="33"/>
      <c r="CL541" s="33"/>
      <c r="CM541" s="33"/>
      <c r="CN541" s="33"/>
      <c r="CO541" s="33"/>
      <c r="CP541" s="33"/>
      <c r="CQ541" s="33"/>
      <c r="CR541" s="33"/>
      <c r="CS541" s="33"/>
      <c r="CT541" s="33"/>
      <c r="CU541" s="33"/>
      <c r="CV541" s="33"/>
      <c r="CW541" s="33"/>
      <c r="CX541" s="33"/>
      <c r="CY541" s="33"/>
      <c r="CZ541" s="33"/>
      <c r="DA541" s="33"/>
      <c r="DB541" s="33"/>
      <c r="DC541" s="33"/>
      <c r="DD541" s="33"/>
      <c r="DE541" s="33"/>
      <c r="DF541" s="33"/>
      <c r="DG541" s="33"/>
      <c r="DH541" s="33"/>
      <c r="DI541" s="33"/>
      <c r="DJ541" s="33"/>
      <c r="DK541" s="33"/>
      <c r="DL541" s="33"/>
      <c r="DM541" s="33"/>
      <c r="DN541" s="33"/>
      <c r="DO541" s="33"/>
      <c r="DP541" s="33"/>
      <c r="DQ541" s="33"/>
      <c r="DR541" s="33"/>
      <c r="DS541" s="33"/>
      <c r="DT541" s="33"/>
      <c r="DU541" s="33"/>
      <c r="DV541" s="33"/>
      <c r="DW541" s="33"/>
      <c r="DX541" s="33"/>
      <c r="DY541" s="33"/>
      <c r="DZ541" s="33"/>
      <c r="EA541" s="33"/>
      <c r="EB541" s="33"/>
      <c r="EC541" s="33"/>
      <c r="ED541" s="33"/>
      <c r="EE541" s="33"/>
      <c r="EF541" s="33"/>
      <c r="EG541" s="33"/>
    </row>
    <row r="542" spans="5:137" ht="12.75"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/>
      <c r="AR542" s="33"/>
      <c r="AS542" s="33"/>
      <c r="AT542" s="33"/>
      <c r="AU542" s="33"/>
      <c r="AV542" s="33"/>
      <c r="AW542" s="33"/>
      <c r="AX542" s="33"/>
      <c r="AY542" s="33"/>
      <c r="AZ542" s="33"/>
      <c r="BA542" s="33"/>
      <c r="BB542" s="33"/>
      <c r="BC542" s="33"/>
      <c r="BD542" s="33"/>
      <c r="BE542" s="33"/>
      <c r="BF542" s="33"/>
      <c r="BG542" s="33"/>
      <c r="BH542" s="33"/>
      <c r="BI542" s="33"/>
      <c r="BJ542" s="33"/>
      <c r="BK542" s="33"/>
      <c r="BL542" s="33"/>
      <c r="BM542" s="33"/>
      <c r="BN542" s="33"/>
      <c r="BO542" s="33"/>
      <c r="BP542" s="33"/>
      <c r="BQ542" s="33"/>
      <c r="BR542" s="33"/>
      <c r="BS542" s="33"/>
      <c r="BT542" s="33"/>
      <c r="BU542" s="33"/>
      <c r="BV542" s="33"/>
      <c r="BW542" s="33"/>
      <c r="BX542" s="33"/>
      <c r="BY542" s="33"/>
      <c r="BZ542" s="33"/>
      <c r="CA542" s="33"/>
      <c r="CB542" s="33"/>
      <c r="CC542" s="33"/>
      <c r="CD542" s="33"/>
      <c r="CE542" s="33"/>
      <c r="CF542" s="33"/>
      <c r="CG542" s="33"/>
      <c r="CH542" s="33"/>
      <c r="CI542" s="33"/>
      <c r="CJ542" s="33"/>
      <c r="CK542" s="33"/>
      <c r="CL542" s="33"/>
      <c r="CM542" s="33"/>
      <c r="CN542" s="33"/>
      <c r="CO542" s="33"/>
      <c r="CP542" s="33"/>
      <c r="CQ542" s="33"/>
      <c r="CR542" s="33"/>
      <c r="CS542" s="33"/>
      <c r="CT542" s="33"/>
      <c r="CU542" s="33"/>
      <c r="CV542" s="33"/>
      <c r="CW542" s="33"/>
      <c r="CX542" s="33"/>
      <c r="CY542" s="33"/>
      <c r="CZ542" s="33"/>
      <c r="DA542" s="33"/>
      <c r="DB542" s="33"/>
      <c r="DC542" s="33"/>
      <c r="DD542" s="33"/>
      <c r="DE542" s="33"/>
      <c r="DF542" s="33"/>
      <c r="DG542" s="33"/>
      <c r="DH542" s="33"/>
      <c r="DI542" s="33"/>
      <c r="DJ542" s="33"/>
      <c r="DK542" s="33"/>
      <c r="DL542" s="33"/>
      <c r="DM542" s="33"/>
      <c r="DN542" s="33"/>
      <c r="DO542" s="33"/>
      <c r="DP542" s="33"/>
      <c r="DQ542" s="33"/>
      <c r="DR542" s="33"/>
      <c r="DS542" s="33"/>
      <c r="DT542" s="33"/>
      <c r="DU542" s="33"/>
      <c r="DV542" s="33"/>
      <c r="DW542" s="33"/>
      <c r="DX542" s="33"/>
      <c r="DY542" s="33"/>
      <c r="DZ542" s="33"/>
      <c r="EA542" s="33"/>
      <c r="EB542" s="33"/>
      <c r="EC542" s="33"/>
      <c r="ED542" s="33"/>
      <c r="EE542" s="33"/>
      <c r="EF542" s="33"/>
      <c r="EG542" s="33"/>
    </row>
    <row r="543" spans="5:137" ht="12.75"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P543" s="33"/>
      <c r="AQ543" s="33"/>
      <c r="AR543" s="33"/>
      <c r="AS543" s="33"/>
      <c r="AT543" s="33"/>
      <c r="AU543" s="33"/>
      <c r="AV543" s="33"/>
      <c r="AW543" s="33"/>
      <c r="AX543" s="33"/>
      <c r="AY543" s="33"/>
      <c r="AZ543" s="33"/>
      <c r="BA543" s="33"/>
      <c r="BB543" s="33"/>
      <c r="BC543" s="33"/>
      <c r="BD543" s="33"/>
      <c r="BE543" s="33"/>
      <c r="BF543" s="33"/>
      <c r="BG543" s="33"/>
      <c r="BH543" s="33"/>
      <c r="BI543" s="33"/>
      <c r="BJ543" s="33"/>
      <c r="BK543" s="33"/>
      <c r="BL543" s="33"/>
      <c r="BM543" s="33"/>
      <c r="BN543" s="33"/>
      <c r="BO543" s="33"/>
      <c r="BP543" s="33"/>
      <c r="BQ543" s="33"/>
      <c r="BR543" s="33"/>
      <c r="BS543" s="33"/>
      <c r="BT543" s="33"/>
      <c r="BU543" s="33"/>
      <c r="BV543" s="33"/>
      <c r="BW543" s="33"/>
      <c r="BX543" s="33"/>
      <c r="BY543" s="33"/>
      <c r="BZ543" s="33"/>
      <c r="CA543" s="33"/>
      <c r="CB543" s="33"/>
      <c r="CC543" s="33"/>
      <c r="CD543" s="33"/>
      <c r="CE543" s="33"/>
      <c r="CF543" s="33"/>
      <c r="CG543" s="33"/>
      <c r="CH543" s="33"/>
      <c r="CI543" s="33"/>
      <c r="CJ543" s="33"/>
      <c r="CK543" s="33"/>
      <c r="CL543" s="33"/>
      <c r="CM543" s="33"/>
      <c r="CN543" s="33"/>
      <c r="CO543" s="33"/>
      <c r="CP543" s="33"/>
      <c r="CQ543" s="33"/>
      <c r="CR543" s="33"/>
      <c r="CS543" s="33"/>
      <c r="CT543" s="33"/>
      <c r="CU543" s="33"/>
      <c r="CV543" s="33"/>
      <c r="CW543" s="33"/>
      <c r="CX543" s="33"/>
      <c r="CY543" s="33"/>
      <c r="CZ543" s="33"/>
      <c r="DA543" s="33"/>
      <c r="DB543" s="33"/>
      <c r="DC543" s="33"/>
      <c r="DD543" s="33"/>
      <c r="DE543" s="33"/>
      <c r="DF543" s="33"/>
      <c r="DG543" s="33"/>
      <c r="DH543" s="33"/>
      <c r="DI543" s="33"/>
      <c r="DJ543" s="33"/>
      <c r="DK543" s="33"/>
      <c r="DL543" s="33"/>
      <c r="DM543" s="33"/>
      <c r="DN543" s="33"/>
      <c r="DO543" s="33"/>
      <c r="DP543" s="33"/>
      <c r="DQ543" s="33"/>
      <c r="DR543" s="33"/>
      <c r="DS543" s="33"/>
      <c r="DT543" s="33"/>
      <c r="DU543" s="33"/>
      <c r="DV543" s="33"/>
      <c r="DW543" s="33"/>
      <c r="DX543" s="33"/>
      <c r="DY543" s="33"/>
      <c r="DZ543" s="33"/>
      <c r="EA543" s="33"/>
      <c r="EB543" s="33"/>
      <c r="EC543" s="33"/>
      <c r="ED543" s="33"/>
      <c r="EE543" s="33"/>
      <c r="EF543" s="33"/>
      <c r="EG543" s="33"/>
    </row>
    <row r="544" spans="1:137" s="101" customFormat="1" ht="12.75">
      <c r="A544" s="11"/>
      <c r="B544" s="11"/>
      <c r="C544" s="33"/>
      <c r="D544" s="33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  <c r="AM544" s="37"/>
      <c r="AN544" s="37"/>
      <c r="AO544" s="37"/>
      <c r="AP544" s="37"/>
      <c r="AQ544" s="37"/>
      <c r="AR544" s="37"/>
      <c r="AS544" s="37"/>
      <c r="AT544" s="37"/>
      <c r="AU544" s="37"/>
      <c r="AV544" s="37"/>
      <c r="AW544" s="37"/>
      <c r="AX544" s="37"/>
      <c r="AY544" s="37"/>
      <c r="AZ544" s="37"/>
      <c r="BA544" s="37"/>
      <c r="BB544" s="37"/>
      <c r="BC544" s="37"/>
      <c r="BD544" s="37"/>
      <c r="BE544" s="37"/>
      <c r="BF544" s="37"/>
      <c r="BG544" s="37"/>
      <c r="BH544" s="37"/>
      <c r="BI544" s="37"/>
      <c r="BJ544" s="37"/>
      <c r="BK544" s="37"/>
      <c r="BL544" s="37"/>
      <c r="BM544" s="37"/>
      <c r="BN544" s="37"/>
      <c r="BO544" s="37"/>
      <c r="BP544" s="37"/>
      <c r="BQ544" s="37"/>
      <c r="BR544" s="37"/>
      <c r="BS544" s="37"/>
      <c r="BT544" s="37"/>
      <c r="BU544" s="37"/>
      <c r="BV544" s="37"/>
      <c r="BW544" s="37"/>
      <c r="BX544" s="37"/>
      <c r="BY544" s="37"/>
      <c r="BZ544" s="37"/>
      <c r="CA544" s="37"/>
      <c r="CB544" s="37"/>
      <c r="CC544" s="37"/>
      <c r="CD544" s="37"/>
      <c r="CE544" s="37"/>
      <c r="CF544" s="37"/>
      <c r="CG544" s="37"/>
      <c r="CH544" s="37"/>
      <c r="CI544" s="37"/>
      <c r="CJ544" s="37"/>
      <c r="CK544" s="37"/>
      <c r="CL544" s="37"/>
      <c r="CM544" s="37"/>
      <c r="CN544" s="37"/>
      <c r="CO544" s="37"/>
      <c r="CP544" s="37"/>
      <c r="CQ544" s="37"/>
      <c r="CR544" s="37"/>
      <c r="CS544" s="37"/>
      <c r="CT544" s="37"/>
      <c r="CU544" s="37"/>
      <c r="CV544" s="37"/>
      <c r="CW544" s="37"/>
      <c r="CX544" s="37"/>
      <c r="CY544" s="37"/>
      <c r="CZ544" s="37"/>
      <c r="DA544" s="37"/>
      <c r="DB544" s="37"/>
      <c r="DC544" s="37"/>
      <c r="DD544" s="37"/>
      <c r="DE544" s="37"/>
      <c r="DF544" s="37"/>
      <c r="DG544" s="37"/>
      <c r="DH544" s="37"/>
      <c r="DI544" s="37"/>
      <c r="DJ544" s="37"/>
      <c r="DK544" s="37"/>
      <c r="DL544" s="37"/>
      <c r="DM544" s="37"/>
      <c r="DN544" s="37"/>
      <c r="DO544" s="37"/>
      <c r="DP544" s="37"/>
      <c r="DQ544" s="37"/>
      <c r="DR544" s="37"/>
      <c r="DS544" s="37"/>
      <c r="DT544" s="37"/>
      <c r="DU544" s="37"/>
      <c r="DV544" s="37"/>
      <c r="DW544" s="37"/>
      <c r="DX544" s="37"/>
      <c r="DY544" s="37"/>
      <c r="DZ544" s="37"/>
      <c r="EA544" s="37"/>
      <c r="EB544" s="37"/>
      <c r="EC544" s="37"/>
      <c r="ED544" s="37"/>
      <c r="EE544" s="37"/>
      <c r="EF544" s="37"/>
      <c r="EG544" s="37"/>
    </row>
    <row r="545" spans="1:137" s="101" customFormat="1" ht="12.75">
      <c r="A545" s="11"/>
      <c r="B545" s="11"/>
      <c r="C545" s="33"/>
      <c r="D545" s="33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  <c r="AM545" s="37"/>
      <c r="AN545" s="37"/>
      <c r="AO545" s="37"/>
      <c r="AP545" s="37"/>
      <c r="AQ545" s="37"/>
      <c r="AR545" s="37"/>
      <c r="AS545" s="37"/>
      <c r="AT545" s="37"/>
      <c r="AU545" s="37"/>
      <c r="AV545" s="37"/>
      <c r="AW545" s="37"/>
      <c r="AX545" s="37"/>
      <c r="AY545" s="37"/>
      <c r="AZ545" s="37"/>
      <c r="BA545" s="37"/>
      <c r="BB545" s="37"/>
      <c r="BC545" s="37"/>
      <c r="BD545" s="37"/>
      <c r="BE545" s="37"/>
      <c r="BF545" s="37"/>
      <c r="BG545" s="37"/>
      <c r="BH545" s="37"/>
      <c r="BI545" s="37"/>
      <c r="BJ545" s="37"/>
      <c r="BK545" s="37"/>
      <c r="BL545" s="37"/>
      <c r="BM545" s="37"/>
      <c r="BN545" s="37"/>
      <c r="BO545" s="37"/>
      <c r="BP545" s="37"/>
      <c r="BQ545" s="37"/>
      <c r="BR545" s="37"/>
      <c r="BS545" s="37"/>
      <c r="BT545" s="37"/>
      <c r="BU545" s="37"/>
      <c r="BV545" s="37"/>
      <c r="BW545" s="37"/>
      <c r="BX545" s="37"/>
      <c r="BY545" s="37"/>
      <c r="BZ545" s="37"/>
      <c r="CA545" s="37"/>
      <c r="CB545" s="37"/>
      <c r="CC545" s="37"/>
      <c r="CD545" s="37"/>
      <c r="CE545" s="37"/>
      <c r="CF545" s="37"/>
      <c r="CG545" s="37"/>
      <c r="CH545" s="37"/>
      <c r="CI545" s="37"/>
      <c r="CJ545" s="37"/>
      <c r="CK545" s="37"/>
      <c r="CL545" s="37"/>
      <c r="CM545" s="37"/>
      <c r="CN545" s="37"/>
      <c r="CO545" s="37"/>
      <c r="CP545" s="37"/>
      <c r="CQ545" s="37"/>
      <c r="CR545" s="37"/>
      <c r="CS545" s="37"/>
      <c r="CT545" s="37"/>
      <c r="CU545" s="37"/>
      <c r="CV545" s="37"/>
      <c r="CW545" s="37"/>
      <c r="CX545" s="37"/>
      <c r="CY545" s="37"/>
      <c r="CZ545" s="37"/>
      <c r="DA545" s="37"/>
      <c r="DB545" s="37"/>
      <c r="DC545" s="37"/>
      <c r="DD545" s="37"/>
      <c r="DE545" s="37"/>
      <c r="DF545" s="37"/>
      <c r="DG545" s="37"/>
      <c r="DH545" s="37"/>
      <c r="DI545" s="37"/>
      <c r="DJ545" s="37"/>
      <c r="DK545" s="37"/>
      <c r="DL545" s="37"/>
      <c r="DM545" s="37"/>
      <c r="DN545" s="37"/>
      <c r="DO545" s="37"/>
      <c r="DP545" s="37"/>
      <c r="DQ545" s="37"/>
      <c r="DR545" s="37"/>
      <c r="DS545" s="37"/>
      <c r="DT545" s="37"/>
      <c r="DU545" s="37"/>
      <c r="DV545" s="37"/>
      <c r="DW545" s="37"/>
      <c r="DX545" s="37"/>
      <c r="DY545" s="37"/>
      <c r="DZ545" s="37"/>
      <c r="EA545" s="37"/>
      <c r="EB545" s="37"/>
      <c r="EC545" s="37"/>
      <c r="ED545" s="37"/>
      <c r="EE545" s="37"/>
      <c r="EF545" s="37"/>
      <c r="EG545" s="37"/>
    </row>
    <row r="546" spans="5:137" ht="12.75"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  <c r="AP546" s="33"/>
      <c r="AQ546" s="33"/>
      <c r="AR546" s="33"/>
      <c r="AS546" s="33"/>
      <c r="AT546" s="33"/>
      <c r="AU546" s="33"/>
      <c r="AV546" s="33"/>
      <c r="AW546" s="33"/>
      <c r="AX546" s="33"/>
      <c r="AY546" s="33"/>
      <c r="AZ546" s="33"/>
      <c r="BA546" s="33"/>
      <c r="BB546" s="33"/>
      <c r="BC546" s="33"/>
      <c r="BD546" s="33"/>
      <c r="BE546" s="33"/>
      <c r="BF546" s="33"/>
      <c r="BG546" s="33"/>
      <c r="BH546" s="33"/>
      <c r="BI546" s="33"/>
      <c r="BJ546" s="33"/>
      <c r="BK546" s="33"/>
      <c r="BL546" s="33"/>
      <c r="BM546" s="33"/>
      <c r="BN546" s="33"/>
      <c r="BO546" s="33"/>
      <c r="BP546" s="33"/>
      <c r="BQ546" s="33"/>
      <c r="BR546" s="33"/>
      <c r="BS546" s="33"/>
      <c r="BT546" s="33"/>
      <c r="BU546" s="33"/>
      <c r="BV546" s="33"/>
      <c r="BW546" s="33"/>
      <c r="BX546" s="33"/>
      <c r="BY546" s="33"/>
      <c r="BZ546" s="33"/>
      <c r="CA546" s="33"/>
      <c r="CB546" s="33"/>
      <c r="CC546" s="33"/>
      <c r="CD546" s="33"/>
      <c r="CE546" s="33"/>
      <c r="CF546" s="33"/>
      <c r="CG546" s="33"/>
      <c r="CH546" s="33"/>
      <c r="CI546" s="33"/>
      <c r="CJ546" s="33"/>
      <c r="CK546" s="33"/>
      <c r="CL546" s="33"/>
      <c r="CM546" s="33"/>
      <c r="CN546" s="33"/>
      <c r="CO546" s="33"/>
      <c r="CP546" s="33"/>
      <c r="CQ546" s="33"/>
      <c r="CR546" s="33"/>
      <c r="CS546" s="33"/>
      <c r="CT546" s="33"/>
      <c r="CU546" s="33"/>
      <c r="CV546" s="33"/>
      <c r="CW546" s="33"/>
      <c r="CX546" s="33"/>
      <c r="CY546" s="33"/>
      <c r="CZ546" s="33"/>
      <c r="DA546" s="33"/>
      <c r="DB546" s="33"/>
      <c r="DC546" s="33"/>
      <c r="DD546" s="33"/>
      <c r="DE546" s="33"/>
      <c r="DF546" s="33"/>
      <c r="DG546" s="33"/>
      <c r="DH546" s="33"/>
      <c r="DI546" s="33"/>
      <c r="DJ546" s="33"/>
      <c r="DK546" s="33"/>
      <c r="DL546" s="33"/>
      <c r="DM546" s="33"/>
      <c r="DN546" s="33"/>
      <c r="DO546" s="33"/>
      <c r="DP546" s="33"/>
      <c r="DQ546" s="33"/>
      <c r="DR546" s="33"/>
      <c r="DS546" s="33"/>
      <c r="DT546" s="33"/>
      <c r="DU546" s="33"/>
      <c r="DV546" s="33"/>
      <c r="DW546" s="33"/>
      <c r="DX546" s="33"/>
      <c r="DY546" s="33"/>
      <c r="DZ546" s="33"/>
      <c r="EA546" s="33"/>
      <c r="EB546" s="33"/>
      <c r="EC546" s="33"/>
      <c r="ED546" s="33"/>
      <c r="EE546" s="33"/>
      <c r="EF546" s="33"/>
      <c r="EG546" s="33"/>
    </row>
    <row r="547" spans="5:137" ht="12.75"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  <c r="AU547" s="33"/>
      <c r="AV547" s="33"/>
      <c r="AW547" s="33"/>
      <c r="AX547" s="33"/>
      <c r="AY547" s="33"/>
      <c r="AZ547" s="33"/>
      <c r="BA547" s="33"/>
      <c r="BB547" s="33"/>
      <c r="BC547" s="33"/>
      <c r="BD547" s="33"/>
      <c r="BE547" s="33"/>
      <c r="BF547" s="33"/>
      <c r="BG547" s="33"/>
      <c r="BH547" s="33"/>
      <c r="BI547" s="33"/>
      <c r="BJ547" s="33"/>
      <c r="BK547" s="33"/>
      <c r="BL547" s="33"/>
      <c r="BM547" s="33"/>
      <c r="BN547" s="33"/>
      <c r="BO547" s="33"/>
      <c r="BP547" s="33"/>
      <c r="BQ547" s="33"/>
      <c r="BR547" s="33"/>
      <c r="BS547" s="33"/>
      <c r="BT547" s="33"/>
      <c r="BU547" s="33"/>
      <c r="BV547" s="33"/>
      <c r="BW547" s="33"/>
      <c r="BX547" s="33"/>
      <c r="BY547" s="33"/>
      <c r="BZ547" s="33"/>
      <c r="CA547" s="33"/>
      <c r="CB547" s="33"/>
      <c r="CC547" s="33"/>
      <c r="CD547" s="33"/>
      <c r="CE547" s="33"/>
      <c r="CF547" s="33"/>
      <c r="CG547" s="33"/>
      <c r="CH547" s="33"/>
      <c r="CI547" s="33"/>
      <c r="CJ547" s="33"/>
      <c r="CK547" s="33"/>
      <c r="CL547" s="33"/>
      <c r="CM547" s="33"/>
      <c r="CN547" s="33"/>
      <c r="CO547" s="33"/>
      <c r="CP547" s="33"/>
      <c r="CQ547" s="33"/>
      <c r="CR547" s="33"/>
      <c r="CS547" s="33"/>
      <c r="CT547" s="33"/>
      <c r="CU547" s="33"/>
      <c r="CV547" s="33"/>
      <c r="CW547" s="33"/>
      <c r="CX547" s="33"/>
      <c r="CY547" s="33"/>
      <c r="CZ547" s="33"/>
      <c r="DA547" s="33"/>
      <c r="DB547" s="33"/>
      <c r="DC547" s="33"/>
      <c r="DD547" s="33"/>
      <c r="DE547" s="33"/>
      <c r="DF547" s="33"/>
      <c r="DG547" s="33"/>
      <c r="DH547" s="33"/>
      <c r="DI547" s="33"/>
      <c r="DJ547" s="33"/>
      <c r="DK547" s="33"/>
      <c r="DL547" s="33"/>
      <c r="DM547" s="33"/>
      <c r="DN547" s="33"/>
      <c r="DO547" s="33"/>
      <c r="DP547" s="33"/>
      <c r="DQ547" s="33"/>
      <c r="DR547" s="33"/>
      <c r="DS547" s="33"/>
      <c r="DT547" s="33"/>
      <c r="DU547" s="33"/>
      <c r="DV547" s="33"/>
      <c r="DW547" s="33"/>
      <c r="DX547" s="33"/>
      <c r="DY547" s="33"/>
      <c r="DZ547" s="33"/>
      <c r="EA547" s="33"/>
      <c r="EB547" s="33"/>
      <c r="EC547" s="33"/>
      <c r="ED547" s="33"/>
      <c r="EE547" s="33"/>
      <c r="EF547" s="33"/>
      <c r="EG547" s="33"/>
    </row>
    <row r="548" spans="1:137" s="101" customFormat="1" ht="12.75">
      <c r="A548" s="11"/>
      <c r="B548" s="11"/>
      <c r="C548" s="33"/>
      <c r="D548" s="33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  <c r="AM548" s="37"/>
      <c r="AN548" s="37"/>
      <c r="AO548" s="37"/>
      <c r="AP548" s="37"/>
      <c r="AQ548" s="37"/>
      <c r="AR548" s="37"/>
      <c r="AS548" s="37"/>
      <c r="AT548" s="37"/>
      <c r="AU548" s="37"/>
      <c r="AV548" s="37"/>
      <c r="AW548" s="37"/>
      <c r="AX548" s="37"/>
      <c r="AY548" s="37"/>
      <c r="AZ548" s="37"/>
      <c r="BA548" s="37"/>
      <c r="BB548" s="37"/>
      <c r="BC548" s="37"/>
      <c r="BD548" s="37"/>
      <c r="BE548" s="37"/>
      <c r="BF548" s="37"/>
      <c r="BG548" s="37"/>
      <c r="BH548" s="37"/>
      <c r="BI548" s="37"/>
      <c r="BJ548" s="37"/>
      <c r="BK548" s="37"/>
      <c r="BL548" s="37"/>
      <c r="BM548" s="37"/>
      <c r="BN548" s="37"/>
      <c r="BO548" s="37"/>
      <c r="BP548" s="37"/>
      <c r="BQ548" s="37"/>
      <c r="BR548" s="37"/>
      <c r="BS548" s="37"/>
      <c r="BT548" s="37"/>
      <c r="BU548" s="37"/>
      <c r="BV548" s="37"/>
      <c r="BW548" s="37"/>
      <c r="BX548" s="37"/>
      <c r="BY548" s="37"/>
      <c r="BZ548" s="37"/>
      <c r="CA548" s="37"/>
      <c r="CB548" s="37"/>
      <c r="CC548" s="37"/>
      <c r="CD548" s="37"/>
      <c r="CE548" s="37"/>
      <c r="CF548" s="37"/>
      <c r="CG548" s="37"/>
      <c r="CH548" s="37"/>
      <c r="CI548" s="37"/>
      <c r="CJ548" s="37"/>
      <c r="CK548" s="37"/>
      <c r="CL548" s="37"/>
      <c r="CM548" s="37"/>
      <c r="CN548" s="37"/>
      <c r="CO548" s="37"/>
      <c r="CP548" s="37"/>
      <c r="CQ548" s="37"/>
      <c r="CR548" s="37"/>
      <c r="CS548" s="37"/>
      <c r="CT548" s="37"/>
      <c r="CU548" s="37"/>
      <c r="CV548" s="37"/>
      <c r="CW548" s="37"/>
      <c r="CX548" s="37"/>
      <c r="CY548" s="37"/>
      <c r="CZ548" s="37"/>
      <c r="DA548" s="37"/>
      <c r="DB548" s="37"/>
      <c r="DC548" s="37"/>
      <c r="DD548" s="37"/>
      <c r="DE548" s="37"/>
      <c r="DF548" s="37"/>
      <c r="DG548" s="37"/>
      <c r="DH548" s="37"/>
      <c r="DI548" s="37"/>
      <c r="DJ548" s="37"/>
      <c r="DK548" s="37"/>
      <c r="DL548" s="37"/>
      <c r="DM548" s="37"/>
      <c r="DN548" s="37"/>
      <c r="DO548" s="37"/>
      <c r="DP548" s="37"/>
      <c r="DQ548" s="37"/>
      <c r="DR548" s="37"/>
      <c r="DS548" s="37"/>
      <c r="DT548" s="37"/>
      <c r="DU548" s="37"/>
      <c r="DV548" s="37"/>
      <c r="DW548" s="37"/>
      <c r="DX548" s="37"/>
      <c r="DY548" s="37"/>
      <c r="DZ548" s="37"/>
      <c r="EA548" s="37"/>
      <c r="EB548" s="37"/>
      <c r="EC548" s="37"/>
      <c r="ED548" s="37"/>
      <c r="EE548" s="37"/>
      <c r="EF548" s="37"/>
      <c r="EG548" s="37"/>
    </row>
    <row r="549" spans="5:137" ht="12.75"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  <c r="AP549" s="33"/>
      <c r="AQ549" s="33"/>
      <c r="AR549" s="33"/>
      <c r="AS549" s="33"/>
      <c r="AT549" s="33"/>
      <c r="AU549" s="33"/>
      <c r="AV549" s="33"/>
      <c r="AW549" s="33"/>
      <c r="AX549" s="33"/>
      <c r="AY549" s="33"/>
      <c r="AZ549" s="33"/>
      <c r="BA549" s="33"/>
      <c r="BB549" s="33"/>
      <c r="BC549" s="33"/>
      <c r="BD549" s="33"/>
      <c r="BE549" s="33"/>
      <c r="BF549" s="33"/>
      <c r="BG549" s="33"/>
      <c r="BH549" s="33"/>
      <c r="BI549" s="33"/>
      <c r="BJ549" s="33"/>
      <c r="BK549" s="33"/>
      <c r="BL549" s="33"/>
      <c r="BM549" s="33"/>
      <c r="BN549" s="33"/>
      <c r="BO549" s="33"/>
      <c r="BP549" s="33"/>
      <c r="BQ549" s="33"/>
      <c r="BR549" s="33"/>
      <c r="BS549" s="33"/>
      <c r="BT549" s="33"/>
      <c r="BU549" s="33"/>
      <c r="BV549" s="33"/>
      <c r="BW549" s="33"/>
      <c r="BX549" s="33"/>
      <c r="BY549" s="33"/>
      <c r="BZ549" s="33"/>
      <c r="CA549" s="33"/>
      <c r="CB549" s="33"/>
      <c r="CC549" s="33"/>
      <c r="CD549" s="33"/>
      <c r="CE549" s="33"/>
      <c r="CF549" s="33"/>
      <c r="CG549" s="33"/>
      <c r="CH549" s="33"/>
      <c r="CI549" s="33"/>
      <c r="CJ549" s="33"/>
      <c r="CK549" s="33"/>
      <c r="CL549" s="33"/>
      <c r="CM549" s="33"/>
      <c r="CN549" s="33"/>
      <c r="CO549" s="33"/>
      <c r="CP549" s="33"/>
      <c r="CQ549" s="33"/>
      <c r="CR549" s="33"/>
      <c r="CS549" s="33"/>
      <c r="CT549" s="33"/>
      <c r="CU549" s="33"/>
      <c r="CV549" s="33"/>
      <c r="CW549" s="33"/>
      <c r="CX549" s="33"/>
      <c r="CY549" s="33"/>
      <c r="CZ549" s="33"/>
      <c r="DA549" s="33"/>
      <c r="DB549" s="33"/>
      <c r="DC549" s="33"/>
      <c r="DD549" s="33"/>
      <c r="DE549" s="33"/>
      <c r="DF549" s="33"/>
      <c r="DG549" s="33"/>
      <c r="DH549" s="33"/>
      <c r="DI549" s="33"/>
      <c r="DJ549" s="33"/>
      <c r="DK549" s="33"/>
      <c r="DL549" s="33"/>
      <c r="DM549" s="33"/>
      <c r="DN549" s="33"/>
      <c r="DO549" s="33"/>
      <c r="DP549" s="33"/>
      <c r="DQ549" s="33"/>
      <c r="DR549" s="33"/>
      <c r="DS549" s="33"/>
      <c r="DT549" s="33"/>
      <c r="DU549" s="33"/>
      <c r="DV549" s="33"/>
      <c r="DW549" s="33"/>
      <c r="DX549" s="33"/>
      <c r="DY549" s="33"/>
      <c r="DZ549" s="33"/>
      <c r="EA549" s="33"/>
      <c r="EB549" s="33"/>
      <c r="EC549" s="33"/>
      <c r="ED549" s="33"/>
      <c r="EE549" s="33"/>
      <c r="EF549" s="33"/>
      <c r="EG549" s="33"/>
    </row>
    <row r="550" spans="5:137" ht="12.75"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  <c r="AO550" s="33"/>
      <c r="AP550" s="33"/>
      <c r="AQ550" s="33"/>
      <c r="AR550" s="33"/>
      <c r="AS550" s="33"/>
      <c r="AT550" s="33"/>
      <c r="AU550" s="33"/>
      <c r="AV550" s="33"/>
      <c r="AW550" s="33"/>
      <c r="AX550" s="33"/>
      <c r="AY550" s="33"/>
      <c r="AZ550" s="33"/>
      <c r="BA550" s="33"/>
      <c r="BB550" s="33"/>
      <c r="BC550" s="33"/>
      <c r="BD550" s="33"/>
      <c r="BE550" s="33"/>
      <c r="BF550" s="33"/>
      <c r="BG550" s="33"/>
      <c r="BH550" s="33"/>
      <c r="BI550" s="33"/>
      <c r="BJ550" s="33"/>
      <c r="BK550" s="33"/>
      <c r="BL550" s="33"/>
      <c r="BM550" s="33"/>
      <c r="BN550" s="33"/>
      <c r="BO550" s="33"/>
      <c r="BP550" s="33"/>
      <c r="BQ550" s="33"/>
      <c r="BR550" s="33"/>
      <c r="BS550" s="33"/>
      <c r="BT550" s="33"/>
      <c r="BU550" s="33"/>
      <c r="BV550" s="33"/>
      <c r="BW550" s="33"/>
      <c r="BX550" s="33"/>
      <c r="BY550" s="33"/>
      <c r="BZ550" s="33"/>
      <c r="CA550" s="33"/>
      <c r="CB550" s="33"/>
      <c r="CC550" s="33"/>
      <c r="CD550" s="33"/>
      <c r="CE550" s="33"/>
      <c r="CF550" s="33"/>
      <c r="CG550" s="33"/>
      <c r="CH550" s="33"/>
      <c r="CI550" s="33"/>
      <c r="CJ550" s="33"/>
      <c r="CK550" s="33"/>
      <c r="CL550" s="33"/>
      <c r="CM550" s="33"/>
      <c r="CN550" s="33"/>
      <c r="CO550" s="33"/>
      <c r="CP550" s="33"/>
      <c r="CQ550" s="33"/>
      <c r="CR550" s="33"/>
      <c r="CS550" s="33"/>
      <c r="CT550" s="33"/>
      <c r="CU550" s="33"/>
      <c r="CV550" s="33"/>
      <c r="CW550" s="33"/>
      <c r="CX550" s="33"/>
      <c r="CY550" s="33"/>
      <c r="CZ550" s="33"/>
      <c r="DA550" s="33"/>
      <c r="DB550" s="33"/>
      <c r="DC550" s="33"/>
      <c r="DD550" s="33"/>
      <c r="DE550" s="33"/>
      <c r="DF550" s="33"/>
      <c r="DG550" s="33"/>
      <c r="DH550" s="33"/>
      <c r="DI550" s="33"/>
      <c r="DJ550" s="33"/>
      <c r="DK550" s="33"/>
      <c r="DL550" s="33"/>
      <c r="DM550" s="33"/>
      <c r="DN550" s="33"/>
      <c r="DO550" s="33"/>
      <c r="DP550" s="33"/>
      <c r="DQ550" s="33"/>
      <c r="DR550" s="33"/>
      <c r="DS550" s="33"/>
      <c r="DT550" s="33"/>
      <c r="DU550" s="33"/>
      <c r="DV550" s="33"/>
      <c r="DW550" s="33"/>
      <c r="DX550" s="33"/>
      <c r="DY550" s="33"/>
      <c r="DZ550" s="33"/>
      <c r="EA550" s="33"/>
      <c r="EB550" s="33"/>
      <c r="EC550" s="33"/>
      <c r="ED550" s="33"/>
      <c r="EE550" s="33"/>
      <c r="EF550" s="33"/>
      <c r="EG550" s="33"/>
    </row>
    <row r="551" spans="1:2" s="33" customFormat="1" ht="12.75">
      <c r="A551" s="11"/>
      <c r="B551" s="11"/>
    </row>
    <row r="552" spans="5:137" ht="12.75"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L552" s="33"/>
      <c r="AM552" s="33"/>
      <c r="AN552" s="33"/>
      <c r="AO552" s="33"/>
      <c r="AP552" s="33"/>
      <c r="AQ552" s="33"/>
      <c r="AR552" s="33"/>
      <c r="AS552" s="33"/>
      <c r="AT552" s="33"/>
      <c r="AU552" s="33"/>
      <c r="AV552" s="33"/>
      <c r="AW552" s="33"/>
      <c r="AX552" s="33"/>
      <c r="AY552" s="33"/>
      <c r="AZ552" s="33"/>
      <c r="BA552" s="33"/>
      <c r="BB552" s="33"/>
      <c r="BC552" s="33"/>
      <c r="BD552" s="33"/>
      <c r="BE552" s="33"/>
      <c r="BF552" s="33"/>
      <c r="BG552" s="33"/>
      <c r="BH552" s="33"/>
      <c r="BI552" s="33"/>
      <c r="BJ552" s="33"/>
      <c r="BK552" s="33"/>
      <c r="BL552" s="33"/>
      <c r="BM552" s="33"/>
      <c r="BN552" s="33"/>
      <c r="BO552" s="33"/>
      <c r="BP552" s="33"/>
      <c r="BQ552" s="33"/>
      <c r="BR552" s="33"/>
      <c r="BS552" s="33"/>
      <c r="BT552" s="33"/>
      <c r="BU552" s="33"/>
      <c r="BV552" s="33"/>
      <c r="BW552" s="33"/>
      <c r="BX552" s="33"/>
      <c r="BY552" s="33"/>
      <c r="BZ552" s="33"/>
      <c r="CA552" s="33"/>
      <c r="CB552" s="33"/>
      <c r="CC552" s="33"/>
      <c r="CD552" s="33"/>
      <c r="CE552" s="33"/>
      <c r="CF552" s="33"/>
      <c r="CG552" s="33"/>
      <c r="CH552" s="33"/>
      <c r="CI552" s="33"/>
      <c r="CJ552" s="33"/>
      <c r="CK552" s="33"/>
      <c r="CL552" s="33"/>
      <c r="CM552" s="33"/>
      <c r="CN552" s="33"/>
      <c r="CO552" s="33"/>
      <c r="CP552" s="33"/>
      <c r="CQ552" s="33"/>
      <c r="CR552" s="33"/>
      <c r="CS552" s="33"/>
      <c r="CT552" s="33"/>
      <c r="CU552" s="33"/>
      <c r="CV552" s="33"/>
      <c r="CW552" s="33"/>
      <c r="CX552" s="33"/>
      <c r="CY552" s="33"/>
      <c r="CZ552" s="33"/>
      <c r="DA552" s="33"/>
      <c r="DB552" s="33"/>
      <c r="DC552" s="33"/>
      <c r="DD552" s="33"/>
      <c r="DE552" s="33"/>
      <c r="DF552" s="33"/>
      <c r="DG552" s="33"/>
      <c r="DH552" s="33"/>
      <c r="DI552" s="33"/>
      <c r="DJ552" s="33"/>
      <c r="DK552" s="33"/>
      <c r="DL552" s="33"/>
      <c r="DM552" s="33"/>
      <c r="DN552" s="33"/>
      <c r="DO552" s="33"/>
      <c r="DP552" s="33"/>
      <c r="DQ552" s="33"/>
      <c r="DR552" s="33"/>
      <c r="DS552" s="33"/>
      <c r="DT552" s="33"/>
      <c r="DU552" s="33"/>
      <c r="DV552" s="33"/>
      <c r="DW552" s="33"/>
      <c r="DX552" s="33"/>
      <c r="DY552" s="33"/>
      <c r="DZ552" s="33"/>
      <c r="EA552" s="33"/>
      <c r="EB552" s="33"/>
      <c r="EC552" s="33"/>
      <c r="ED552" s="33"/>
      <c r="EE552" s="33"/>
      <c r="EF552" s="33"/>
      <c r="EG552" s="33"/>
    </row>
    <row r="553" spans="5:137" ht="12.75"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  <c r="AL553" s="33"/>
      <c r="AM553" s="33"/>
      <c r="AN553" s="33"/>
      <c r="AO553" s="33"/>
      <c r="AP553" s="33"/>
      <c r="AQ553" s="33"/>
      <c r="AR553" s="33"/>
      <c r="AS553" s="33"/>
      <c r="AT553" s="33"/>
      <c r="AU553" s="33"/>
      <c r="AV553" s="33"/>
      <c r="AW553" s="33"/>
      <c r="AX553" s="33"/>
      <c r="AY553" s="33"/>
      <c r="AZ553" s="33"/>
      <c r="BA553" s="33"/>
      <c r="BB553" s="33"/>
      <c r="BC553" s="33"/>
      <c r="BD553" s="33"/>
      <c r="BE553" s="33"/>
      <c r="BF553" s="33"/>
      <c r="BG553" s="33"/>
      <c r="BH553" s="33"/>
      <c r="BI553" s="33"/>
      <c r="BJ553" s="33"/>
      <c r="BK553" s="33"/>
      <c r="BL553" s="33"/>
      <c r="BM553" s="33"/>
      <c r="BN553" s="33"/>
      <c r="BO553" s="33"/>
      <c r="BP553" s="33"/>
      <c r="BQ553" s="33"/>
      <c r="BR553" s="33"/>
      <c r="BS553" s="33"/>
      <c r="BT553" s="33"/>
      <c r="BU553" s="33"/>
      <c r="BV553" s="33"/>
      <c r="BW553" s="33"/>
      <c r="BX553" s="33"/>
      <c r="BY553" s="33"/>
      <c r="BZ553" s="33"/>
      <c r="CA553" s="33"/>
      <c r="CB553" s="33"/>
      <c r="CC553" s="33"/>
      <c r="CD553" s="33"/>
      <c r="CE553" s="33"/>
      <c r="CF553" s="33"/>
      <c r="CG553" s="33"/>
      <c r="CH553" s="33"/>
      <c r="CI553" s="33"/>
      <c r="CJ553" s="33"/>
      <c r="CK553" s="33"/>
      <c r="CL553" s="33"/>
      <c r="CM553" s="33"/>
      <c r="CN553" s="33"/>
      <c r="CO553" s="33"/>
      <c r="CP553" s="33"/>
      <c r="CQ553" s="33"/>
      <c r="CR553" s="33"/>
      <c r="CS553" s="33"/>
      <c r="CT553" s="33"/>
      <c r="CU553" s="33"/>
      <c r="CV553" s="33"/>
      <c r="CW553" s="33"/>
      <c r="CX553" s="33"/>
      <c r="CY553" s="33"/>
      <c r="CZ553" s="33"/>
      <c r="DA553" s="33"/>
      <c r="DB553" s="33"/>
      <c r="DC553" s="33"/>
      <c r="DD553" s="33"/>
      <c r="DE553" s="33"/>
      <c r="DF553" s="33"/>
      <c r="DG553" s="33"/>
      <c r="DH553" s="33"/>
      <c r="DI553" s="33"/>
      <c r="DJ553" s="33"/>
      <c r="DK553" s="33"/>
      <c r="DL553" s="33"/>
      <c r="DM553" s="33"/>
      <c r="DN553" s="33"/>
      <c r="DO553" s="33"/>
      <c r="DP553" s="33"/>
      <c r="DQ553" s="33"/>
      <c r="DR553" s="33"/>
      <c r="DS553" s="33"/>
      <c r="DT553" s="33"/>
      <c r="DU553" s="33"/>
      <c r="DV553" s="33"/>
      <c r="DW553" s="33"/>
      <c r="DX553" s="33"/>
      <c r="DY553" s="33"/>
      <c r="DZ553" s="33"/>
      <c r="EA553" s="33"/>
      <c r="EB553" s="33"/>
      <c r="EC553" s="33"/>
      <c r="ED553" s="33"/>
      <c r="EE553" s="33"/>
      <c r="EF553" s="33"/>
      <c r="EG553" s="33"/>
    </row>
    <row r="554" spans="5:137" ht="12.75"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  <c r="AK554" s="33"/>
      <c r="AL554" s="33"/>
      <c r="AM554" s="33"/>
      <c r="AN554" s="33"/>
      <c r="AO554" s="33"/>
      <c r="AP554" s="33"/>
      <c r="AQ554" s="33"/>
      <c r="AR554" s="33"/>
      <c r="AS554" s="33"/>
      <c r="AT554" s="33"/>
      <c r="AU554" s="33"/>
      <c r="AV554" s="33"/>
      <c r="AW554" s="33"/>
      <c r="AX554" s="33"/>
      <c r="AY554" s="33"/>
      <c r="AZ554" s="33"/>
      <c r="BA554" s="33"/>
      <c r="BB554" s="33"/>
      <c r="BC554" s="33"/>
      <c r="BD554" s="33"/>
      <c r="BE554" s="33"/>
      <c r="BF554" s="33"/>
      <c r="BG554" s="33"/>
      <c r="BH554" s="33"/>
      <c r="BI554" s="33"/>
      <c r="BJ554" s="33"/>
      <c r="BK554" s="33"/>
      <c r="BL554" s="33"/>
      <c r="BM554" s="33"/>
      <c r="BN554" s="33"/>
      <c r="BO554" s="33"/>
      <c r="BP554" s="33"/>
      <c r="BQ554" s="33"/>
      <c r="BR554" s="33"/>
      <c r="BS554" s="33"/>
      <c r="BT554" s="33"/>
      <c r="BU554" s="33"/>
      <c r="BV554" s="33"/>
      <c r="BW554" s="33"/>
      <c r="BX554" s="33"/>
      <c r="BY554" s="33"/>
      <c r="BZ554" s="33"/>
      <c r="CA554" s="33"/>
      <c r="CB554" s="33"/>
      <c r="CC554" s="33"/>
      <c r="CD554" s="33"/>
      <c r="CE554" s="33"/>
      <c r="CF554" s="33"/>
      <c r="CG554" s="33"/>
      <c r="CH554" s="33"/>
      <c r="CI554" s="33"/>
      <c r="CJ554" s="33"/>
      <c r="CK554" s="33"/>
      <c r="CL554" s="33"/>
      <c r="CM554" s="33"/>
      <c r="CN554" s="33"/>
      <c r="CO554" s="33"/>
      <c r="CP554" s="33"/>
      <c r="CQ554" s="33"/>
      <c r="CR554" s="33"/>
      <c r="CS554" s="33"/>
      <c r="CT554" s="33"/>
      <c r="CU554" s="33"/>
      <c r="CV554" s="33"/>
      <c r="CW554" s="33"/>
      <c r="CX554" s="33"/>
      <c r="CY554" s="33"/>
      <c r="CZ554" s="33"/>
      <c r="DA554" s="33"/>
      <c r="DB554" s="33"/>
      <c r="DC554" s="33"/>
      <c r="DD554" s="33"/>
      <c r="DE554" s="33"/>
      <c r="DF554" s="33"/>
      <c r="DG554" s="33"/>
      <c r="DH554" s="33"/>
      <c r="DI554" s="33"/>
      <c r="DJ554" s="33"/>
      <c r="DK554" s="33"/>
      <c r="DL554" s="33"/>
      <c r="DM554" s="33"/>
      <c r="DN554" s="33"/>
      <c r="DO554" s="33"/>
      <c r="DP554" s="33"/>
      <c r="DQ554" s="33"/>
      <c r="DR554" s="33"/>
      <c r="DS554" s="33"/>
      <c r="DT554" s="33"/>
      <c r="DU554" s="33"/>
      <c r="DV554" s="33"/>
      <c r="DW554" s="33"/>
      <c r="DX554" s="33"/>
      <c r="DY554" s="33"/>
      <c r="DZ554" s="33"/>
      <c r="EA554" s="33"/>
      <c r="EB554" s="33"/>
      <c r="EC554" s="33"/>
      <c r="ED554" s="33"/>
      <c r="EE554" s="33"/>
      <c r="EF554" s="33"/>
      <c r="EG554" s="33"/>
    </row>
    <row r="555" spans="5:137" ht="12.75"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  <c r="AK555" s="33"/>
      <c r="AL555" s="33"/>
      <c r="AM555" s="33"/>
      <c r="AN555" s="33"/>
      <c r="AO555" s="33"/>
      <c r="AP555" s="33"/>
      <c r="AQ555" s="33"/>
      <c r="AR555" s="33"/>
      <c r="AS555" s="33"/>
      <c r="AT555" s="33"/>
      <c r="AU555" s="33"/>
      <c r="AV555" s="33"/>
      <c r="AW555" s="33"/>
      <c r="AX555" s="33"/>
      <c r="AY555" s="33"/>
      <c r="AZ555" s="33"/>
      <c r="BA555" s="33"/>
      <c r="BB555" s="33"/>
      <c r="BC555" s="33"/>
      <c r="BD555" s="33"/>
      <c r="BE555" s="33"/>
      <c r="BF555" s="33"/>
      <c r="BG555" s="33"/>
      <c r="BH555" s="33"/>
      <c r="BI555" s="33"/>
      <c r="BJ555" s="33"/>
      <c r="BK555" s="33"/>
      <c r="BL555" s="33"/>
      <c r="BM555" s="33"/>
      <c r="BN555" s="33"/>
      <c r="BO555" s="33"/>
      <c r="BP555" s="33"/>
      <c r="BQ555" s="33"/>
      <c r="BR555" s="33"/>
      <c r="BS555" s="33"/>
      <c r="BT555" s="33"/>
      <c r="BU555" s="33"/>
      <c r="BV555" s="33"/>
      <c r="BW555" s="33"/>
      <c r="BX555" s="33"/>
      <c r="BY555" s="33"/>
      <c r="BZ555" s="33"/>
      <c r="CA555" s="33"/>
      <c r="CB555" s="33"/>
      <c r="CC555" s="33"/>
      <c r="CD555" s="33"/>
      <c r="CE555" s="33"/>
      <c r="CF555" s="33"/>
      <c r="CG555" s="33"/>
      <c r="CH555" s="33"/>
      <c r="CI555" s="33"/>
      <c r="CJ555" s="33"/>
      <c r="CK555" s="33"/>
      <c r="CL555" s="33"/>
      <c r="CM555" s="33"/>
      <c r="CN555" s="33"/>
      <c r="CO555" s="33"/>
      <c r="CP555" s="33"/>
      <c r="CQ555" s="33"/>
      <c r="CR555" s="33"/>
      <c r="CS555" s="33"/>
      <c r="CT555" s="33"/>
      <c r="CU555" s="33"/>
      <c r="CV555" s="33"/>
      <c r="CW555" s="33"/>
      <c r="CX555" s="33"/>
      <c r="CY555" s="33"/>
      <c r="CZ555" s="33"/>
      <c r="DA555" s="33"/>
      <c r="DB555" s="33"/>
      <c r="DC555" s="33"/>
      <c r="DD555" s="33"/>
      <c r="DE555" s="33"/>
      <c r="DF555" s="33"/>
      <c r="DG555" s="33"/>
      <c r="DH555" s="33"/>
      <c r="DI555" s="33"/>
      <c r="DJ555" s="33"/>
      <c r="DK555" s="33"/>
      <c r="DL555" s="33"/>
      <c r="DM555" s="33"/>
      <c r="DN555" s="33"/>
      <c r="DO555" s="33"/>
      <c r="DP555" s="33"/>
      <c r="DQ555" s="33"/>
      <c r="DR555" s="33"/>
      <c r="DS555" s="33"/>
      <c r="DT555" s="33"/>
      <c r="DU555" s="33"/>
      <c r="DV555" s="33"/>
      <c r="DW555" s="33"/>
      <c r="DX555" s="33"/>
      <c r="DY555" s="33"/>
      <c r="DZ555" s="33"/>
      <c r="EA555" s="33"/>
      <c r="EB555" s="33"/>
      <c r="EC555" s="33"/>
      <c r="ED555" s="33"/>
      <c r="EE555" s="33"/>
      <c r="EF555" s="33"/>
      <c r="EG555" s="33"/>
    </row>
    <row r="556" spans="5:137" ht="12.75"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3"/>
      <c r="AK556" s="33"/>
      <c r="AL556" s="33"/>
      <c r="AM556" s="33"/>
      <c r="AN556" s="33"/>
      <c r="AO556" s="33"/>
      <c r="AP556" s="33"/>
      <c r="AQ556" s="33"/>
      <c r="AR556" s="33"/>
      <c r="AS556" s="33"/>
      <c r="AT556" s="33"/>
      <c r="AU556" s="33"/>
      <c r="AV556" s="33"/>
      <c r="AW556" s="33"/>
      <c r="AX556" s="33"/>
      <c r="AY556" s="33"/>
      <c r="AZ556" s="33"/>
      <c r="BA556" s="33"/>
      <c r="BB556" s="33"/>
      <c r="BC556" s="33"/>
      <c r="BD556" s="33"/>
      <c r="BE556" s="33"/>
      <c r="BF556" s="33"/>
      <c r="BG556" s="33"/>
      <c r="BH556" s="33"/>
      <c r="BI556" s="33"/>
      <c r="BJ556" s="33"/>
      <c r="BK556" s="33"/>
      <c r="BL556" s="33"/>
      <c r="BM556" s="33"/>
      <c r="BN556" s="33"/>
      <c r="BO556" s="33"/>
      <c r="BP556" s="33"/>
      <c r="BQ556" s="33"/>
      <c r="BR556" s="33"/>
      <c r="BS556" s="33"/>
      <c r="BT556" s="33"/>
      <c r="BU556" s="33"/>
      <c r="BV556" s="33"/>
      <c r="BW556" s="33"/>
      <c r="BX556" s="33"/>
      <c r="BY556" s="33"/>
      <c r="BZ556" s="33"/>
      <c r="CA556" s="33"/>
      <c r="CB556" s="33"/>
      <c r="CC556" s="33"/>
      <c r="CD556" s="33"/>
      <c r="CE556" s="33"/>
      <c r="CF556" s="33"/>
      <c r="CG556" s="33"/>
      <c r="CH556" s="33"/>
      <c r="CI556" s="33"/>
      <c r="CJ556" s="33"/>
      <c r="CK556" s="33"/>
      <c r="CL556" s="33"/>
      <c r="CM556" s="33"/>
      <c r="CN556" s="33"/>
      <c r="CO556" s="33"/>
      <c r="CP556" s="33"/>
      <c r="CQ556" s="33"/>
      <c r="CR556" s="33"/>
      <c r="CS556" s="33"/>
      <c r="CT556" s="33"/>
      <c r="CU556" s="33"/>
      <c r="CV556" s="33"/>
      <c r="CW556" s="33"/>
      <c r="CX556" s="33"/>
      <c r="CY556" s="33"/>
      <c r="CZ556" s="33"/>
      <c r="DA556" s="33"/>
      <c r="DB556" s="33"/>
      <c r="DC556" s="33"/>
      <c r="DD556" s="33"/>
      <c r="DE556" s="33"/>
      <c r="DF556" s="33"/>
      <c r="DG556" s="33"/>
      <c r="DH556" s="33"/>
      <c r="DI556" s="33"/>
      <c r="DJ556" s="33"/>
      <c r="DK556" s="33"/>
      <c r="DL556" s="33"/>
      <c r="DM556" s="33"/>
      <c r="DN556" s="33"/>
      <c r="DO556" s="33"/>
      <c r="DP556" s="33"/>
      <c r="DQ556" s="33"/>
      <c r="DR556" s="33"/>
      <c r="DS556" s="33"/>
      <c r="DT556" s="33"/>
      <c r="DU556" s="33"/>
      <c r="DV556" s="33"/>
      <c r="DW556" s="33"/>
      <c r="DX556" s="33"/>
      <c r="DY556" s="33"/>
      <c r="DZ556" s="33"/>
      <c r="EA556" s="33"/>
      <c r="EB556" s="33"/>
      <c r="EC556" s="33"/>
      <c r="ED556" s="33"/>
      <c r="EE556" s="33"/>
      <c r="EF556" s="33"/>
      <c r="EG556" s="33"/>
    </row>
    <row r="557" spans="5:137" ht="12.75"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3"/>
      <c r="AL557" s="33"/>
      <c r="AM557" s="33"/>
      <c r="AN557" s="33"/>
      <c r="AO557" s="33"/>
      <c r="AP557" s="33"/>
      <c r="AQ557" s="33"/>
      <c r="AR557" s="33"/>
      <c r="AS557" s="33"/>
      <c r="AT557" s="33"/>
      <c r="AU557" s="33"/>
      <c r="AV557" s="33"/>
      <c r="AW557" s="33"/>
      <c r="AX557" s="33"/>
      <c r="AY557" s="33"/>
      <c r="AZ557" s="33"/>
      <c r="BA557" s="33"/>
      <c r="BB557" s="33"/>
      <c r="BC557" s="33"/>
      <c r="BD557" s="33"/>
      <c r="BE557" s="33"/>
      <c r="BF557" s="33"/>
      <c r="BG557" s="33"/>
      <c r="BH557" s="33"/>
      <c r="BI557" s="33"/>
      <c r="BJ557" s="33"/>
      <c r="BK557" s="33"/>
      <c r="BL557" s="33"/>
      <c r="BM557" s="33"/>
      <c r="BN557" s="33"/>
      <c r="BO557" s="33"/>
      <c r="BP557" s="33"/>
      <c r="BQ557" s="33"/>
      <c r="BR557" s="33"/>
      <c r="BS557" s="33"/>
      <c r="BT557" s="33"/>
      <c r="BU557" s="33"/>
      <c r="BV557" s="33"/>
      <c r="BW557" s="33"/>
      <c r="BX557" s="33"/>
      <c r="BY557" s="33"/>
      <c r="BZ557" s="33"/>
      <c r="CA557" s="33"/>
      <c r="CB557" s="33"/>
      <c r="CC557" s="33"/>
      <c r="CD557" s="33"/>
      <c r="CE557" s="33"/>
      <c r="CF557" s="33"/>
      <c r="CG557" s="33"/>
      <c r="CH557" s="33"/>
      <c r="CI557" s="33"/>
      <c r="CJ557" s="33"/>
      <c r="CK557" s="33"/>
      <c r="CL557" s="33"/>
      <c r="CM557" s="33"/>
      <c r="CN557" s="33"/>
      <c r="CO557" s="33"/>
      <c r="CP557" s="33"/>
      <c r="CQ557" s="33"/>
      <c r="CR557" s="33"/>
      <c r="CS557" s="33"/>
      <c r="CT557" s="33"/>
      <c r="CU557" s="33"/>
      <c r="CV557" s="33"/>
      <c r="CW557" s="33"/>
      <c r="CX557" s="33"/>
      <c r="CY557" s="33"/>
      <c r="CZ557" s="33"/>
      <c r="DA557" s="33"/>
      <c r="DB557" s="33"/>
      <c r="DC557" s="33"/>
      <c r="DD557" s="33"/>
      <c r="DE557" s="33"/>
      <c r="DF557" s="33"/>
      <c r="DG557" s="33"/>
      <c r="DH557" s="33"/>
      <c r="DI557" s="33"/>
      <c r="DJ557" s="33"/>
      <c r="DK557" s="33"/>
      <c r="DL557" s="33"/>
      <c r="DM557" s="33"/>
      <c r="DN557" s="33"/>
      <c r="DO557" s="33"/>
      <c r="DP557" s="33"/>
      <c r="DQ557" s="33"/>
      <c r="DR557" s="33"/>
      <c r="DS557" s="33"/>
      <c r="DT557" s="33"/>
      <c r="DU557" s="33"/>
      <c r="DV557" s="33"/>
      <c r="DW557" s="33"/>
      <c r="DX557" s="33"/>
      <c r="DY557" s="33"/>
      <c r="DZ557" s="33"/>
      <c r="EA557" s="33"/>
      <c r="EB557" s="33"/>
      <c r="EC557" s="33"/>
      <c r="ED557" s="33"/>
      <c r="EE557" s="33"/>
      <c r="EF557" s="33"/>
      <c r="EG557" s="33"/>
    </row>
    <row r="558" spans="1:2" s="33" customFormat="1" ht="12.75">
      <c r="A558" s="11"/>
      <c r="B558" s="11"/>
    </row>
    <row r="559" spans="1:2" s="33" customFormat="1" ht="12.75">
      <c r="A559" s="11"/>
      <c r="B559" s="11"/>
    </row>
    <row r="560" spans="1:2" s="33" customFormat="1" ht="12.75">
      <c r="A560" s="11"/>
      <c r="B560" s="11"/>
    </row>
    <row r="561" spans="1:2" s="33" customFormat="1" ht="12.75">
      <c r="A561" s="11"/>
      <c r="B561" s="11"/>
    </row>
    <row r="562" spans="1:2" s="33" customFormat="1" ht="12.75">
      <c r="A562" s="11"/>
      <c r="B562" s="11"/>
    </row>
    <row r="563" spans="1:2" s="33" customFormat="1" ht="12.75">
      <c r="A563" s="11"/>
      <c r="B563" s="11"/>
    </row>
    <row r="564" spans="1:2" s="33" customFormat="1" ht="12.75">
      <c r="A564" s="11"/>
      <c r="B564" s="11"/>
    </row>
    <row r="565" spans="1:6" s="33" customFormat="1" ht="12.75">
      <c r="A565" s="11"/>
      <c r="B565" s="11"/>
      <c r="E565" s="32"/>
      <c r="F565" s="32"/>
    </row>
    <row r="566" spans="1:6" s="33" customFormat="1" ht="12.75">
      <c r="A566" s="11"/>
      <c r="B566" s="11"/>
      <c r="E566" s="32"/>
      <c r="F566" s="32"/>
    </row>
    <row r="567" spans="1:6" s="33" customFormat="1" ht="12.75">
      <c r="A567" s="11"/>
      <c r="B567" s="11"/>
      <c r="E567" s="32"/>
      <c r="F567" s="32"/>
    </row>
    <row r="568" spans="1:6" s="33" customFormat="1" ht="12.75">
      <c r="A568" s="11"/>
      <c r="B568" s="11"/>
      <c r="E568" s="32"/>
      <c r="F568" s="32"/>
    </row>
    <row r="569" spans="1:6" s="33" customFormat="1" ht="12.75">
      <c r="A569" s="11"/>
      <c r="B569" s="11"/>
      <c r="E569" s="32"/>
      <c r="F569" s="32"/>
    </row>
    <row r="570" spans="1:6" s="33" customFormat="1" ht="12.75">
      <c r="A570" s="11"/>
      <c r="B570" s="11"/>
      <c r="E570" s="32"/>
      <c r="F570" s="32"/>
    </row>
    <row r="571" spans="1:6" s="33" customFormat="1" ht="12.75">
      <c r="A571" s="11"/>
      <c r="B571" s="11"/>
      <c r="E571" s="32"/>
      <c r="F571" s="32"/>
    </row>
    <row r="572" spans="1:6" s="33" customFormat="1" ht="12.75">
      <c r="A572" s="11"/>
      <c r="B572" s="11"/>
      <c r="E572" s="32"/>
      <c r="F572" s="32"/>
    </row>
    <row r="573" spans="1:6" s="33" customFormat="1" ht="12.75">
      <c r="A573" s="11"/>
      <c r="B573" s="11"/>
      <c r="E573" s="32"/>
      <c r="F573" s="32"/>
    </row>
    <row r="574" spans="3:6" s="11" customFormat="1" ht="12.75">
      <c r="C574" s="33"/>
      <c r="D574" s="33"/>
      <c r="E574" s="32"/>
      <c r="F574" s="32"/>
    </row>
    <row r="575" spans="3:6" s="11" customFormat="1" ht="12.75">
      <c r="C575" s="33"/>
      <c r="D575" s="33"/>
      <c r="E575" s="32"/>
      <c r="F575" s="32"/>
    </row>
    <row r="576" spans="3:6" s="11" customFormat="1" ht="12.75">
      <c r="C576" s="33"/>
      <c r="D576" s="33"/>
      <c r="E576" s="32"/>
      <c r="F576" s="32"/>
    </row>
    <row r="577" spans="3:6" s="11" customFormat="1" ht="12.75">
      <c r="C577" s="33"/>
      <c r="D577" s="33"/>
      <c r="E577" s="32"/>
      <c r="F577" s="32"/>
    </row>
    <row r="578" spans="3:6" s="11" customFormat="1" ht="12.75">
      <c r="C578" s="33"/>
      <c r="D578" s="33"/>
      <c r="E578" s="32"/>
      <c r="F578" s="32"/>
    </row>
    <row r="579" spans="3:6" s="11" customFormat="1" ht="12.75">
      <c r="C579" s="33"/>
      <c r="D579" s="33"/>
      <c r="E579" s="32"/>
      <c r="F579" s="32"/>
    </row>
    <row r="580" spans="3:6" s="11" customFormat="1" ht="12.75">
      <c r="C580" s="33"/>
      <c r="D580" s="33"/>
      <c r="E580" s="32"/>
      <c r="F580" s="32"/>
    </row>
    <row r="581" spans="3:6" s="11" customFormat="1" ht="12.75">
      <c r="C581" s="33"/>
      <c r="D581" s="33"/>
      <c r="E581" s="32"/>
      <c r="F581" s="32"/>
    </row>
    <row r="582" spans="3:6" s="11" customFormat="1" ht="12.75">
      <c r="C582" s="33"/>
      <c r="D582" s="33"/>
      <c r="E582" s="32"/>
      <c r="F582" s="32"/>
    </row>
    <row r="583" spans="3:6" s="11" customFormat="1" ht="12.75">
      <c r="C583" s="33"/>
      <c r="D583" s="33"/>
      <c r="E583" s="32"/>
      <c r="F583" s="32"/>
    </row>
    <row r="584" spans="3:6" s="11" customFormat="1" ht="12.75">
      <c r="C584" s="33"/>
      <c r="D584" s="33"/>
      <c r="E584" s="32"/>
      <c r="F584" s="32"/>
    </row>
    <row r="585" spans="3:6" s="11" customFormat="1" ht="12.75">
      <c r="C585" s="33"/>
      <c r="D585" s="33"/>
      <c r="E585" s="32"/>
      <c r="F585" s="32"/>
    </row>
    <row r="586" spans="3:6" s="11" customFormat="1" ht="12.75">
      <c r="C586" s="33"/>
      <c r="D586" s="33"/>
      <c r="E586" s="32"/>
      <c r="F586" s="32"/>
    </row>
    <row r="587" spans="3:6" s="11" customFormat="1" ht="12.75">
      <c r="C587" s="33"/>
      <c r="D587" s="33"/>
      <c r="E587" s="32"/>
      <c r="F587" s="32"/>
    </row>
    <row r="588" spans="3:6" s="11" customFormat="1" ht="12.75">
      <c r="C588" s="33"/>
      <c r="D588" s="33"/>
      <c r="E588" s="32"/>
      <c r="F588" s="32"/>
    </row>
    <row r="589" spans="3:6" s="11" customFormat="1" ht="12.75">
      <c r="C589" s="33"/>
      <c r="D589" s="33"/>
      <c r="E589" s="32"/>
      <c r="F589" s="32"/>
    </row>
    <row r="590" spans="3:6" s="11" customFormat="1" ht="12.75">
      <c r="C590" s="33"/>
      <c r="D590" s="33"/>
      <c r="E590" s="32"/>
      <c r="F590" s="32"/>
    </row>
  </sheetData>
  <sheetProtection/>
  <autoFilter ref="A8:E538"/>
  <mergeCells count="1">
    <mergeCell ref="A6:D6"/>
  </mergeCells>
  <printOptions/>
  <pageMargins left="1.1811023622047245" right="0.3937007874015748" top="0.2362204724409449" bottom="0.7874015748031497" header="0.5118110236220472" footer="0.5118110236220472"/>
  <pageSetup horizontalDpi="600" verticalDpi="600" orientation="portrait" paperSize="9" scale="99" r:id="rId3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7"/>
  <sheetViews>
    <sheetView tabSelected="1" zoomScale="120" zoomScaleNormal="120" zoomScalePageLayoutView="0" workbookViewId="0" topLeftCell="A1">
      <pane ySplit="8" topLeftCell="A542" activePane="bottomLeft" state="frozen"/>
      <selection pane="topLeft" activeCell="A1" sqref="A1"/>
      <selection pane="bottomLeft" activeCell="I5" sqref="I5"/>
    </sheetView>
  </sheetViews>
  <sheetFormatPr defaultColWidth="9.00390625" defaultRowHeight="12.75"/>
  <cols>
    <col min="1" max="1" width="5.625" style="5" customWidth="1"/>
    <col min="2" max="2" width="6.625" style="5" customWidth="1"/>
    <col min="3" max="3" width="14.125" style="5" customWidth="1"/>
    <col min="4" max="4" width="6.25390625" style="5" customWidth="1"/>
    <col min="5" max="5" width="38.125" style="5" customWidth="1"/>
    <col min="6" max="6" width="14.25390625" style="5" customWidth="1"/>
  </cols>
  <sheetData>
    <row r="1" spans="1:6" ht="12.75">
      <c r="A1" s="102"/>
      <c r="B1" s="102"/>
      <c r="C1" s="102"/>
      <c r="D1" s="102"/>
      <c r="E1" s="103"/>
      <c r="F1" s="12" t="s">
        <v>183</v>
      </c>
    </row>
    <row r="2" spans="1:6" ht="15">
      <c r="A2" s="119"/>
      <c r="B2" s="119"/>
      <c r="C2" s="120"/>
      <c r="E2" s="25"/>
      <c r="F2" s="120" t="s">
        <v>529</v>
      </c>
    </row>
    <row r="3" spans="1:6" ht="15">
      <c r="A3" s="119"/>
      <c r="B3" s="119"/>
      <c r="C3" s="120"/>
      <c r="E3" s="25"/>
      <c r="F3" s="120" t="s">
        <v>688</v>
      </c>
    </row>
    <row r="4" spans="1:6" ht="12.75">
      <c r="A4" s="102"/>
      <c r="B4" s="102"/>
      <c r="C4" s="102"/>
      <c r="D4" s="102"/>
      <c r="E4" s="103"/>
      <c r="F4" s="13"/>
    </row>
    <row r="5" spans="1:6" ht="75" customHeight="1">
      <c r="A5" s="234" t="s">
        <v>687</v>
      </c>
      <c r="B5" s="234"/>
      <c r="C5" s="234"/>
      <c r="D5" s="234"/>
      <c r="E5" s="234"/>
      <c r="F5" s="234"/>
    </row>
    <row r="6" spans="1:6" ht="20.25" customHeight="1">
      <c r="A6" s="235" t="s">
        <v>526</v>
      </c>
      <c r="B6" s="235"/>
      <c r="C6" s="235"/>
      <c r="D6" s="235"/>
      <c r="E6" s="235"/>
      <c r="F6" s="235"/>
    </row>
    <row r="7" spans="1:5" ht="18.75">
      <c r="A7" s="102"/>
      <c r="B7" s="104"/>
      <c r="C7" s="104"/>
      <c r="D7" s="105"/>
      <c r="E7" s="14"/>
    </row>
    <row r="8" spans="1:6" ht="95.25" customHeight="1">
      <c r="A8" s="106" t="s">
        <v>407</v>
      </c>
      <c r="B8" s="106" t="s">
        <v>471</v>
      </c>
      <c r="C8" s="106" t="s">
        <v>426</v>
      </c>
      <c r="D8" s="106" t="s">
        <v>427</v>
      </c>
      <c r="E8" s="107" t="s">
        <v>428</v>
      </c>
      <c r="F8" s="108" t="s">
        <v>422</v>
      </c>
    </row>
    <row r="9" spans="1:6" s="138" customFormat="1" ht="12" customHeight="1">
      <c r="A9" s="134" t="s">
        <v>532</v>
      </c>
      <c r="B9" s="135" t="s">
        <v>533</v>
      </c>
      <c r="C9" s="135" t="s">
        <v>534</v>
      </c>
      <c r="D9" s="135" t="s">
        <v>535</v>
      </c>
      <c r="E9" s="136">
        <v>5</v>
      </c>
      <c r="F9" s="137">
        <v>6</v>
      </c>
    </row>
    <row r="10" spans="1:6" ht="45">
      <c r="A10" s="139" t="s">
        <v>408</v>
      </c>
      <c r="B10" s="140"/>
      <c r="C10" s="140"/>
      <c r="D10" s="140"/>
      <c r="E10" s="141" t="s">
        <v>472</v>
      </c>
      <c r="F10" s="142">
        <f>F11+F55+F88</f>
        <v>159830.8</v>
      </c>
    </row>
    <row r="11" spans="1:6" ht="12.75">
      <c r="A11" s="143"/>
      <c r="B11" s="144" t="s">
        <v>449</v>
      </c>
      <c r="C11" s="144"/>
      <c r="D11" s="144"/>
      <c r="E11" s="145" t="s">
        <v>450</v>
      </c>
      <c r="F11" s="146">
        <f>F12+F26</f>
        <v>43561.5</v>
      </c>
    </row>
    <row r="12" spans="1:6" ht="12.75">
      <c r="A12" s="147"/>
      <c r="B12" s="144" t="s">
        <v>515</v>
      </c>
      <c r="C12" s="144"/>
      <c r="D12" s="148"/>
      <c r="E12" s="149" t="s">
        <v>516</v>
      </c>
      <c r="F12" s="146">
        <f>F13</f>
        <v>34107.9</v>
      </c>
    </row>
    <row r="13" spans="1:6" ht="25.5">
      <c r="A13" s="147"/>
      <c r="B13" s="144"/>
      <c r="C13" s="144" t="s">
        <v>232</v>
      </c>
      <c r="D13" s="144"/>
      <c r="E13" s="145" t="s">
        <v>489</v>
      </c>
      <c r="F13" s="146">
        <f>F14+F22</f>
        <v>34107.9</v>
      </c>
    </row>
    <row r="14" spans="1:6" s="2" customFormat="1" ht="42" customHeight="1">
      <c r="A14" s="143"/>
      <c r="B14" s="150"/>
      <c r="C14" s="144" t="s">
        <v>230</v>
      </c>
      <c r="D14" s="144"/>
      <c r="E14" s="151" t="s">
        <v>473</v>
      </c>
      <c r="F14" s="146">
        <f>F15+F19</f>
        <v>33932.9</v>
      </c>
    </row>
    <row r="15" spans="1:6" s="24" customFormat="1" ht="25.5" customHeight="1">
      <c r="A15" s="143"/>
      <c r="B15" s="150"/>
      <c r="C15" s="144" t="s">
        <v>231</v>
      </c>
      <c r="D15" s="144"/>
      <c r="E15" s="151" t="s">
        <v>227</v>
      </c>
      <c r="F15" s="146">
        <f>F16</f>
        <v>33845.4</v>
      </c>
    </row>
    <row r="16" spans="1:6" ht="38.25">
      <c r="A16" s="143"/>
      <c r="B16" s="150"/>
      <c r="C16" s="144" t="s">
        <v>577</v>
      </c>
      <c r="D16" s="144"/>
      <c r="E16" s="152" t="s">
        <v>498</v>
      </c>
      <c r="F16" s="146">
        <f>F17</f>
        <v>33845.4</v>
      </c>
    </row>
    <row r="17" spans="1:6" ht="38.25">
      <c r="A17" s="143"/>
      <c r="B17" s="150"/>
      <c r="C17" s="144" t="s">
        <v>578</v>
      </c>
      <c r="D17" s="144"/>
      <c r="E17" s="152" t="s">
        <v>517</v>
      </c>
      <c r="F17" s="146">
        <f>F18</f>
        <v>33845.4</v>
      </c>
    </row>
    <row r="18" spans="1:6" ht="38.25">
      <c r="A18" s="143"/>
      <c r="B18" s="150"/>
      <c r="C18" s="150"/>
      <c r="D18" s="144" t="s">
        <v>371</v>
      </c>
      <c r="E18" s="152" t="s">
        <v>372</v>
      </c>
      <c r="F18" s="146">
        <v>33845.4</v>
      </c>
    </row>
    <row r="19" spans="1:6" s="109" customFormat="1" ht="25.5">
      <c r="A19" s="143"/>
      <c r="B19" s="150"/>
      <c r="C19" s="153" t="s">
        <v>483</v>
      </c>
      <c r="D19" s="153"/>
      <c r="E19" s="118" t="s">
        <v>225</v>
      </c>
      <c r="F19" s="154">
        <f>F20</f>
        <v>87.5</v>
      </c>
    </row>
    <row r="20" spans="1:6" ht="51">
      <c r="A20" s="143"/>
      <c r="B20" s="150"/>
      <c r="C20" s="144" t="s">
        <v>579</v>
      </c>
      <c r="D20" s="150"/>
      <c r="E20" s="152" t="s">
        <v>3</v>
      </c>
      <c r="F20" s="146">
        <f>F21</f>
        <v>87.5</v>
      </c>
    </row>
    <row r="21" spans="1:6" ht="38.25">
      <c r="A21" s="143"/>
      <c r="B21" s="150"/>
      <c r="C21" s="150"/>
      <c r="D21" s="144" t="s">
        <v>371</v>
      </c>
      <c r="E21" s="152" t="s">
        <v>372</v>
      </c>
      <c r="F21" s="146">
        <v>87.5</v>
      </c>
    </row>
    <row r="22" spans="1:6" s="2" customFormat="1" ht="25.5">
      <c r="A22" s="143"/>
      <c r="B22" s="150"/>
      <c r="C22" s="144" t="s">
        <v>244</v>
      </c>
      <c r="D22" s="150"/>
      <c r="E22" s="152" t="s">
        <v>475</v>
      </c>
      <c r="F22" s="154">
        <f>F23</f>
        <v>175</v>
      </c>
    </row>
    <row r="23" spans="1:6" s="24" customFormat="1" ht="30" customHeight="1">
      <c r="A23" s="143"/>
      <c r="B23" s="150"/>
      <c r="C23" s="144" t="s">
        <v>250</v>
      </c>
      <c r="D23" s="150"/>
      <c r="E23" s="152" t="s">
        <v>245</v>
      </c>
      <c r="F23" s="146">
        <f>F24</f>
        <v>175</v>
      </c>
    </row>
    <row r="24" spans="1:6" ht="25.5">
      <c r="A24" s="143"/>
      <c r="B24" s="150"/>
      <c r="C24" s="144" t="s">
        <v>580</v>
      </c>
      <c r="D24" s="144"/>
      <c r="E24" s="152" t="s">
        <v>476</v>
      </c>
      <c r="F24" s="146">
        <f>F25</f>
        <v>175</v>
      </c>
    </row>
    <row r="25" spans="1:6" ht="38.25">
      <c r="A25" s="143"/>
      <c r="B25" s="150"/>
      <c r="C25" s="150"/>
      <c r="D25" s="144" t="s">
        <v>371</v>
      </c>
      <c r="E25" s="152" t="s">
        <v>372</v>
      </c>
      <c r="F25" s="146">
        <v>175</v>
      </c>
    </row>
    <row r="26" spans="1:6" ht="12.75">
      <c r="A26" s="143"/>
      <c r="B26" s="155" t="s">
        <v>455</v>
      </c>
      <c r="C26" s="155"/>
      <c r="D26" s="155"/>
      <c r="E26" s="156" t="s">
        <v>527</v>
      </c>
      <c r="F26" s="146">
        <f>F27+F32</f>
        <v>9453.599999999999</v>
      </c>
    </row>
    <row r="27" spans="1:6" s="25" customFormat="1" ht="25.5">
      <c r="A27" s="143"/>
      <c r="B27" s="157"/>
      <c r="C27" s="144" t="s">
        <v>232</v>
      </c>
      <c r="D27" s="144"/>
      <c r="E27" s="145" t="s">
        <v>489</v>
      </c>
      <c r="F27" s="146">
        <f>F28</f>
        <v>138.3</v>
      </c>
    </row>
    <row r="28" spans="1:6" ht="38.25">
      <c r="A28" s="143"/>
      <c r="B28" s="157"/>
      <c r="C28" s="144" t="s">
        <v>246</v>
      </c>
      <c r="D28" s="144"/>
      <c r="E28" s="145" t="s">
        <v>4</v>
      </c>
      <c r="F28" s="146">
        <f>F29</f>
        <v>138.3</v>
      </c>
    </row>
    <row r="29" spans="1:6" s="110" customFormat="1" ht="38.25">
      <c r="A29" s="143"/>
      <c r="B29" s="157"/>
      <c r="C29" s="144" t="s">
        <v>252</v>
      </c>
      <c r="D29" s="144"/>
      <c r="E29" s="158" t="s">
        <v>266</v>
      </c>
      <c r="F29" s="146">
        <f>F30</f>
        <v>138.3</v>
      </c>
    </row>
    <row r="30" spans="1:6" ht="25.5">
      <c r="A30" s="143"/>
      <c r="B30" s="157"/>
      <c r="C30" s="144" t="s">
        <v>582</v>
      </c>
      <c r="D30" s="150"/>
      <c r="E30" s="156" t="s">
        <v>479</v>
      </c>
      <c r="F30" s="146">
        <f>F31</f>
        <v>138.3</v>
      </c>
    </row>
    <row r="31" spans="1:6" ht="38.25">
      <c r="A31" s="143"/>
      <c r="B31" s="157"/>
      <c r="C31" s="150"/>
      <c r="D31" s="144" t="s">
        <v>371</v>
      </c>
      <c r="E31" s="152" t="s">
        <v>372</v>
      </c>
      <c r="F31" s="146">
        <v>138.3</v>
      </c>
    </row>
    <row r="32" spans="1:6" ht="25.5" customHeight="1">
      <c r="A32" s="143"/>
      <c r="B32" s="157"/>
      <c r="C32" s="155" t="s">
        <v>218</v>
      </c>
      <c r="D32" s="155"/>
      <c r="E32" s="156" t="s">
        <v>491</v>
      </c>
      <c r="F32" s="146">
        <f>F33+F41</f>
        <v>9315.3</v>
      </c>
    </row>
    <row r="33" spans="1:6" s="2" customFormat="1" ht="38.25">
      <c r="A33" s="143"/>
      <c r="B33" s="157"/>
      <c r="C33" s="155" t="s">
        <v>219</v>
      </c>
      <c r="D33" s="155"/>
      <c r="E33" s="156" t="s">
        <v>477</v>
      </c>
      <c r="F33" s="146">
        <f>F34+F38</f>
        <v>5055.099999999999</v>
      </c>
    </row>
    <row r="34" spans="1:6" s="24" customFormat="1" ht="25.5">
      <c r="A34" s="143"/>
      <c r="B34" s="157"/>
      <c r="C34" s="155" t="s">
        <v>220</v>
      </c>
      <c r="D34" s="155"/>
      <c r="E34" s="156" t="s">
        <v>222</v>
      </c>
      <c r="F34" s="154">
        <f>F35</f>
        <v>4655.2</v>
      </c>
    </row>
    <row r="35" spans="1:6" ht="63.75">
      <c r="A35" s="143"/>
      <c r="B35" s="157"/>
      <c r="C35" s="155" t="s">
        <v>632</v>
      </c>
      <c r="D35" s="155"/>
      <c r="E35" s="156" t="s">
        <v>500</v>
      </c>
      <c r="F35" s="146">
        <f>F36</f>
        <v>4655.2</v>
      </c>
    </row>
    <row r="36" spans="1:6" ht="38.25">
      <c r="A36" s="143"/>
      <c r="B36" s="157"/>
      <c r="C36" s="155" t="s">
        <v>633</v>
      </c>
      <c r="D36" s="155"/>
      <c r="E36" s="156" t="s">
        <v>224</v>
      </c>
      <c r="F36" s="146">
        <f>F37</f>
        <v>4655.2</v>
      </c>
    </row>
    <row r="37" spans="1:6" ht="38.25">
      <c r="A37" s="143"/>
      <c r="B37" s="157"/>
      <c r="C37" s="155"/>
      <c r="D37" s="155" t="s">
        <v>371</v>
      </c>
      <c r="E37" s="156" t="s">
        <v>372</v>
      </c>
      <c r="F37" s="146">
        <v>4655.2</v>
      </c>
    </row>
    <row r="38" spans="1:6" s="109" customFormat="1" ht="25.5">
      <c r="A38" s="159"/>
      <c r="B38" s="160"/>
      <c r="C38" s="161" t="s">
        <v>228</v>
      </c>
      <c r="D38" s="161"/>
      <c r="E38" s="162" t="s">
        <v>225</v>
      </c>
      <c r="F38" s="154">
        <f>F39</f>
        <v>399.9</v>
      </c>
    </row>
    <row r="39" spans="1:6" ht="25.5">
      <c r="A39" s="143"/>
      <c r="B39" s="157"/>
      <c r="C39" s="155" t="s">
        <v>634</v>
      </c>
      <c r="D39" s="155"/>
      <c r="E39" s="156" t="s">
        <v>347</v>
      </c>
      <c r="F39" s="146">
        <f>F40</f>
        <v>399.9</v>
      </c>
    </row>
    <row r="40" spans="1:6" ht="38.25">
      <c r="A40" s="143"/>
      <c r="B40" s="157"/>
      <c r="C40" s="155"/>
      <c r="D40" s="155" t="s">
        <v>371</v>
      </c>
      <c r="E40" s="156" t="s">
        <v>372</v>
      </c>
      <c r="F40" s="146">
        <v>399.9</v>
      </c>
    </row>
    <row r="41" spans="1:6" s="2" customFormat="1" ht="25.5">
      <c r="A41" s="143"/>
      <c r="B41" s="157"/>
      <c r="C41" s="155" t="s">
        <v>217</v>
      </c>
      <c r="D41" s="155"/>
      <c r="E41" s="156" t="s">
        <v>478</v>
      </c>
      <c r="F41" s="146">
        <f>F42</f>
        <v>4260.200000000001</v>
      </c>
    </row>
    <row r="42" spans="1:6" s="24" customFormat="1" ht="25.5">
      <c r="A42" s="143"/>
      <c r="B42" s="157"/>
      <c r="C42" s="155" t="s">
        <v>221</v>
      </c>
      <c r="D42" s="155"/>
      <c r="E42" s="156" t="s">
        <v>222</v>
      </c>
      <c r="F42" s="146">
        <f>F43+F45+F47+F49+F51+F53</f>
        <v>4260.200000000001</v>
      </c>
    </row>
    <row r="43" spans="1:6" ht="25.5">
      <c r="A43" s="143"/>
      <c r="B43" s="157"/>
      <c r="C43" s="155" t="s">
        <v>635</v>
      </c>
      <c r="D43" s="155"/>
      <c r="E43" s="156" t="s">
        <v>479</v>
      </c>
      <c r="F43" s="146">
        <f>F44</f>
        <v>332</v>
      </c>
    </row>
    <row r="44" spans="1:6" ht="38.25">
      <c r="A44" s="143"/>
      <c r="B44" s="157"/>
      <c r="C44" s="155"/>
      <c r="D44" s="155" t="s">
        <v>371</v>
      </c>
      <c r="E44" s="156" t="s">
        <v>372</v>
      </c>
      <c r="F44" s="146">
        <v>332</v>
      </c>
    </row>
    <row r="45" spans="1:6" ht="38.25">
      <c r="A45" s="143"/>
      <c r="B45" s="157"/>
      <c r="C45" s="155" t="s">
        <v>636</v>
      </c>
      <c r="D45" s="155"/>
      <c r="E45" s="156" t="s">
        <v>480</v>
      </c>
      <c r="F45" s="146">
        <f>F46</f>
        <v>1445</v>
      </c>
    </row>
    <row r="46" spans="1:6" ht="38.25">
      <c r="A46" s="143"/>
      <c r="B46" s="157"/>
      <c r="C46" s="155"/>
      <c r="D46" s="155" t="s">
        <v>371</v>
      </c>
      <c r="E46" s="156" t="s">
        <v>372</v>
      </c>
      <c r="F46" s="146">
        <v>1445</v>
      </c>
    </row>
    <row r="47" spans="1:6" ht="38.25">
      <c r="A47" s="143"/>
      <c r="B47" s="157"/>
      <c r="C47" s="155" t="s">
        <v>683</v>
      </c>
      <c r="D47" s="155"/>
      <c r="E47" s="156" t="s">
        <v>481</v>
      </c>
      <c r="F47" s="146">
        <f>F48</f>
        <v>122.5</v>
      </c>
    </row>
    <row r="48" spans="1:6" ht="38.25">
      <c r="A48" s="143"/>
      <c r="B48" s="157"/>
      <c r="C48" s="155"/>
      <c r="D48" s="155" t="s">
        <v>371</v>
      </c>
      <c r="E48" s="156" t="s">
        <v>372</v>
      </c>
      <c r="F48" s="146">
        <v>122.5</v>
      </c>
    </row>
    <row r="49" spans="1:6" ht="38.25">
      <c r="A49" s="143"/>
      <c r="B49" s="157"/>
      <c r="C49" s="155" t="s">
        <v>638</v>
      </c>
      <c r="D49" s="155"/>
      <c r="E49" s="156" t="s">
        <v>484</v>
      </c>
      <c r="F49" s="146">
        <f>F50</f>
        <v>668.4</v>
      </c>
    </row>
    <row r="50" spans="1:6" ht="38.25">
      <c r="A50" s="143"/>
      <c r="B50" s="157"/>
      <c r="C50" s="155"/>
      <c r="D50" s="155" t="s">
        <v>371</v>
      </c>
      <c r="E50" s="156" t="s">
        <v>372</v>
      </c>
      <c r="F50" s="146">
        <v>668.4</v>
      </c>
    </row>
    <row r="51" spans="1:6" ht="38.25">
      <c r="A51" s="143"/>
      <c r="B51" s="157"/>
      <c r="C51" s="155" t="s">
        <v>639</v>
      </c>
      <c r="D51" s="155"/>
      <c r="E51" s="156" t="s">
        <v>485</v>
      </c>
      <c r="F51" s="146">
        <f>F52</f>
        <v>1482.7</v>
      </c>
    </row>
    <row r="52" spans="1:6" ht="38.25">
      <c r="A52" s="143"/>
      <c r="B52" s="157"/>
      <c r="C52" s="155"/>
      <c r="D52" s="155" t="s">
        <v>371</v>
      </c>
      <c r="E52" s="156" t="s">
        <v>372</v>
      </c>
      <c r="F52" s="146">
        <v>1482.7</v>
      </c>
    </row>
    <row r="53" spans="1:6" ht="25.5">
      <c r="A53" s="143"/>
      <c r="B53" s="157"/>
      <c r="C53" s="155" t="s">
        <v>640</v>
      </c>
      <c r="D53" s="155"/>
      <c r="E53" s="156" t="s">
        <v>229</v>
      </c>
      <c r="F53" s="146">
        <f>F54</f>
        <v>209.6</v>
      </c>
    </row>
    <row r="54" spans="1:6" ht="38.25">
      <c r="A54" s="143"/>
      <c r="B54" s="157"/>
      <c r="C54" s="155"/>
      <c r="D54" s="155" t="s">
        <v>371</v>
      </c>
      <c r="E54" s="156" t="s">
        <v>372</v>
      </c>
      <c r="F54" s="146">
        <v>209.6</v>
      </c>
    </row>
    <row r="55" spans="1:6" ht="12.75">
      <c r="A55" s="143"/>
      <c r="B55" s="155" t="s">
        <v>458</v>
      </c>
      <c r="C55" s="155"/>
      <c r="D55" s="155"/>
      <c r="E55" s="156" t="s">
        <v>469</v>
      </c>
      <c r="F55" s="146">
        <f>F56+F76</f>
        <v>116168.79999999999</v>
      </c>
    </row>
    <row r="56" spans="1:6" ht="12.75">
      <c r="A56" s="143"/>
      <c r="B56" s="144" t="s">
        <v>459</v>
      </c>
      <c r="C56" s="155"/>
      <c r="D56" s="155"/>
      <c r="E56" s="163" t="s">
        <v>460</v>
      </c>
      <c r="F56" s="146">
        <f>F57</f>
        <v>109547.9</v>
      </c>
    </row>
    <row r="57" spans="1:6" ht="25.5">
      <c r="A57" s="143"/>
      <c r="B57" s="157"/>
      <c r="C57" s="144" t="s">
        <v>232</v>
      </c>
      <c r="D57" s="144"/>
      <c r="E57" s="145" t="s">
        <v>489</v>
      </c>
      <c r="F57" s="146">
        <f>F58+F72</f>
        <v>109547.9</v>
      </c>
    </row>
    <row r="58" spans="1:6" s="2" customFormat="1" ht="25.5">
      <c r="A58" s="143"/>
      <c r="B58" s="157"/>
      <c r="C58" s="144" t="s">
        <v>233</v>
      </c>
      <c r="D58" s="144"/>
      <c r="E58" s="151" t="s">
        <v>486</v>
      </c>
      <c r="F58" s="146">
        <f>F59+F63+F66+F69</f>
        <v>99826.9</v>
      </c>
    </row>
    <row r="59" spans="1:6" s="24" customFormat="1" ht="25.5">
      <c r="A59" s="143"/>
      <c r="B59" s="157"/>
      <c r="C59" s="144" t="s">
        <v>234</v>
      </c>
      <c r="D59" s="144"/>
      <c r="E59" s="151" t="s">
        <v>223</v>
      </c>
      <c r="F59" s="146">
        <f>F60</f>
        <v>93589.7</v>
      </c>
    </row>
    <row r="60" spans="1:6" ht="38.25">
      <c r="A60" s="164"/>
      <c r="B60" s="157"/>
      <c r="C60" s="144" t="s">
        <v>571</v>
      </c>
      <c r="D60" s="144"/>
      <c r="E60" s="152" t="s">
        <v>503</v>
      </c>
      <c r="F60" s="146">
        <f>F61</f>
        <v>93589.7</v>
      </c>
    </row>
    <row r="61" spans="1:6" ht="38.25">
      <c r="A61" s="164"/>
      <c r="B61" s="157"/>
      <c r="C61" s="155" t="s">
        <v>572</v>
      </c>
      <c r="D61" s="144"/>
      <c r="E61" s="152" t="s">
        <v>224</v>
      </c>
      <c r="F61" s="146">
        <f>F62</f>
        <v>93589.7</v>
      </c>
    </row>
    <row r="62" spans="1:9" ht="38.25">
      <c r="A62" s="164"/>
      <c r="B62" s="157"/>
      <c r="C62" s="157"/>
      <c r="D62" s="144" t="s">
        <v>371</v>
      </c>
      <c r="E62" s="152" t="s">
        <v>372</v>
      </c>
      <c r="F62" s="146">
        <v>93589.7</v>
      </c>
      <c r="I62" s="4"/>
    </row>
    <row r="63" spans="1:9" s="109" customFormat="1" ht="25.5">
      <c r="A63" s="164"/>
      <c r="B63" s="157"/>
      <c r="C63" s="161" t="s">
        <v>235</v>
      </c>
      <c r="D63" s="153"/>
      <c r="E63" s="118" t="s">
        <v>225</v>
      </c>
      <c r="F63" s="154">
        <f>F64</f>
        <v>4389.7</v>
      </c>
      <c r="I63" s="111"/>
    </row>
    <row r="64" spans="1:9" ht="25.5">
      <c r="A64" s="164"/>
      <c r="B64" s="157"/>
      <c r="C64" s="144" t="s">
        <v>573</v>
      </c>
      <c r="D64" s="144"/>
      <c r="E64" s="165" t="s">
        <v>474</v>
      </c>
      <c r="F64" s="146">
        <f>F65</f>
        <v>4389.7</v>
      </c>
      <c r="I64" s="4"/>
    </row>
    <row r="65" spans="1:9" ht="38.25">
      <c r="A65" s="164"/>
      <c r="B65" s="157"/>
      <c r="C65" s="144"/>
      <c r="D65" s="144" t="s">
        <v>371</v>
      </c>
      <c r="E65" s="152" t="s">
        <v>372</v>
      </c>
      <c r="F65" s="146">
        <v>4389.7</v>
      </c>
      <c r="I65" s="4"/>
    </row>
    <row r="66" spans="1:9" s="109" customFormat="1" ht="25.5">
      <c r="A66" s="166"/>
      <c r="B66" s="160"/>
      <c r="C66" s="153" t="s">
        <v>249</v>
      </c>
      <c r="D66" s="153"/>
      <c r="E66" s="118" t="s">
        <v>247</v>
      </c>
      <c r="F66" s="154">
        <f>F67</f>
        <v>806.4</v>
      </c>
      <c r="I66" s="111"/>
    </row>
    <row r="67" spans="1:6" ht="38.25">
      <c r="A67" s="164"/>
      <c r="B67" s="157"/>
      <c r="C67" s="144" t="s">
        <v>574</v>
      </c>
      <c r="D67" s="144"/>
      <c r="E67" s="152" t="s">
        <v>180</v>
      </c>
      <c r="F67" s="146">
        <f>F68</f>
        <v>806.4</v>
      </c>
    </row>
    <row r="68" spans="1:6" ht="38.25">
      <c r="A68" s="164"/>
      <c r="B68" s="157"/>
      <c r="C68" s="150"/>
      <c r="D68" s="144" t="s">
        <v>371</v>
      </c>
      <c r="E68" s="152" t="s">
        <v>372</v>
      </c>
      <c r="F68" s="146">
        <v>806.4</v>
      </c>
    </row>
    <row r="69" spans="1:6" s="109" customFormat="1" ht="25.5">
      <c r="A69" s="164"/>
      <c r="B69" s="157"/>
      <c r="C69" s="153" t="s">
        <v>482</v>
      </c>
      <c r="D69" s="153"/>
      <c r="E69" s="118" t="s">
        <v>248</v>
      </c>
      <c r="F69" s="154">
        <f>F70</f>
        <v>1041.1</v>
      </c>
    </row>
    <row r="70" spans="1:6" ht="25.5">
      <c r="A70" s="164"/>
      <c r="B70" s="157"/>
      <c r="C70" s="144" t="s">
        <v>575</v>
      </c>
      <c r="D70" s="144"/>
      <c r="E70" s="152" t="s">
        <v>178</v>
      </c>
      <c r="F70" s="154">
        <f>F71</f>
        <v>1041.1</v>
      </c>
    </row>
    <row r="71" spans="1:6" ht="38.25">
      <c r="A71" s="143"/>
      <c r="B71" s="150"/>
      <c r="C71" s="144"/>
      <c r="D71" s="144" t="s">
        <v>371</v>
      </c>
      <c r="E71" s="152" t="s">
        <v>372</v>
      </c>
      <c r="F71" s="154">
        <v>1041.1</v>
      </c>
    </row>
    <row r="72" spans="1:6" s="2" customFormat="1" ht="25.5">
      <c r="A72" s="143"/>
      <c r="B72" s="150"/>
      <c r="C72" s="144" t="s">
        <v>244</v>
      </c>
      <c r="D72" s="144"/>
      <c r="E72" s="152" t="s">
        <v>475</v>
      </c>
      <c r="F72" s="154">
        <f>F73</f>
        <v>9721</v>
      </c>
    </row>
    <row r="73" spans="1:6" s="24" customFormat="1" ht="25.5" customHeight="1">
      <c r="A73" s="143"/>
      <c r="B73" s="150"/>
      <c r="C73" s="144" t="s">
        <v>250</v>
      </c>
      <c r="D73" s="144"/>
      <c r="E73" s="152" t="s">
        <v>245</v>
      </c>
      <c r="F73" s="146">
        <f>F74</f>
        <v>9721</v>
      </c>
    </row>
    <row r="74" spans="1:6" ht="25.5">
      <c r="A74" s="143"/>
      <c r="B74" s="150"/>
      <c r="C74" s="144" t="s">
        <v>580</v>
      </c>
      <c r="D74" s="144"/>
      <c r="E74" s="152" t="s">
        <v>476</v>
      </c>
      <c r="F74" s="146">
        <f>F75</f>
        <v>9721</v>
      </c>
    </row>
    <row r="75" spans="1:6" ht="38.25">
      <c r="A75" s="143"/>
      <c r="B75" s="150"/>
      <c r="C75" s="144"/>
      <c r="D75" s="144" t="s">
        <v>371</v>
      </c>
      <c r="E75" s="152" t="s">
        <v>372</v>
      </c>
      <c r="F75" s="146">
        <v>9721</v>
      </c>
    </row>
    <row r="76" spans="1:6" s="24" customFormat="1" ht="25.5">
      <c r="A76" s="143"/>
      <c r="B76" s="144" t="s">
        <v>419</v>
      </c>
      <c r="C76" s="144"/>
      <c r="D76" s="144"/>
      <c r="E76" s="145" t="s">
        <v>420</v>
      </c>
      <c r="F76" s="146">
        <f>F77</f>
        <v>6620.900000000001</v>
      </c>
    </row>
    <row r="77" spans="1:6" ht="25.5">
      <c r="A77" s="143"/>
      <c r="B77" s="150"/>
      <c r="C77" s="144" t="s">
        <v>232</v>
      </c>
      <c r="D77" s="144"/>
      <c r="E77" s="145" t="s">
        <v>489</v>
      </c>
      <c r="F77" s="146">
        <f>F78+F82</f>
        <v>6620.900000000001</v>
      </c>
    </row>
    <row r="78" spans="1:6" ht="25.5">
      <c r="A78" s="143"/>
      <c r="B78" s="150"/>
      <c r="C78" s="144" t="s">
        <v>244</v>
      </c>
      <c r="D78" s="144"/>
      <c r="E78" s="152" t="s">
        <v>475</v>
      </c>
      <c r="F78" s="146">
        <f>F79</f>
        <v>180</v>
      </c>
    </row>
    <row r="79" spans="1:6" s="109" customFormat="1" ht="27" customHeight="1">
      <c r="A79" s="143"/>
      <c r="B79" s="150"/>
      <c r="C79" s="144" t="s">
        <v>250</v>
      </c>
      <c r="D79" s="144"/>
      <c r="E79" s="152" t="s">
        <v>245</v>
      </c>
      <c r="F79" s="146">
        <f>F80</f>
        <v>180</v>
      </c>
    </row>
    <row r="80" spans="1:6" ht="25.5">
      <c r="A80" s="143"/>
      <c r="B80" s="150"/>
      <c r="C80" s="144" t="s">
        <v>580</v>
      </c>
      <c r="D80" s="144"/>
      <c r="E80" s="152" t="s">
        <v>476</v>
      </c>
      <c r="F80" s="154">
        <f>F81</f>
        <v>180</v>
      </c>
    </row>
    <row r="81" spans="1:6" ht="38.25">
      <c r="A81" s="143"/>
      <c r="B81" s="150"/>
      <c r="C81" s="144"/>
      <c r="D81" s="144" t="s">
        <v>371</v>
      </c>
      <c r="E81" s="152" t="s">
        <v>372</v>
      </c>
      <c r="F81" s="154">
        <v>180</v>
      </c>
    </row>
    <row r="82" spans="1:6" s="24" customFormat="1" ht="38.25">
      <c r="A82" s="143"/>
      <c r="B82" s="150"/>
      <c r="C82" s="144" t="s">
        <v>246</v>
      </c>
      <c r="D82" s="144"/>
      <c r="E82" s="145" t="s">
        <v>4</v>
      </c>
      <c r="F82" s="146">
        <f>F83</f>
        <v>6440.900000000001</v>
      </c>
    </row>
    <row r="83" spans="1:6" s="24" customFormat="1" ht="25.5">
      <c r="A83" s="143"/>
      <c r="B83" s="150"/>
      <c r="C83" s="144" t="s">
        <v>251</v>
      </c>
      <c r="D83" s="144"/>
      <c r="E83" s="145" t="s">
        <v>205</v>
      </c>
      <c r="F83" s="146">
        <f>F84</f>
        <v>6440.900000000001</v>
      </c>
    </row>
    <row r="84" spans="1:6" s="25" customFormat="1" ht="25.5">
      <c r="A84" s="143"/>
      <c r="B84" s="150"/>
      <c r="C84" s="144" t="s">
        <v>581</v>
      </c>
      <c r="D84" s="144"/>
      <c r="E84" s="145" t="s">
        <v>206</v>
      </c>
      <c r="F84" s="146">
        <f>F85+F86+F87</f>
        <v>6440.900000000001</v>
      </c>
    </row>
    <row r="85" spans="1:6" ht="80.25" customHeight="1">
      <c r="A85" s="143"/>
      <c r="B85" s="150"/>
      <c r="C85" s="150"/>
      <c r="D85" s="144" t="s">
        <v>365</v>
      </c>
      <c r="E85" s="149" t="s">
        <v>179</v>
      </c>
      <c r="F85" s="146">
        <v>5828.1</v>
      </c>
    </row>
    <row r="86" spans="1:6" ht="25.5">
      <c r="A86" s="143"/>
      <c r="B86" s="150"/>
      <c r="C86" s="150"/>
      <c r="D86" s="144" t="s">
        <v>366</v>
      </c>
      <c r="E86" s="145" t="s">
        <v>1</v>
      </c>
      <c r="F86" s="146">
        <v>608.8</v>
      </c>
    </row>
    <row r="87" spans="1:6" ht="12.75">
      <c r="A87" s="143"/>
      <c r="B87" s="150"/>
      <c r="C87" s="150"/>
      <c r="D87" s="144" t="s">
        <v>367</v>
      </c>
      <c r="E87" s="145" t="s">
        <v>368</v>
      </c>
      <c r="F87" s="146">
        <v>4</v>
      </c>
    </row>
    <row r="88" spans="1:6" ht="12.75">
      <c r="A88" s="143"/>
      <c r="B88" s="144" t="s">
        <v>376</v>
      </c>
      <c r="C88" s="144"/>
      <c r="D88" s="144"/>
      <c r="E88" s="145" t="s">
        <v>377</v>
      </c>
      <c r="F88" s="146">
        <f>F89</f>
        <v>100.5</v>
      </c>
    </row>
    <row r="89" spans="1:6" s="24" customFormat="1" ht="12.75">
      <c r="A89" s="143"/>
      <c r="B89" s="144" t="s">
        <v>382</v>
      </c>
      <c r="C89" s="144"/>
      <c r="D89" s="144"/>
      <c r="E89" s="145" t="s">
        <v>383</v>
      </c>
      <c r="F89" s="146">
        <f>F90</f>
        <v>100.5</v>
      </c>
    </row>
    <row r="90" spans="1:6" ht="25.5">
      <c r="A90" s="143"/>
      <c r="B90" s="150"/>
      <c r="C90" s="144" t="s">
        <v>232</v>
      </c>
      <c r="D90" s="144"/>
      <c r="E90" s="145" t="s">
        <v>489</v>
      </c>
      <c r="F90" s="146">
        <f>F91</f>
        <v>100.5</v>
      </c>
    </row>
    <row r="91" spans="1:6" s="24" customFormat="1" ht="38.25">
      <c r="A91" s="143"/>
      <c r="B91" s="150"/>
      <c r="C91" s="144" t="s">
        <v>246</v>
      </c>
      <c r="D91" s="144"/>
      <c r="E91" s="145" t="s">
        <v>4</v>
      </c>
      <c r="F91" s="146">
        <f>F92</f>
        <v>100.5</v>
      </c>
    </row>
    <row r="92" spans="1:6" s="24" customFormat="1" ht="30" customHeight="1">
      <c r="A92" s="143"/>
      <c r="B92" s="144"/>
      <c r="C92" s="144" t="s">
        <v>315</v>
      </c>
      <c r="D92" s="144"/>
      <c r="E92" s="158" t="s">
        <v>318</v>
      </c>
      <c r="F92" s="146">
        <f>F93+F95</f>
        <v>100.5</v>
      </c>
    </row>
    <row r="93" spans="1:6" s="24" customFormat="1" ht="51">
      <c r="A93" s="159"/>
      <c r="B93" s="153"/>
      <c r="C93" s="153" t="s">
        <v>518</v>
      </c>
      <c r="D93" s="153"/>
      <c r="E93" s="167" t="s">
        <v>519</v>
      </c>
      <c r="F93" s="154">
        <f>F94</f>
        <v>62.8</v>
      </c>
    </row>
    <row r="94" spans="1:6" s="24" customFormat="1" ht="25.5">
      <c r="A94" s="159"/>
      <c r="B94" s="153"/>
      <c r="C94" s="153"/>
      <c r="D94" s="153" t="s">
        <v>369</v>
      </c>
      <c r="E94" s="167" t="s">
        <v>370</v>
      </c>
      <c r="F94" s="154">
        <v>62.8</v>
      </c>
    </row>
    <row r="95" spans="1:6" s="24" customFormat="1" ht="51">
      <c r="A95" s="159"/>
      <c r="B95" s="153"/>
      <c r="C95" s="153" t="s">
        <v>583</v>
      </c>
      <c r="D95" s="153"/>
      <c r="E95" s="167" t="s">
        <v>267</v>
      </c>
      <c r="F95" s="154">
        <f>F96</f>
        <v>37.7</v>
      </c>
    </row>
    <row r="96" spans="1:6" s="24" customFormat="1" ht="25.5">
      <c r="A96" s="159"/>
      <c r="B96" s="153"/>
      <c r="C96" s="153"/>
      <c r="D96" s="153" t="s">
        <v>369</v>
      </c>
      <c r="E96" s="167" t="s">
        <v>370</v>
      </c>
      <c r="F96" s="154">
        <v>37.7</v>
      </c>
    </row>
    <row r="97" spans="1:6" s="5" customFormat="1" ht="30">
      <c r="A97" s="139" t="s">
        <v>409</v>
      </c>
      <c r="B97" s="144"/>
      <c r="C97" s="144"/>
      <c r="D97" s="144"/>
      <c r="E97" s="168" t="s">
        <v>410</v>
      </c>
      <c r="F97" s="142">
        <f>F98+F206</f>
        <v>1952832.8999999997</v>
      </c>
    </row>
    <row r="98" spans="1:6" s="5" customFormat="1" ht="12.75">
      <c r="A98" s="147"/>
      <c r="B98" s="144" t="s">
        <v>449</v>
      </c>
      <c r="C98" s="144"/>
      <c r="D98" s="169"/>
      <c r="E98" s="151" t="s">
        <v>450</v>
      </c>
      <c r="F98" s="146">
        <f>F99+F120+F144+F154+F173</f>
        <v>1877998.9999999998</v>
      </c>
    </row>
    <row r="99" spans="1:6" s="5" customFormat="1" ht="12.75">
      <c r="A99" s="147"/>
      <c r="B99" s="144" t="s">
        <v>451</v>
      </c>
      <c r="C99" s="144"/>
      <c r="D99" s="169"/>
      <c r="E99" s="151" t="s">
        <v>452</v>
      </c>
      <c r="F99" s="146">
        <f>F100</f>
        <v>900484.0999999999</v>
      </c>
    </row>
    <row r="100" spans="1:6" s="6" customFormat="1" ht="27" customHeight="1">
      <c r="A100" s="147"/>
      <c r="B100" s="144"/>
      <c r="C100" s="144" t="s">
        <v>268</v>
      </c>
      <c r="D100" s="169"/>
      <c r="E100" s="151" t="s">
        <v>488</v>
      </c>
      <c r="F100" s="146">
        <f>F101</f>
        <v>900484.0999999999</v>
      </c>
    </row>
    <row r="101" spans="1:6" s="26" customFormat="1" ht="13.5" customHeight="1">
      <c r="A101" s="147"/>
      <c r="B101" s="144"/>
      <c r="C101" s="144" t="s">
        <v>269</v>
      </c>
      <c r="D101" s="169"/>
      <c r="E101" s="151" t="s">
        <v>345</v>
      </c>
      <c r="F101" s="72">
        <f>F102+F111+F114+F117</f>
        <v>900484.0999999999</v>
      </c>
    </row>
    <row r="102" spans="1:6" s="26" customFormat="1" ht="25.5">
      <c r="A102" s="147"/>
      <c r="B102" s="144"/>
      <c r="C102" s="153" t="s">
        <v>270</v>
      </c>
      <c r="D102" s="170"/>
      <c r="E102" s="171" t="s">
        <v>272</v>
      </c>
      <c r="F102" s="154">
        <f>F104+F106+F109</f>
        <v>787831.7999999999</v>
      </c>
    </row>
    <row r="103" spans="1:6" s="27" customFormat="1" ht="39" customHeight="1">
      <c r="A103" s="147"/>
      <c r="B103" s="144"/>
      <c r="C103" s="144" t="s">
        <v>537</v>
      </c>
      <c r="D103" s="169"/>
      <c r="E103" s="172" t="s">
        <v>496</v>
      </c>
      <c r="F103" s="146">
        <f>F104+F107+F109</f>
        <v>787139.6</v>
      </c>
    </row>
    <row r="104" spans="1:6" s="5" customFormat="1" ht="39" customHeight="1">
      <c r="A104" s="147"/>
      <c r="B104" s="155"/>
      <c r="C104" s="144" t="s">
        <v>538</v>
      </c>
      <c r="D104" s="144"/>
      <c r="E104" s="152" t="s">
        <v>224</v>
      </c>
      <c r="F104" s="146">
        <f>F105</f>
        <v>154947.9</v>
      </c>
    </row>
    <row r="105" spans="1:6" s="5" customFormat="1" ht="38.25">
      <c r="A105" s="147"/>
      <c r="B105" s="155"/>
      <c r="C105" s="144"/>
      <c r="D105" s="153" t="s">
        <v>371</v>
      </c>
      <c r="E105" s="118" t="s">
        <v>372</v>
      </c>
      <c r="F105" s="146">
        <v>154947.9</v>
      </c>
    </row>
    <row r="106" spans="1:6" s="5" customFormat="1" ht="38.25">
      <c r="A106" s="147"/>
      <c r="B106" s="155"/>
      <c r="C106" s="144" t="s">
        <v>273</v>
      </c>
      <c r="D106" s="153"/>
      <c r="E106" s="173" t="s">
        <v>274</v>
      </c>
      <c r="F106" s="146">
        <f>F107+F108</f>
        <v>8236.300000000001</v>
      </c>
    </row>
    <row r="107" spans="1:6" s="5" customFormat="1" ht="51">
      <c r="A107" s="147"/>
      <c r="B107" s="155"/>
      <c r="C107" s="144"/>
      <c r="D107" s="153" t="s">
        <v>371</v>
      </c>
      <c r="E107" s="118" t="s">
        <v>175</v>
      </c>
      <c r="F107" s="146">
        <v>7544.1</v>
      </c>
    </row>
    <row r="108" spans="1:6" s="5" customFormat="1" ht="51">
      <c r="A108" s="147"/>
      <c r="B108" s="155"/>
      <c r="C108" s="144"/>
      <c r="D108" s="153" t="s">
        <v>371</v>
      </c>
      <c r="E108" s="118" t="s">
        <v>176</v>
      </c>
      <c r="F108" s="146">
        <v>692.2</v>
      </c>
    </row>
    <row r="109" spans="1:6" s="5" customFormat="1" ht="63.75">
      <c r="A109" s="147"/>
      <c r="B109" s="155"/>
      <c r="C109" s="144" t="s">
        <v>275</v>
      </c>
      <c r="D109" s="155"/>
      <c r="E109" s="174" t="s">
        <v>276</v>
      </c>
      <c r="F109" s="146">
        <f>F110</f>
        <v>624647.6</v>
      </c>
    </row>
    <row r="110" spans="1:6" s="5" customFormat="1" ht="38.25">
      <c r="A110" s="147"/>
      <c r="B110" s="155"/>
      <c r="C110" s="144"/>
      <c r="D110" s="153" t="s">
        <v>371</v>
      </c>
      <c r="E110" s="118" t="s">
        <v>372</v>
      </c>
      <c r="F110" s="146">
        <v>624647.6</v>
      </c>
    </row>
    <row r="111" spans="1:6" s="5" customFormat="1" ht="25.5">
      <c r="A111" s="147"/>
      <c r="B111" s="155"/>
      <c r="C111" s="153" t="s">
        <v>277</v>
      </c>
      <c r="D111" s="170"/>
      <c r="E111" s="171" t="s">
        <v>225</v>
      </c>
      <c r="F111" s="154">
        <f>F112</f>
        <v>40878</v>
      </c>
    </row>
    <row r="112" spans="1:6" s="5" customFormat="1" ht="25.5">
      <c r="A112" s="147"/>
      <c r="B112" s="155"/>
      <c r="C112" s="153" t="s">
        <v>539</v>
      </c>
      <c r="D112" s="153"/>
      <c r="E112" s="118" t="s">
        <v>347</v>
      </c>
      <c r="F112" s="146">
        <f>F113</f>
        <v>40878</v>
      </c>
    </row>
    <row r="113" spans="1:6" s="5" customFormat="1" ht="38.25">
      <c r="A113" s="147"/>
      <c r="B113" s="155"/>
      <c r="C113" s="144"/>
      <c r="D113" s="153" t="s">
        <v>371</v>
      </c>
      <c r="E113" s="118" t="s">
        <v>372</v>
      </c>
      <c r="F113" s="146">
        <v>40878</v>
      </c>
    </row>
    <row r="114" spans="1:6" s="5" customFormat="1" ht="25.5">
      <c r="A114" s="147"/>
      <c r="B114" s="155"/>
      <c r="C114" s="144" t="s">
        <v>278</v>
      </c>
      <c r="D114" s="153"/>
      <c r="E114" s="173" t="s">
        <v>125</v>
      </c>
      <c r="F114" s="146">
        <f>F115</f>
        <v>61898.6</v>
      </c>
    </row>
    <row r="115" spans="1:6" s="5" customFormat="1" ht="12.75">
      <c r="A115" s="147"/>
      <c r="B115" s="155"/>
      <c r="C115" s="144" t="s">
        <v>540</v>
      </c>
      <c r="D115" s="144"/>
      <c r="E115" s="152" t="s">
        <v>346</v>
      </c>
      <c r="F115" s="146">
        <f>F116</f>
        <v>61898.6</v>
      </c>
    </row>
    <row r="116" spans="1:6" s="5" customFormat="1" ht="38.25">
      <c r="A116" s="147"/>
      <c r="B116" s="155"/>
      <c r="C116" s="144"/>
      <c r="D116" s="148" t="s">
        <v>371</v>
      </c>
      <c r="E116" s="118" t="s">
        <v>372</v>
      </c>
      <c r="F116" s="146">
        <v>61898.6</v>
      </c>
    </row>
    <row r="117" spans="1:6" s="5" customFormat="1" ht="38.25">
      <c r="A117" s="147"/>
      <c r="B117" s="155"/>
      <c r="C117" s="153" t="s">
        <v>280</v>
      </c>
      <c r="D117" s="169"/>
      <c r="E117" s="172" t="s">
        <v>510</v>
      </c>
      <c r="F117" s="146">
        <f>F118</f>
        <v>9875.7</v>
      </c>
    </row>
    <row r="118" spans="1:6" s="5" customFormat="1" ht="38.25">
      <c r="A118" s="147"/>
      <c r="B118" s="155"/>
      <c r="C118" s="153" t="s">
        <v>126</v>
      </c>
      <c r="D118" s="153"/>
      <c r="E118" s="118" t="s">
        <v>279</v>
      </c>
      <c r="F118" s="146">
        <f>SUM(F119:F119)</f>
        <v>9875.7</v>
      </c>
    </row>
    <row r="119" spans="1:6" s="5" customFormat="1" ht="38.25">
      <c r="A119" s="147"/>
      <c r="B119" s="155"/>
      <c r="C119" s="144"/>
      <c r="D119" s="153" t="s">
        <v>371</v>
      </c>
      <c r="E119" s="118" t="s">
        <v>372</v>
      </c>
      <c r="F119" s="146">
        <v>9875.7</v>
      </c>
    </row>
    <row r="120" spans="1:6" s="5" customFormat="1" ht="12.75">
      <c r="A120" s="147"/>
      <c r="B120" s="155" t="s">
        <v>453</v>
      </c>
      <c r="C120" s="144"/>
      <c r="D120" s="155"/>
      <c r="E120" s="172" t="s">
        <v>454</v>
      </c>
      <c r="F120" s="146">
        <f>F121</f>
        <v>769993.7</v>
      </c>
    </row>
    <row r="121" spans="1:6" s="5" customFormat="1" ht="25.5">
      <c r="A121" s="147"/>
      <c r="B121" s="155"/>
      <c r="C121" s="144" t="s">
        <v>268</v>
      </c>
      <c r="D121" s="169"/>
      <c r="E121" s="151" t="s">
        <v>488</v>
      </c>
      <c r="F121" s="154">
        <f>F122</f>
        <v>769993.7</v>
      </c>
    </row>
    <row r="122" spans="1:6" s="26" customFormat="1" ht="30" customHeight="1">
      <c r="A122" s="147"/>
      <c r="B122" s="155"/>
      <c r="C122" s="153" t="s">
        <v>282</v>
      </c>
      <c r="D122" s="161"/>
      <c r="E122" s="171" t="s">
        <v>8</v>
      </c>
      <c r="F122" s="154">
        <f>F123+F135+F138+F141</f>
        <v>769993.7</v>
      </c>
    </row>
    <row r="123" spans="1:6" s="5" customFormat="1" ht="25.5" customHeight="1">
      <c r="A123" s="147"/>
      <c r="B123" s="155"/>
      <c r="C123" s="153" t="s">
        <v>283</v>
      </c>
      <c r="D123" s="169"/>
      <c r="E123" s="172" t="s">
        <v>284</v>
      </c>
      <c r="F123" s="146">
        <f>F125+F127+F131+F129+F133</f>
        <v>732108.6</v>
      </c>
    </row>
    <row r="124" spans="1:6" s="27" customFormat="1" ht="38.25">
      <c r="A124" s="147"/>
      <c r="B124" s="155"/>
      <c r="C124" s="144" t="s">
        <v>542</v>
      </c>
      <c r="D124" s="175"/>
      <c r="E124" s="172" t="s">
        <v>497</v>
      </c>
      <c r="F124" s="146">
        <f>F125+F127+F129+F131</f>
        <v>711871.5</v>
      </c>
    </row>
    <row r="125" spans="1:6" s="5" customFormat="1" ht="38.25">
      <c r="A125" s="147"/>
      <c r="B125" s="155"/>
      <c r="C125" s="144" t="s">
        <v>543</v>
      </c>
      <c r="D125" s="144"/>
      <c r="E125" s="152" t="s">
        <v>224</v>
      </c>
      <c r="F125" s="146">
        <f>F126</f>
        <v>69647.4</v>
      </c>
    </row>
    <row r="126" spans="1:6" s="5" customFormat="1" ht="38.25">
      <c r="A126" s="147"/>
      <c r="B126" s="155"/>
      <c r="C126" s="144"/>
      <c r="D126" s="153" t="s">
        <v>371</v>
      </c>
      <c r="E126" s="118" t="s">
        <v>372</v>
      </c>
      <c r="F126" s="146">
        <v>69647.4</v>
      </c>
    </row>
    <row r="127" spans="1:6" s="5" customFormat="1" ht="76.5">
      <c r="A127" s="147"/>
      <c r="B127" s="144"/>
      <c r="C127" s="144" t="s">
        <v>285</v>
      </c>
      <c r="D127" s="144"/>
      <c r="E127" s="151" t="s">
        <v>9</v>
      </c>
      <c r="F127" s="146">
        <f>F128</f>
        <v>619823.3</v>
      </c>
    </row>
    <row r="128" spans="1:6" s="5" customFormat="1" ht="38.25">
      <c r="A128" s="147"/>
      <c r="B128" s="144"/>
      <c r="C128" s="144"/>
      <c r="D128" s="153" t="s">
        <v>371</v>
      </c>
      <c r="E128" s="118" t="s">
        <v>372</v>
      </c>
      <c r="F128" s="146">
        <v>619823.3</v>
      </c>
    </row>
    <row r="129" spans="1:6" s="5" customFormat="1" ht="127.5">
      <c r="A129" s="147"/>
      <c r="B129" s="144"/>
      <c r="C129" s="144" t="s">
        <v>287</v>
      </c>
      <c r="D129" s="176"/>
      <c r="E129" s="177" t="s">
        <v>286</v>
      </c>
      <c r="F129" s="146">
        <f>F130</f>
        <v>20720.7</v>
      </c>
    </row>
    <row r="130" spans="1:6" s="5" customFormat="1" ht="38.25">
      <c r="A130" s="147"/>
      <c r="B130" s="144"/>
      <c r="C130" s="176"/>
      <c r="D130" s="176" t="s">
        <v>371</v>
      </c>
      <c r="E130" s="177" t="s">
        <v>372</v>
      </c>
      <c r="F130" s="146">
        <v>20720.7</v>
      </c>
    </row>
    <row r="131" spans="1:6" s="5" customFormat="1" ht="38.25">
      <c r="A131" s="147"/>
      <c r="B131" s="144"/>
      <c r="C131" s="144" t="s">
        <v>684</v>
      </c>
      <c r="D131" s="153"/>
      <c r="E131" s="152" t="s">
        <v>224</v>
      </c>
      <c r="F131" s="146">
        <f>F132</f>
        <v>1680.1</v>
      </c>
    </row>
    <row r="132" spans="1:6" s="5" customFormat="1" ht="38.25">
      <c r="A132" s="147"/>
      <c r="B132" s="144"/>
      <c r="C132" s="144"/>
      <c r="D132" s="153" t="s">
        <v>371</v>
      </c>
      <c r="E132" s="118" t="s">
        <v>372</v>
      </c>
      <c r="F132" s="146">
        <v>1680.1</v>
      </c>
    </row>
    <row r="133" spans="1:6" s="5" customFormat="1" ht="51">
      <c r="A133" s="147"/>
      <c r="B133" s="144"/>
      <c r="C133" s="144" t="s">
        <v>288</v>
      </c>
      <c r="D133" s="155"/>
      <c r="E133" s="118" t="s">
        <v>289</v>
      </c>
      <c r="F133" s="146">
        <f>F134</f>
        <v>20237.1</v>
      </c>
    </row>
    <row r="134" spans="1:6" s="5" customFormat="1" ht="38.25">
      <c r="A134" s="147"/>
      <c r="B134" s="144"/>
      <c r="C134" s="144"/>
      <c r="D134" s="153" t="s">
        <v>371</v>
      </c>
      <c r="E134" s="118" t="s">
        <v>372</v>
      </c>
      <c r="F134" s="146">
        <v>20237.1</v>
      </c>
    </row>
    <row r="135" spans="1:6" s="5" customFormat="1" ht="25.5">
      <c r="A135" s="147"/>
      <c r="B135" s="144"/>
      <c r="C135" s="153" t="s">
        <v>290</v>
      </c>
      <c r="D135" s="169"/>
      <c r="E135" s="172" t="s">
        <v>225</v>
      </c>
      <c r="F135" s="146">
        <f>F136</f>
        <v>20664.4</v>
      </c>
    </row>
    <row r="136" spans="1:6" s="5" customFormat="1" ht="25.5">
      <c r="A136" s="147"/>
      <c r="B136" s="144"/>
      <c r="C136" s="153" t="s">
        <v>544</v>
      </c>
      <c r="D136" s="153"/>
      <c r="E136" s="118" t="s">
        <v>347</v>
      </c>
      <c r="F136" s="146">
        <f>F137</f>
        <v>20664.4</v>
      </c>
    </row>
    <row r="137" spans="1:6" s="5" customFormat="1" ht="38.25" customHeight="1">
      <c r="A137" s="147"/>
      <c r="B137" s="144"/>
      <c r="C137" s="144"/>
      <c r="D137" s="153" t="s">
        <v>371</v>
      </c>
      <c r="E137" s="118" t="s">
        <v>372</v>
      </c>
      <c r="F137" s="146">
        <v>20664.4</v>
      </c>
    </row>
    <row r="138" spans="1:6" s="5" customFormat="1" ht="25.5">
      <c r="A138" s="147"/>
      <c r="B138" s="144"/>
      <c r="C138" s="144" t="s">
        <v>291</v>
      </c>
      <c r="D138" s="153"/>
      <c r="E138" s="173" t="s">
        <v>125</v>
      </c>
      <c r="F138" s="146">
        <f>F139</f>
        <v>277.7</v>
      </c>
    </row>
    <row r="139" spans="1:6" s="5" customFormat="1" ht="12.75">
      <c r="A139" s="147"/>
      <c r="B139" s="155"/>
      <c r="C139" s="144" t="s">
        <v>545</v>
      </c>
      <c r="D139" s="144"/>
      <c r="E139" s="152" t="s">
        <v>346</v>
      </c>
      <c r="F139" s="146">
        <f>F140</f>
        <v>277.7</v>
      </c>
    </row>
    <row r="140" spans="1:6" s="27" customFormat="1" ht="38.25">
      <c r="A140" s="147"/>
      <c r="B140" s="155"/>
      <c r="C140" s="144"/>
      <c r="D140" s="148" t="s">
        <v>371</v>
      </c>
      <c r="E140" s="118" t="s">
        <v>372</v>
      </c>
      <c r="F140" s="146">
        <f>('[1]после главы'!$G$79+'[1]после главы'!$G$96)/1000</f>
        <v>277.7</v>
      </c>
    </row>
    <row r="141" spans="1:6" s="5" customFormat="1" ht="38.25">
      <c r="A141" s="147"/>
      <c r="B141" s="144"/>
      <c r="C141" s="153" t="s">
        <v>293</v>
      </c>
      <c r="D141" s="169"/>
      <c r="E141" s="172" t="s">
        <v>510</v>
      </c>
      <c r="F141" s="146">
        <f>F142</f>
        <v>16943</v>
      </c>
    </row>
    <row r="142" spans="1:6" s="5" customFormat="1" ht="38.25">
      <c r="A142" s="147"/>
      <c r="B142" s="144"/>
      <c r="C142" s="144" t="s">
        <v>129</v>
      </c>
      <c r="D142" s="155"/>
      <c r="E142" s="118" t="s">
        <v>279</v>
      </c>
      <c r="F142" s="146">
        <f>F143</f>
        <v>16943</v>
      </c>
    </row>
    <row r="143" spans="1:6" s="5" customFormat="1" ht="38.25">
      <c r="A143" s="147"/>
      <c r="B143" s="144"/>
      <c r="C143" s="153"/>
      <c r="D143" s="153" t="s">
        <v>371</v>
      </c>
      <c r="E143" s="118" t="s">
        <v>372</v>
      </c>
      <c r="F143" s="146">
        <v>16943</v>
      </c>
    </row>
    <row r="144" spans="1:6" s="5" customFormat="1" ht="12.75">
      <c r="A144" s="147"/>
      <c r="B144" s="155" t="s">
        <v>515</v>
      </c>
      <c r="C144" s="144"/>
      <c r="D144" s="155"/>
      <c r="E144" s="172" t="s">
        <v>516</v>
      </c>
      <c r="F144" s="146">
        <f>F145</f>
        <v>138118.4</v>
      </c>
    </row>
    <row r="145" spans="1:6" s="5" customFormat="1" ht="25.5">
      <c r="A145" s="147"/>
      <c r="B145" s="155"/>
      <c r="C145" s="144" t="s">
        <v>268</v>
      </c>
      <c r="D145" s="169"/>
      <c r="E145" s="151" t="s">
        <v>488</v>
      </c>
      <c r="F145" s="154">
        <f>F146</f>
        <v>138118.4</v>
      </c>
    </row>
    <row r="146" spans="1:6" s="26" customFormat="1" ht="25.5">
      <c r="A146" s="147"/>
      <c r="B146" s="144"/>
      <c r="C146" s="153" t="s">
        <v>295</v>
      </c>
      <c r="D146" s="161"/>
      <c r="E146" s="171" t="s">
        <v>348</v>
      </c>
      <c r="F146" s="154">
        <f>F147+F151</f>
        <v>138118.4</v>
      </c>
    </row>
    <row r="147" spans="1:6" s="5" customFormat="1" ht="25.5">
      <c r="A147" s="147"/>
      <c r="B147" s="144"/>
      <c r="C147" s="153" t="s">
        <v>296</v>
      </c>
      <c r="D147" s="169"/>
      <c r="E147" s="172" t="s">
        <v>297</v>
      </c>
      <c r="F147" s="146">
        <f>F149</f>
        <v>137756.5</v>
      </c>
    </row>
    <row r="148" spans="1:6" s="5" customFormat="1" ht="51">
      <c r="A148" s="147"/>
      <c r="B148" s="144"/>
      <c r="C148" s="144" t="s">
        <v>550</v>
      </c>
      <c r="D148" s="175"/>
      <c r="E148" s="172" t="s">
        <v>10</v>
      </c>
      <c r="F148" s="146">
        <f>F149</f>
        <v>137756.5</v>
      </c>
    </row>
    <row r="149" spans="1:6" s="5" customFormat="1" ht="38.25">
      <c r="A149" s="147"/>
      <c r="B149" s="144"/>
      <c r="C149" s="144" t="s">
        <v>551</v>
      </c>
      <c r="D149" s="153"/>
      <c r="E149" s="152" t="s">
        <v>224</v>
      </c>
      <c r="F149" s="146">
        <f>F150</f>
        <v>137756.5</v>
      </c>
    </row>
    <row r="150" spans="1:6" s="5" customFormat="1" ht="38.25">
      <c r="A150" s="147"/>
      <c r="B150" s="144"/>
      <c r="C150" s="144"/>
      <c r="D150" s="153" t="s">
        <v>371</v>
      </c>
      <c r="E150" s="118" t="s">
        <v>372</v>
      </c>
      <c r="F150" s="146">
        <v>137756.5</v>
      </c>
    </row>
    <row r="151" spans="1:6" s="5" customFormat="1" ht="25.5">
      <c r="A151" s="147"/>
      <c r="B151" s="144"/>
      <c r="C151" s="153" t="s">
        <v>298</v>
      </c>
      <c r="D151" s="169"/>
      <c r="E151" s="172" t="s">
        <v>225</v>
      </c>
      <c r="F151" s="146">
        <f>F152</f>
        <v>361.9</v>
      </c>
    </row>
    <row r="152" spans="1:6" s="5" customFormat="1" ht="25.5">
      <c r="A152" s="147"/>
      <c r="B152" s="144"/>
      <c r="C152" s="153" t="s">
        <v>552</v>
      </c>
      <c r="D152" s="153"/>
      <c r="E152" s="118" t="s">
        <v>347</v>
      </c>
      <c r="F152" s="146">
        <f>F153</f>
        <v>361.9</v>
      </c>
    </row>
    <row r="153" spans="1:6" s="5" customFormat="1" ht="38.25">
      <c r="A153" s="147"/>
      <c r="B153" s="144"/>
      <c r="C153" s="144"/>
      <c r="D153" s="153" t="s">
        <v>371</v>
      </c>
      <c r="E153" s="118" t="s">
        <v>372</v>
      </c>
      <c r="F153" s="146">
        <v>361.9</v>
      </c>
    </row>
    <row r="154" spans="1:6" s="5" customFormat="1" ht="12.75">
      <c r="A154" s="147"/>
      <c r="B154" s="144" t="s">
        <v>455</v>
      </c>
      <c r="C154" s="144"/>
      <c r="D154" s="144"/>
      <c r="E154" s="156" t="s">
        <v>527</v>
      </c>
      <c r="F154" s="146">
        <f>F155</f>
        <v>39582.200000000004</v>
      </c>
    </row>
    <row r="155" spans="1:6" s="5" customFormat="1" ht="25.5">
      <c r="A155" s="147"/>
      <c r="B155" s="155"/>
      <c r="C155" s="144" t="s">
        <v>268</v>
      </c>
      <c r="D155" s="169"/>
      <c r="E155" s="151" t="s">
        <v>488</v>
      </c>
      <c r="F155" s="154">
        <f>F156</f>
        <v>39582.200000000004</v>
      </c>
    </row>
    <row r="156" spans="1:6" s="26" customFormat="1" ht="25.5">
      <c r="A156" s="147"/>
      <c r="B156" s="155"/>
      <c r="C156" s="153" t="s">
        <v>300</v>
      </c>
      <c r="D156" s="153"/>
      <c r="E156" s="178" t="s">
        <v>349</v>
      </c>
      <c r="F156" s="146">
        <f>F157+F161+F164</f>
        <v>39582.200000000004</v>
      </c>
    </row>
    <row r="157" spans="1:6" s="5" customFormat="1" ht="25.5">
      <c r="A157" s="147"/>
      <c r="B157" s="144"/>
      <c r="C157" s="144" t="s">
        <v>301</v>
      </c>
      <c r="D157" s="144"/>
      <c r="E157" s="172" t="s">
        <v>530</v>
      </c>
      <c r="F157" s="146">
        <f>F158</f>
        <v>7973.5</v>
      </c>
    </row>
    <row r="158" spans="1:6" s="27" customFormat="1" ht="51">
      <c r="A158" s="147"/>
      <c r="B158" s="144"/>
      <c r="C158" s="153" t="s">
        <v>554</v>
      </c>
      <c r="D158" s="153"/>
      <c r="E158" s="178" t="s">
        <v>11</v>
      </c>
      <c r="F158" s="146">
        <f>F159</f>
        <v>7973.5</v>
      </c>
    </row>
    <row r="159" spans="1:6" s="5" customFormat="1" ht="38.25">
      <c r="A159" s="147"/>
      <c r="B159" s="144"/>
      <c r="C159" s="153" t="s">
        <v>555</v>
      </c>
      <c r="D159" s="144"/>
      <c r="E159" s="152" t="s">
        <v>224</v>
      </c>
      <c r="F159" s="146">
        <f>F160</f>
        <v>7973.5</v>
      </c>
    </row>
    <row r="160" spans="1:6" s="5" customFormat="1" ht="38.25">
      <c r="A160" s="147"/>
      <c r="B160" s="144"/>
      <c r="C160" s="153"/>
      <c r="D160" s="148" t="s">
        <v>371</v>
      </c>
      <c r="E160" s="118" t="s">
        <v>372</v>
      </c>
      <c r="F160" s="146">
        <v>7973.5</v>
      </c>
    </row>
    <row r="161" spans="1:6" s="5" customFormat="1" ht="25.5">
      <c r="A161" s="147"/>
      <c r="B161" s="144"/>
      <c r="C161" s="153" t="s">
        <v>302</v>
      </c>
      <c r="D161" s="148"/>
      <c r="E161" s="172" t="s">
        <v>225</v>
      </c>
      <c r="F161" s="146">
        <f>F162</f>
        <v>1860</v>
      </c>
    </row>
    <row r="162" spans="1:6" s="5" customFormat="1" ht="25.5">
      <c r="A162" s="147"/>
      <c r="B162" s="144"/>
      <c r="C162" s="153" t="s">
        <v>556</v>
      </c>
      <c r="D162" s="148"/>
      <c r="E162" s="118" t="s">
        <v>347</v>
      </c>
      <c r="F162" s="146">
        <f>F163</f>
        <v>1860</v>
      </c>
    </row>
    <row r="163" spans="1:6" s="5" customFormat="1" ht="38.25">
      <c r="A163" s="147"/>
      <c r="B163" s="144"/>
      <c r="C163" s="153"/>
      <c r="D163" s="148" t="s">
        <v>371</v>
      </c>
      <c r="E163" s="118" t="s">
        <v>372</v>
      </c>
      <c r="F163" s="146">
        <v>1860</v>
      </c>
    </row>
    <row r="164" spans="1:6" s="5" customFormat="1" ht="38.25">
      <c r="A164" s="147"/>
      <c r="B164" s="144"/>
      <c r="C164" s="153" t="s">
        <v>303</v>
      </c>
      <c r="D164" s="148"/>
      <c r="E164" s="118" t="s">
        <v>266</v>
      </c>
      <c r="F164" s="146">
        <f>F165+F167</f>
        <v>29748.700000000004</v>
      </c>
    </row>
    <row r="165" spans="1:6" s="5" customFormat="1" ht="25.5">
      <c r="A165" s="147"/>
      <c r="B165" s="144"/>
      <c r="C165" s="153" t="s">
        <v>557</v>
      </c>
      <c r="D165" s="148"/>
      <c r="E165" s="149" t="s">
        <v>479</v>
      </c>
      <c r="F165" s="146">
        <f>F166</f>
        <v>7490.4</v>
      </c>
    </row>
    <row r="166" spans="1:6" s="5" customFormat="1" ht="38.25">
      <c r="A166" s="147"/>
      <c r="B166" s="144"/>
      <c r="C166" s="153"/>
      <c r="D166" s="153" t="s">
        <v>371</v>
      </c>
      <c r="E166" s="118" t="s">
        <v>372</v>
      </c>
      <c r="F166" s="146">
        <v>7490.4</v>
      </c>
    </row>
    <row r="167" spans="1:6" s="5" customFormat="1" ht="25.5">
      <c r="A167" s="147"/>
      <c r="B167" s="144"/>
      <c r="C167" s="144" t="s">
        <v>134</v>
      </c>
      <c r="D167" s="153"/>
      <c r="E167" s="118" t="s">
        <v>506</v>
      </c>
      <c r="F167" s="146">
        <f>SUM(F168:F172)</f>
        <v>22258.300000000003</v>
      </c>
    </row>
    <row r="168" spans="1:6" s="5" customFormat="1" ht="76.5">
      <c r="A168" s="147"/>
      <c r="B168" s="144"/>
      <c r="C168" s="153"/>
      <c r="D168" s="144" t="s">
        <v>365</v>
      </c>
      <c r="E168" s="149" t="s">
        <v>179</v>
      </c>
      <c r="F168" s="146">
        <v>293.9</v>
      </c>
    </row>
    <row r="169" spans="1:6" s="5" customFormat="1" ht="25.5">
      <c r="A169" s="147"/>
      <c r="B169" s="144"/>
      <c r="C169" s="153"/>
      <c r="D169" s="144" t="s">
        <v>366</v>
      </c>
      <c r="E169" s="149" t="s">
        <v>1</v>
      </c>
      <c r="F169" s="146">
        <v>2228.6</v>
      </c>
    </row>
    <row r="170" spans="1:6" s="5" customFormat="1" ht="25.5">
      <c r="A170" s="147"/>
      <c r="B170" s="144"/>
      <c r="C170" s="153"/>
      <c r="D170" s="144" t="s">
        <v>369</v>
      </c>
      <c r="E170" s="179" t="s">
        <v>370</v>
      </c>
      <c r="F170" s="146">
        <v>2186.9</v>
      </c>
    </row>
    <row r="171" spans="1:6" s="5" customFormat="1" ht="38.25">
      <c r="A171" s="147"/>
      <c r="B171" s="144"/>
      <c r="C171" s="153"/>
      <c r="D171" s="144" t="s">
        <v>371</v>
      </c>
      <c r="E171" s="118" t="s">
        <v>372</v>
      </c>
      <c r="F171" s="146">
        <v>7092.3</v>
      </c>
    </row>
    <row r="172" spans="1:6" s="5" customFormat="1" ht="12.75">
      <c r="A172" s="147"/>
      <c r="B172" s="144"/>
      <c r="C172" s="153"/>
      <c r="D172" s="180" t="s">
        <v>367</v>
      </c>
      <c r="E172" s="149" t="s">
        <v>368</v>
      </c>
      <c r="F172" s="146">
        <v>10456.6</v>
      </c>
    </row>
    <row r="173" spans="1:6" s="5" customFormat="1" ht="12.75">
      <c r="A173" s="147"/>
      <c r="B173" s="144" t="s">
        <v>456</v>
      </c>
      <c r="C173" s="144"/>
      <c r="D173" s="144"/>
      <c r="E173" s="181" t="s">
        <v>457</v>
      </c>
      <c r="F173" s="146">
        <f>F174</f>
        <v>29820.599999999995</v>
      </c>
    </row>
    <row r="174" spans="1:6" s="5" customFormat="1" ht="25.5">
      <c r="A174" s="147"/>
      <c r="B174" s="155"/>
      <c r="C174" s="144" t="s">
        <v>268</v>
      </c>
      <c r="D174" s="169"/>
      <c r="E174" s="151" t="s">
        <v>488</v>
      </c>
      <c r="F174" s="154">
        <f>F175+F180+F191</f>
        <v>29820.599999999995</v>
      </c>
    </row>
    <row r="175" spans="1:6" s="26" customFormat="1" ht="13.5" customHeight="1">
      <c r="A175" s="147"/>
      <c r="B175" s="155"/>
      <c r="C175" s="144" t="s">
        <v>269</v>
      </c>
      <c r="D175" s="169"/>
      <c r="E175" s="151" t="s">
        <v>345</v>
      </c>
      <c r="F175" s="72">
        <f>F176</f>
        <v>1432.4</v>
      </c>
    </row>
    <row r="176" spans="1:6" s="5" customFormat="1" ht="38.25">
      <c r="A176" s="147"/>
      <c r="B176" s="155"/>
      <c r="C176" s="153" t="s">
        <v>160</v>
      </c>
      <c r="D176" s="169"/>
      <c r="E176" s="172" t="s">
        <v>281</v>
      </c>
      <c r="F176" s="146">
        <f>F177</f>
        <v>1432.4</v>
      </c>
    </row>
    <row r="177" spans="1:6" s="5" customFormat="1" ht="63.75">
      <c r="A177" s="147"/>
      <c r="B177" s="155"/>
      <c r="C177" s="144" t="s">
        <v>127</v>
      </c>
      <c r="D177" s="144"/>
      <c r="E177" s="145" t="s">
        <v>86</v>
      </c>
      <c r="F177" s="146">
        <f>SUM(F178:F179)</f>
        <v>1432.4</v>
      </c>
    </row>
    <row r="178" spans="1:6" s="5" customFormat="1" ht="76.5">
      <c r="A178" s="147"/>
      <c r="B178" s="155"/>
      <c r="C178" s="144"/>
      <c r="D178" s="148" t="s">
        <v>365</v>
      </c>
      <c r="E178" s="149" t="s">
        <v>179</v>
      </c>
      <c r="F178" s="146">
        <v>799.9</v>
      </c>
    </row>
    <row r="179" spans="1:6" s="5" customFormat="1" ht="25.5">
      <c r="A179" s="147"/>
      <c r="B179" s="155"/>
      <c r="C179" s="144"/>
      <c r="D179" s="148" t="s">
        <v>366</v>
      </c>
      <c r="E179" s="149" t="s">
        <v>1</v>
      </c>
      <c r="F179" s="146">
        <v>632.5</v>
      </c>
    </row>
    <row r="180" spans="1:6" s="26" customFormat="1" ht="25.5">
      <c r="A180" s="147"/>
      <c r="B180" s="155"/>
      <c r="C180" s="153" t="s">
        <v>304</v>
      </c>
      <c r="D180" s="153"/>
      <c r="E180" s="182" t="s">
        <v>350</v>
      </c>
      <c r="F180" s="154">
        <f>F181+F185+F188</f>
        <v>5398.9</v>
      </c>
    </row>
    <row r="181" spans="1:6" s="26" customFormat="1" ht="24" customHeight="1">
      <c r="A181" s="147"/>
      <c r="B181" s="144"/>
      <c r="C181" s="144" t="s">
        <v>305</v>
      </c>
      <c r="D181" s="144"/>
      <c r="E181" s="182" t="s">
        <v>306</v>
      </c>
      <c r="F181" s="146">
        <f>F182</f>
        <v>4328.9</v>
      </c>
    </row>
    <row r="182" spans="1:6" s="5" customFormat="1" ht="38.25" customHeight="1">
      <c r="A182" s="147"/>
      <c r="B182" s="155"/>
      <c r="C182" s="144" t="s">
        <v>558</v>
      </c>
      <c r="D182" s="144"/>
      <c r="E182" s="182" t="s">
        <v>501</v>
      </c>
      <c r="F182" s="146">
        <f>F183</f>
        <v>4328.9</v>
      </c>
    </row>
    <row r="183" spans="1:6" s="5" customFormat="1" ht="38.25">
      <c r="A183" s="147"/>
      <c r="B183" s="155"/>
      <c r="C183" s="144" t="s">
        <v>559</v>
      </c>
      <c r="D183" s="144"/>
      <c r="E183" s="152" t="s">
        <v>224</v>
      </c>
      <c r="F183" s="146">
        <f>F184</f>
        <v>4328.9</v>
      </c>
    </row>
    <row r="184" spans="1:6" s="5" customFormat="1" ht="38.25">
      <c r="A184" s="147"/>
      <c r="B184" s="155"/>
      <c r="C184" s="144"/>
      <c r="D184" s="153" t="s">
        <v>371</v>
      </c>
      <c r="E184" s="118" t="s">
        <v>372</v>
      </c>
      <c r="F184" s="146">
        <v>4328.9</v>
      </c>
    </row>
    <row r="185" spans="1:6" s="5" customFormat="1" ht="25.5">
      <c r="A185" s="147"/>
      <c r="B185" s="155"/>
      <c r="C185" s="144" t="s">
        <v>307</v>
      </c>
      <c r="D185" s="144"/>
      <c r="E185" s="172" t="s">
        <v>225</v>
      </c>
      <c r="F185" s="146">
        <f>F186</f>
        <v>40</v>
      </c>
    </row>
    <row r="186" spans="1:6" s="5" customFormat="1" ht="25.5">
      <c r="A186" s="147"/>
      <c r="B186" s="155"/>
      <c r="C186" s="153" t="s">
        <v>560</v>
      </c>
      <c r="D186" s="153"/>
      <c r="E186" s="118" t="s">
        <v>347</v>
      </c>
      <c r="F186" s="146">
        <f>F187</f>
        <v>40</v>
      </c>
    </row>
    <row r="187" spans="1:6" s="5" customFormat="1" ht="38.25" customHeight="1">
      <c r="A187" s="147"/>
      <c r="B187" s="155"/>
      <c r="C187" s="153"/>
      <c r="D187" s="153" t="s">
        <v>371</v>
      </c>
      <c r="E187" s="118" t="s">
        <v>372</v>
      </c>
      <c r="F187" s="146">
        <v>40</v>
      </c>
    </row>
    <row r="188" spans="1:6" s="5" customFormat="1" ht="27" customHeight="1">
      <c r="A188" s="147"/>
      <c r="B188" s="144"/>
      <c r="C188" s="153" t="s">
        <v>135</v>
      </c>
      <c r="D188" s="153"/>
      <c r="E188" s="183" t="s">
        <v>136</v>
      </c>
      <c r="F188" s="146">
        <f>F189</f>
        <v>1030</v>
      </c>
    </row>
    <row r="189" spans="1:6" s="5" customFormat="1" ht="25.5">
      <c r="A189" s="147"/>
      <c r="B189" s="144"/>
      <c r="C189" s="153" t="s">
        <v>561</v>
      </c>
      <c r="D189" s="153"/>
      <c r="E189" s="182" t="s">
        <v>351</v>
      </c>
      <c r="F189" s="146">
        <f>F190</f>
        <v>1030</v>
      </c>
    </row>
    <row r="190" spans="1:6" s="5" customFormat="1" ht="38.25">
      <c r="A190" s="147"/>
      <c r="B190" s="144"/>
      <c r="C190" s="153"/>
      <c r="D190" s="153" t="s">
        <v>371</v>
      </c>
      <c r="E190" s="118" t="s">
        <v>372</v>
      </c>
      <c r="F190" s="146">
        <v>1030</v>
      </c>
    </row>
    <row r="191" spans="1:6" s="26" customFormat="1" ht="30" customHeight="1">
      <c r="A191" s="147"/>
      <c r="B191" s="144"/>
      <c r="C191" s="153" t="s">
        <v>308</v>
      </c>
      <c r="D191" s="153"/>
      <c r="E191" s="183" t="s">
        <v>352</v>
      </c>
      <c r="F191" s="154">
        <f>F192+F196+F199+F203</f>
        <v>22989.299999999996</v>
      </c>
    </row>
    <row r="192" spans="1:6" s="5" customFormat="1" ht="38.25" customHeight="1">
      <c r="A192" s="147"/>
      <c r="B192" s="144"/>
      <c r="C192" s="153" t="s">
        <v>309</v>
      </c>
      <c r="D192" s="153"/>
      <c r="E192" s="184" t="s">
        <v>310</v>
      </c>
      <c r="F192" s="154">
        <f>F193</f>
        <v>6171.3</v>
      </c>
    </row>
    <row r="193" spans="1:6" s="5" customFormat="1" ht="38.25">
      <c r="A193" s="147"/>
      <c r="B193" s="144"/>
      <c r="C193" s="153" t="s">
        <v>562</v>
      </c>
      <c r="D193" s="153"/>
      <c r="E193" s="183" t="s">
        <v>502</v>
      </c>
      <c r="F193" s="146">
        <f>F194</f>
        <v>6171.3</v>
      </c>
    </row>
    <row r="194" spans="1:6" s="5" customFormat="1" ht="38.25">
      <c r="A194" s="185"/>
      <c r="B194" s="153"/>
      <c r="C194" s="153" t="s">
        <v>563</v>
      </c>
      <c r="D194" s="153"/>
      <c r="E194" s="152" t="s">
        <v>224</v>
      </c>
      <c r="F194" s="146">
        <f>F195</f>
        <v>6171.3</v>
      </c>
    </row>
    <row r="195" spans="1:6" s="5" customFormat="1" ht="38.25">
      <c r="A195" s="185"/>
      <c r="B195" s="153"/>
      <c r="C195" s="153"/>
      <c r="D195" s="153" t="s">
        <v>371</v>
      </c>
      <c r="E195" s="118" t="s">
        <v>372</v>
      </c>
      <c r="F195" s="146">
        <v>6171.3</v>
      </c>
    </row>
    <row r="196" spans="1:6" s="5" customFormat="1" ht="25.5">
      <c r="A196" s="185"/>
      <c r="B196" s="153"/>
      <c r="C196" s="153" t="s">
        <v>311</v>
      </c>
      <c r="D196" s="153"/>
      <c r="E196" s="172" t="s">
        <v>225</v>
      </c>
      <c r="F196" s="154">
        <f>F197</f>
        <v>55.7</v>
      </c>
    </row>
    <row r="197" spans="1:6" s="5" customFormat="1" ht="25.5">
      <c r="A197" s="185"/>
      <c r="B197" s="153"/>
      <c r="C197" s="153" t="s">
        <v>564</v>
      </c>
      <c r="D197" s="153"/>
      <c r="E197" s="118" t="s">
        <v>347</v>
      </c>
      <c r="F197" s="146">
        <f>F198</f>
        <v>55.7</v>
      </c>
    </row>
    <row r="198" spans="1:6" s="5" customFormat="1" ht="38.25">
      <c r="A198" s="185"/>
      <c r="B198" s="153"/>
      <c r="C198" s="153"/>
      <c r="D198" s="153" t="s">
        <v>371</v>
      </c>
      <c r="E198" s="118" t="s">
        <v>372</v>
      </c>
      <c r="F198" s="146">
        <v>55.7</v>
      </c>
    </row>
    <row r="199" spans="1:6" s="27" customFormat="1" ht="25.5">
      <c r="A199" s="185"/>
      <c r="B199" s="153"/>
      <c r="C199" s="144" t="s">
        <v>312</v>
      </c>
      <c r="D199" s="144"/>
      <c r="E199" s="145" t="s">
        <v>313</v>
      </c>
      <c r="F199" s="146">
        <f>F200</f>
        <v>15757.699999999999</v>
      </c>
    </row>
    <row r="200" spans="1:6" s="27" customFormat="1" ht="25.5">
      <c r="A200" s="185"/>
      <c r="B200" s="153"/>
      <c r="C200" s="153" t="s">
        <v>565</v>
      </c>
      <c r="D200" s="153"/>
      <c r="E200" s="183" t="s">
        <v>206</v>
      </c>
      <c r="F200" s="146">
        <f>SUM(F201:F202)</f>
        <v>15757.699999999999</v>
      </c>
    </row>
    <row r="201" spans="1:6" s="27" customFormat="1" ht="76.5">
      <c r="A201" s="185"/>
      <c r="B201" s="153"/>
      <c r="C201" s="153"/>
      <c r="D201" s="153" t="s">
        <v>365</v>
      </c>
      <c r="E201" s="149" t="s">
        <v>179</v>
      </c>
      <c r="F201" s="146">
        <v>14181.3</v>
      </c>
    </row>
    <row r="202" spans="1:6" s="27" customFormat="1" ht="25.5">
      <c r="A202" s="185"/>
      <c r="B202" s="153"/>
      <c r="C202" s="153"/>
      <c r="D202" s="153" t="s">
        <v>366</v>
      </c>
      <c r="E202" s="149" t="s">
        <v>1</v>
      </c>
      <c r="F202" s="146">
        <v>1576.4</v>
      </c>
    </row>
    <row r="203" spans="1:6" s="5" customFormat="1" ht="38.25">
      <c r="A203" s="185"/>
      <c r="B203" s="153"/>
      <c r="C203" s="153" t="s">
        <v>314</v>
      </c>
      <c r="D203" s="153"/>
      <c r="E203" s="179" t="s">
        <v>137</v>
      </c>
      <c r="F203" s="146">
        <f>F204</f>
        <v>1004.6</v>
      </c>
    </row>
    <row r="204" spans="1:6" s="5" customFormat="1" ht="25.5">
      <c r="A204" s="185"/>
      <c r="B204" s="153"/>
      <c r="C204" s="153" t="s">
        <v>566</v>
      </c>
      <c r="D204" s="153"/>
      <c r="E204" s="182" t="s">
        <v>138</v>
      </c>
      <c r="F204" s="146">
        <f>F205</f>
        <v>1004.6</v>
      </c>
    </row>
    <row r="205" spans="1:6" s="5" customFormat="1" ht="38.25">
      <c r="A205" s="185"/>
      <c r="B205" s="153"/>
      <c r="C205" s="153"/>
      <c r="D205" s="153" t="s">
        <v>371</v>
      </c>
      <c r="E205" s="118" t="s">
        <v>372</v>
      </c>
      <c r="F205" s="146">
        <v>1004.6</v>
      </c>
    </row>
    <row r="206" spans="1:6" s="5" customFormat="1" ht="12.75">
      <c r="A206" s="147"/>
      <c r="B206" s="144" t="s">
        <v>376</v>
      </c>
      <c r="C206" s="144"/>
      <c r="D206" s="144"/>
      <c r="E206" s="186" t="s">
        <v>377</v>
      </c>
      <c r="F206" s="146">
        <f>F207+F244</f>
        <v>74833.90000000001</v>
      </c>
    </row>
    <row r="207" spans="1:6" s="5" customFormat="1" ht="12.75">
      <c r="A207" s="147"/>
      <c r="B207" s="144" t="s">
        <v>382</v>
      </c>
      <c r="C207" s="144"/>
      <c r="D207" s="144"/>
      <c r="E207" s="145" t="s">
        <v>383</v>
      </c>
      <c r="F207" s="146">
        <f>F208</f>
        <v>14277.100000000002</v>
      </c>
    </row>
    <row r="208" spans="1:6" s="5" customFormat="1" ht="25.5">
      <c r="A208" s="147"/>
      <c r="B208" s="155"/>
      <c r="C208" s="144" t="s">
        <v>268</v>
      </c>
      <c r="D208" s="169"/>
      <c r="E208" s="151" t="s">
        <v>488</v>
      </c>
      <c r="F208" s="154">
        <f>F209+F218+F231+F235</f>
        <v>14277.100000000002</v>
      </c>
    </row>
    <row r="209" spans="1:6" s="26" customFormat="1" ht="13.5" customHeight="1">
      <c r="A209" s="147"/>
      <c r="B209" s="155"/>
      <c r="C209" s="144" t="s">
        <v>269</v>
      </c>
      <c r="D209" s="169"/>
      <c r="E209" s="151" t="s">
        <v>345</v>
      </c>
      <c r="F209" s="72">
        <f>F210+F214</f>
        <v>830.6</v>
      </c>
    </row>
    <row r="210" spans="1:6" s="26" customFormat="1" ht="25.5">
      <c r="A210" s="147"/>
      <c r="B210" s="144"/>
      <c r="C210" s="153" t="s">
        <v>270</v>
      </c>
      <c r="D210" s="170"/>
      <c r="E210" s="171" t="s">
        <v>272</v>
      </c>
      <c r="F210" s="154">
        <f>F211</f>
        <v>531.5</v>
      </c>
    </row>
    <row r="211" spans="1:6" s="5" customFormat="1" ht="38.25">
      <c r="A211" s="147"/>
      <c r="B211" s="144"/>
      <c r="C211" s="144" t="s">
        <v>273</v>
      </c>
      <c r="D211" s="153"/>
      <c r="E211" s="173" t="s">
        <v>274</v>
      </c>
      <c r="F211" s="146">
        <f>F212+F213</f>
        <v>531.5</v>
      </c>
    </row>
    <row r="212" spans="1:6" s="5" customFormat="1" ht="25.5">
      <c r="A212" s="147"/>
      <c r="B212" s="144"/>
      <c r="C212" s="153"/>
      <c r="D212" s="153" t="s">
        <v>366</v>
      </c>
      <c r="E212" s="149" t="s">
        <v>1</v>
      </c>
      <c r="F212" s="146">
        <v>115.9</v>
      </c>
    </row>
    <row r="213" spans="1:6" s="5" customFormat="1" ht="25.5" customHeight="1">
      <c r="A213" s="147"/>
      <c r="B213" s="155"/>
      <c r="C213" s="144"/>
      <c r="D213" s="153" t="s">
        <v>369</v>
      </c>
      <c r="E213" s="179" t="s">
        <v>370</v>
      </c>
      <c r="F213" s="146">
        <v>415.6</v>
      </c>
    </row>
    <row r="214" spans="1:6" s="5" customFormat="1" ht="38.25">
      <c r="A214" s="147"/>
      <c r="B214" s="155"/>
      <c r="C214" s="153" t="s">
        <v>280</v>
      </c>
      <c r="D214" s="169"/>
      <c r="E214" s="172" t="s">
        <v>510</v>
      </c>
      <c r="F214" s="146">
        <f>F215</f>
        <v>299.1</v>
      </c>
    </row>
    <row r="215" spans="1:6" s="5" customFormat="1" ht="38.25">
      <c r="A215" s="147"/>
      <c r="B215" s="144"/>
      <c r="C215" s="153" t="s">
        <v>126</v>
      </c>
      <c r="D215" s="153"/>
      <c r="E215" s="118" t="s">
        <v>279</v>
      </c>
      <c r="F215" s="146">
        <f>F216+F217</f>
        <v>299.1</v>
      </c>
    </row>
    <row r="216" spans="1:6" s="5" customFormat="1" ht="25.5">
      <c r="A216" s="147"/>
      <c r="B216" s="144"/>
      <c r="C216" s="153"/>
      <c r="D216" s="153" t="s">
        <v>366</v>
      </c>
      <c r="E216" s="149" t="s">
        <v>1</v>
      </c>
      <c r="F216" s="146">
        <v>149.1</v>
      </c>
    </row>
    <row r="217" spans="1:6" s="5" customFormat="1" ht="25.5">
      <c r="A217" s="147"/>
      <c r="B217" s="144"/>
      <c r="C217" s="153"/>
      <c r="D217" s="153" t="s">
        <v>369</v>
      </c>
      <c r="E217" s="179" t="s">
        <v>370</v>
      </c>
      <c r="F217" s="146">
        <v>150</v>
      </c>
    </row>
    <row r="218" spans="1:6" s="26" customFormat="1" ht="30" customHeight="1">
      <c r="A218" s="147"/>
      <c r="B218" s="144"/>
      <c r="C218" s="153" t="s">
        <v>282</v>
      </c>
      <c r="D218" s="161"/>
      <c r="E218" s="171" t="s">
        <v>8</v>
      </c>
      <c r="F218" s="154">
        <f>F219+F225</f>
        <v>12192.2</v>
      </c>
    </row>
    <row r="219" spans="1:6" s="5" customFormat="1" ht="38.25">
      <c r="A219" s="147"/>
      <c r="B219" s="144"/>
      <c r="C219" s="153" t="s">
        <v>293</v>
      </c>
      <c r="D219" s="169"/>
      <c r="E219" s="172" t="s">
        <v>510</v>
      </c>
      <c r="F219" s="146">
        <f>F220+F223</f>
        <v>737.2</v>
      </c>
    </row>
    <row r="220" spans="1:6" s="5" customFormat="1" ht="38.25">
      <c r="A220" s="147"/>
      <c r="B220" s="144"/>
      <c r="C220" s="144" t="s">
        <v>129</v>
      </c>
      <c r="D220" s="155"/>
      <c r="E220" s="118" t="s">
        <v>279</v>
      </c>
      <c r="F220" s="146">
        <f>SUM(F221:F222)</f>
        <v>493.6</v>
      </c>
    </row>
    <row r="221" spans="1:6" s="5" customFormat="1" ht="25.5">
      <c r="A221" s="147"/>
      <c r="B221" s="144"/>
      <c r="C221" s="153"/>
      <c r="D221" s="153" t="s">
        <v>366</v>
      </c>
      <c r="E221" s="149" t="s">
        <v>1</v>
      </c>
      <c r="F221" s="146">
        <v>243.6</v>
      </c>
    </row>
    <row r="222" spans="1:6" s="5" customFormat="1" ht="25.5">
      <c r="A222" s="147"/>
      <c r="B222" s="144"/>
      <c r="C222" s="153"/>
      <c r="D222" s="153" t="s">
        <v>369</v>
      </c>
      <c r="E222" s="179" t="s">
        <v>370</v>
      </c>
      <c r="F222" s="146">
        <v>250</v>
      </c>
    </row>
    <row r="223" spans="1:6" s="5" customFormat="1" ht="76.5">
      <c r="A223" s="147"/>
      <c r="B223" s="144"/>
      <c r="C223" s="153" t="s">
        <v>130</v>
      </c>
      <c r="D223" s="153"/>
      <c r="E223" s="171" t="s">
        <v>505</v>
      </c>
      <c r="F223" s="146">
        <f>F224</f>
        <v>243.6</v>
      </c>
    </row>
    <row r="224" spans="1:6" s="5" customFormat="1" ht="25.5">
      <c r="A224" s="147"/>
      <c r="B224" s="144"/>
      <c r="C224" s="153"/>
      <c r="D224" s="153" t="s">
        <v>369</v>
      </c>
      <c r="E224" s="179" t="s">
        <v>370</v>
      </c>
      <c r="F224" s="146">
        <v>243.6</v>
      </c>
    </row>
    <row r="225" spans="1:6" s="5" customFormat="1" ht="38.25">
      <c r="A225" s="147"/>
      <c r="B225" s="144"/>
      <c r="C225" s="153" t="s">
        <v>294</v>
      </c>
      <c r="D225" s="169"/>
      <c r="E225" s="172" t="s">
        <v>281</v>
      </c>
      <c r="F225" s="146">
        <f>F226+F229</f>
        <v>11455</v>
      </c>
    </row>
    <row r="226" spans="1:6" s="5" customFormat="1" ht="38.25">
      <c r="A226" s="147"/>
      <c r="B226" s="144"/>
      <c r="C226" s="144" t="s">
        <v>131</v>
      </c>
      <c r="D226" s="144"/>
      <c r="E226" s="151" t="s">
        <v>493</v>
      </c>
      <c r="F226" s="146">
        <f>F227+F228</f>
        <v>6210.9</v>
      </c>
    </row>
    <row r="227" spans="1:6" s="5" customFormat="1" ht="25.5">
      <c r="A227" s="147"/>
      <c r="B227" s="144"/>
      <c r="C227" s="144"/>
      <c r="D227" s="153" t="s">
        <v>369</v>
      </c>
      <c r="E227" s="179" t="s">
        <v>370</v>
      </c>
      <c r="F227" s="146">
        <v>1522.7</v>
      </c>
    </row>
    <row r="228" spans="1:6" s="5" customFormat="1" ht="38.25">
      <c r="A228" s="147"/>
      <c r="B228" s="144"/>
      <c r="C228" s="144"/>
      <c r="D228" s="153" t="s">
        <v>371</v>
      </c>
      <c r="E228" s="118" t="s">
        <v>372</v>
      </c>
      <c r="F228" s="146">
        <v>4688.2</v>
      </c>
    </row>
    <row r="229" spans="1:6" s="5" customFormat="1" ht="25.5">
      <c r="A229" s="147"/>
      <c r="B229" s="144"/>
      <c r="C229" s="144" t="s">
        <v>132</v>
      </c>
      <c r="D229" s="155"/>
      <c r="E229" s="174" t="s">
        <v>494</v>
      </c>
      <c r="F229" s="146">
        <f>F230</f>
        <v>5244.1</v>
      </c>
    </row>
    <row r="230" spans="1:6" s="5" customFormat="1" ht="38.25">
      <c r="A230" s="147"/>
      <c r="B230" s="144"/>
      <c r="C230" s="144"/>
      <c r="D230" s="153" t="s">
        <v>371</v>
      </c>
      <c r="E230" s="118" t="s">
        <v>372</v>
      </c>
      <c r="F230" s="146">
        <v>5244.1</v>
      </c>
    </row>
    <row r="231" spans="1:6" s="26" customFormat="1" ht="25.5">
      <c r="A231" s="147"/>
      <c r="B231" s="144"/>
      <c r="C231" s="153" t="s">
        <v>295</v>
      </c>
      <c r="D231" s="161"/>
      <c r="E231" s="171" t="s">
        <v>348</v>
      </c>
      <c r="F231" s="154">
        <f>F232</f>
        <v>20</v>
      </c>
    </row>
    <row r="232" spans="1:6" s="5" customFormat="1" ht="38.25">
      <c r="A232" s="147"/>
      <c r="B232" s="144"/>
      <c r="C232" s="153" t="s">
        <v>299</v>
      </c>
      <c r="D232" s="169"/>
      <c r="E232" s="172" t="s">
        <v>510</v>
      </c>
      <c r="F232" s="146">
        <f>F233</f>
        <v>20</v>
      </c>
    </row>
    <row r="233" spans="1:6" s="5" customFormat="1" ht="38.25">
      <c r="A233" s="147"/>
      <c r="B233" s="144"/>
      <c r="C233" s="153" t="s">
        <v>553</v>
      </c>
      <c r="D233" s="153"/>
      <c r="E233" s="178" t="s">
        <v>181</v>
      </c>
      <c r="F233" s="146">
        <f>F234</f>
        <v>20</v>
      </c>
    </row>
    <row r="234" spans="1:6" s="5" customFormat="1" ht="25.5">
      <c r="A234" s="147"/>
      <c r="B234" s="144"/>
      <c r="C234" s="144"/>
      <c r="D234" s="153" t="s">
        <v>369</v>
      </c>
      <c r="E234" s="179" t="s">
        <v>370</v>
      </c>
      <c r="F234" s="146">
        <v>20</v>
      </c>
    </row>
    <row r="235" spans="1:6" s="26" customFormat="1" ht="25.5">
      <c r="A235" s="147"/>
      <c r="B235" s="144"/>
      <c r="C235" s="153" t="s">
        <v>308</v>
      </c>
      <c r="D235" s="153"/>
      <c r="E235" s="183" t="s">
        <v>352</v>
      </c>
      <c r="F235" s="154">
        <f>F236+F239</f>
        <v>1234.3000000000002</v>
      </c>
    </row>
    <row r="236" spans="1:6" s="5" customFormat="1" ht="38.25">
      <c r="A236" s="147"/>
      <c r="B236" s="144"/>
      <c r="C236" s="153" t="s">
        <v>314</v>
      </c>
      <c r="D236" s="153"/>
      <c r="E236" s="179" t="s">
        <v>137</v>
      </c>
      <c r="F236" s="146">
        <f>F237</f>
        <v>10</v>
      </c>
    </row>
    <row r="237" spans="1:6" s="5" customFormat="1" ht="38.25">
      <c r="A237" s="147"/>
      <c r="B237" s="144"/>
      <c r="C237" s="153" t="s">
        <v>567</v>
      </c>
      <c r="D237" s="153"/>
      <c r="E237" s="60" t="s">
        <v>355</v>
      </c>
      <c r="F237" s="146">
        <f>F238</f>
        <v>10</v>
      </c>
    </row>
    <row r="238" spans="1:6" s="5" customFormat="1" ht="25.5">
      <c r="A238" s="147"/>
      <c r="B238" s="144"/>
      <c r="C238" s="153"/>
      <c r="D238" s="153" t="s">
        <v>369</v>
      </c>
      <c r="E238" s="179" t="s">
        <v>370</v>
      </c>
      <c r="F238" s="146">
        <v>10</v>
      </c>
    </row>
    <row r="239" spans="1:6" s="5" customFormat="1" ht="25.5">
      <c r="A239" s="147"/>
      <c r="B239" s="144"/>
      <c r="C239" s="144" t="s">
        <v>139</v>
      </c>
      <c r="D239" s="144"/>
      <c r="E239" s="172" t="s">
        <v>507</v>
      </c>
      <c r="F239" s="146">
        <f>F240+F242</f>
        <v>1224.3000000000002</v>
      </c>
    </row>
    <row r="240" spans="1:6" s="5" customFormat="1" ht="51">
      <c r="A240" s="147"/>
      <c r="B240" s="144"/>
      <c r="C240" s="153" t="s">
        <v>140</v>
      </c>
      <c r="D240" s="153"/>
      <c r="E240" s="60" t="s">
        <v>508</v>
      </c>
      <c r="F240" s="146">
        <f>F241</f>
        <v>765.2</v>
      </c>
    </row>
    <row r="241" spans="1:6" s="5" customFormat="1" ht="25.5">
      <c r="A241" s="147"/>
      <c r="B241" s="144"/>
      <c r="C241" s="153"/>
      <c r="D241" s="153" t="s">
        <v>369</v>
      </c>
      <c r="E241" s="179" t="s">
        <v>370</v>
      </c>
      <c r="F241" s="146">
        <v>765.2</v>
      </c>
    </row>
    <row r="242" spans="1:6" s="5" customFormat="1" ht="51">
      <c r="A242" s="147"/>
      <c r="B242" s="144"/>
      <c r="C242" s="153" t="s">
        <v>568</v>
      </c>
      <c r="D242" s="153"/>
      <c r="E242" s="60" t="s">
        <v>267</v>
      </c>
      <c r="F242" s="146">
        <f>F243</f>
        <v>459.1</v>
      </c>
    </row>
    <row r="243" spans="1:6" s="5" customFormat="1" ht="25.5">
      <c r="A243" s="147"/>
      <c r="B243" s="144"/>
      <c r="C243" s="153"/>
      <c r="D243" s="153" t="s">
        <v>369</v>
      </c>
      <c r="E243" s="179" t="s">
        <v>370</v>
      </c>
      <c r="F243" s="146">
        <v>459.1</v>
      </c>
    </row>
    <row r="244" spans="1:6" s="5" customFormat="1" ht="12.75">
      <c r="A244" s="147"/>
      <c r="B244" s="144" t="s">
        <v>465</v>
      </c>
      <c r="C244" s="144"/>
      <c r="D244" s="144"/>
      <c r="E244" s="186" t="s">
        <v>466</v>
      </c>
      <c r="F244" s="146">
        <f>F245</f>
        <v>60556.8</v>
      </c>
    </row>
    <row r="245" spans="1:6" s="5" customFormat="1" ht="25.5">
      <c r="A245" s="147"/>
      <c r="B245" s="155"/>
      <c r="C245" s="144" t="s">
        <v>268</v>
      </c>
      <c r="D245" s="169"/>
      <c r="E245" s="151" t="s">
        <v>488</v>
      </c>
      <c r="F245" s="154">
        <f>F246</f>
        <v>60556.8</v>
      </c>
    </row>
    <row r="246" spans="1:6" s="26" customFormat="1" ht="13.5" customHeight="1">
      <c r="A246" s="147"/>
      <c r="B246" s="155"/>
      <c r="C246" s="144" t="s">
        <v>269</v>
      </c>
      <c r="D246" s="169"/>
      <c r="E246" s="151" t="s">
        <v>345</v>
      </c>
      <c r="F246" s="72">
        <f>F247</f>
        <v>60556.8</v>
      </c>
    </row>
    <row r="247" spans="1:6" s="5" customFormat="1" ht="38.25">
      <c r="A247" s="147"/>
      <c r="B247" s="155"/>
      <c r="C247" s="153" t="s">
        <v>160</v>
      </c>
      <c r="D247" s="169"/>
      <c r="E247" s="172" t="s">
        <v>281</v>
      </c>
      <c r="F247" s="146">
        <f>F248</f>
        <v>60556.8</v>
      </c>
    </row>
    <row r="248" spans="1:6" s="5" customFormat="1" ht="63.75">
      <c r="A248" s="147"/>
      <c r="B248" s="155"/>
      <c r="C248" s="144" t="s">
        <v>127</v>
      </c>
      <c r="D248" s="144"/>
      <c r="E248" s="145" t="s">
        <v>86</v>
      </c>
      <c r="F248" s="146">
        <f>SUM(F249:F249)</f>
        <v>60556.8</v>
      </c>
    </row>
    <row r="249" spans="1:6" s="5" customFormat="1" ht="25.5">
      <c r="A249" s="147"/>
      <c r="B249" s="155"/>
      <c r="C249" s="144"/>
      <c r="D249" s="153" t="s">
        <v>369</v>
      </c>
      <c r="E249" s="179" t="s">
        <v>370</v>
      </c>
      <c r="F249" s="146">
        <v>60556.8</v>
      </c>
    </row>
    <row r="250" spans="1:6" s="5" customFormat="1" ht="30">
      <c r="A250" s="139" t="s">
        <v>411</v>
      </c>
      <c r="B250" s="144"/>
      <c r="C250" s="144"/>
      <c r="D250" s="144"/>
      <c r="E250" s="168" t="s">
        <v>412</v>
      </c>
      <c r="F250" s="142">
        <f>F251+F280</f>
        <v>97014.2</v>
      </c>
    </row>
    <row r="251" spans="1:6" s="5" customFormat="1" ht="12.75">
      <c r="A251" s="147"/>
      <c r="B251" s="153" t="s">
        <v>429</v>
      </c>
      <c r="C251" s="170"/>
      <c r="D251" s="170"/>
      <c r="E251" s="187" t="s">
        <v>430</v>
      </c>
      <c r="F251" s="154">
        <f>F252+F263+F269</f>
        <v>95079.9</v>
      </c>
    </row>
    <row r="252" spans="1:6" s="5" customFormat="1" ht="51">
      <c r="A252" s="147"/>
      <c r="B252" s="144" t="s">
        <v>434</v>
      </c>
      <c r="C252" s="144"/>
      <c r="D252" s="170"/>
      <c r="E252" s="151" t="s">
        <v>393</v>
      </c>
      <c r="F252" s="154">
        <f>F253</f>
        <v>26153.9</v>
      </c>
    </row>
    <row r="253" spans="1:6" s="27" customFormat="1" ht="38.25">
      <c r="A253" s="147"/>
      <c r="B253" s="144"/>
      <c r="C253" s="153" t="s">
        <v>207</v>
      </c>
      <c r="D253" s="144"/>
      <c r="E253" s="152" t="s">
        <v>87</v>
      </c>
      <c r="F253" s="154">
        <f>F254</f>
        <v>26153.9</v>
      </c>
    </row>
    <row r="254" spans="1:6" s="5" customFormat="1" ht="25.5">
      <c r="A254" s="147"/>
      <c r="B254" s="144"/>
      <c r="C254" s="144" t="s">
        <v>213</v>
      </c>
      <c r="D254" s="144"/>
      <c r="E254" s="151" t="s">
        <v>88</v>
      </c>
      <c r="F254" s="154">
        <f>F255</f>
        <v>26153.9</v>
      </c>
    </row>
    <row r="255" spans="1:6" s="26" customFormat="1" ht="27" customHeight="1">
      <c r="A255" s="147"/>
      <c r="B255" s="144"/>
      <c r="C255" s="144" t="s">
        <v>214</v>
      </c>
      <c r="D255" s="175"/>
      <c r="E255" s="179" t="s">
        <v>205</v>
      </c>
      <c r="F255" s="154">
        <f>F256+F260</f>
        <v>26153.9</v>
      </c>
    </row>
    <row r="256" spans="1:6" s="5" customFormat="1" ht="25.5">
      <c r="A256" s="147"/>
      <c r="B256" s="144"/>
      <c r="C256" s="144" t="s">
        <v>644</v>
      </c>
      <c r="D256" s="155"/>
      <c r="E256" s="188" t="s">
        <v>206</v>
      </c>
      <c r="F256" s="146">
        <f>F257+F258+F259</f>
        <v>26135</v>
      </c>
    </row>
    <row r="257" spans="1:6" s="5" customFormat="1" ht="76.5">
      <c r="A257" s="147"/>
      <c r="B257" s="144"/>
      <c r="C257" s="144"/>
      <c r="D257" s="148" t="s">
        <v>365</v>
      </c>
      <c r="E257" s="149" t="s">
        <v>179</v>
      </c>
      <c r="F257" s="146">
        <v>23811</v>
      </c>
    </row>
    <row r="258" spans="1:6" s="5" customFormat="1" ht="25.5">
      <c r="A258" s="147"/>
      <c r="B258" s="144"/>
      <c r="C258" s="144"/>
      <c r="D258" s="148" t="s">
        <v>366</v>
      </c>
      <c r="E258" s="149" t="s">
        <v>1</v>
      </c>
      <c r="F258" s="146">
        <v>2288.2</v>
      </c>
    </row>
    <row r="259" spans="1:6" s="5" customFormat="1" ht="12.75">
      <c r="A259" s="147"/>
      <c r="B259" s="144"/>
      <c r="C259" s="144"/>
      <c r="D259" s="148" t="s">
        <v>367</v>
      </c>
      <c r="E259" s="149" t="s">
        <v>368</v>
      </c>
      <c r="F259" s="146">
        <v>35.8</v>
      </c>
    </row>
    <row r="260" spans="1:6" s="5" customFormat="1" ht="63" customHeight="1">
      <c r="A260" s="147"/>
      <c r="B260" s="144"/>
      <c r="C260" s="144" t="s">
        <v>215</v>
      </c>
      <c r="D260" s="155"/>
      <c r="E260" s="188" t="s">
        <v>216</v>
      </c>
      <c r="F260" s="146">
        <f>SUM(F261:F262)</f>
        <v>18.9</v>
      </c>
    </row>
    <row r="261" spans="1:6" s="5" customFormat="1" ht="76.5">
      <c r="A261" s="147"/>
      <c r="B261" s="144"/>
      <c r="C261" s="144"/>
      <c r="D261" s="148" t="s">
        <v>365</v>
      </c>
      <c r="E261" s="149" t="s">
        <v>179</v>
      </c>
      <c r="F261" s="146">
        <v>18.2</v>
      </c>
    </row>
    <row r="262" spans="1:6" s="5" customFormat="1" ht="25.5">
      <c r="A262" s="147"/>
      <c r="B262" s="144"/>
      <c r="C262" s="144"/>
      <c r="D262" s="148" t="s">
        <v>366</v>
      </c>
      <c r="E262" s="149" t="s">
        <v>1</v>
      </c>
      <c r="F262" s="146">
        <v>0.7</v>
      </c>
    </row>
    <row r="263" spans="1:6" s="5" customFormat="1" ht="12.75">
      <c r="A263" s="147"/>
      <c r="B263" s="144" t="s">
        <v>397</v>
      </c>
      <c r="C263" s="144"/>
      <c r="D263" s="169"/>
      <c r="E263" s="151" t="s">
        <v>435</v>
      </c>
      <c r="F263" s="154">
        <f>F264</f>
        <v>15000</v>
      </c>
    </row>
    <row r="264" spans="1:6" s="5" customFormat="1" ht="38.25">
      <c r="A264" s="147"/>
      <c r="B264" s="144"/>
      <c r="C264" s="153" t="s">
        <v>207</v>
      </c>
      <c r="D264" s="144"/>
      <c r="E264" s="152" t="s">
        <v>87</v>
      </c>
      <c r="F264" s="154">
        <f>F265</f>
        <v>15000</v>
      </c>
    </row>
    <row r="265" spans="1:6" s="5" customFormat="1" ht="29.25" customHeight="1">
      <c r="A265" s="147"/>
      <c r="B265" s="144"/>
      <c r="C265" s="144" t="s">
        <v>208</v>
      </c>
      <c r="D265" s="144"/>
      <c r="E265" s="151" t="s">
        <v>89</v>
      </c>
      <c r="F265" s="154">
        <f>F266</f>
        <v>15000</v>
      </c>
    </row>
    <row r="266" spans="1:6" s="26" customFormat="1" ht="27" customHeight="1">
      <c r="A266" s="147"/>
      <c r="B266" s="144"/>
      <c r="C266" s="144" t="s">
        <v>209</v>
      </c>
      <c r="D266" s="175"/>
      <c r="E266" s="179" t="s">
        <v>236</v>
      </c>
      <c r="F266" s="154">
        <f>F267</f>
        <v>15000</v>
      </c>
    </row>
    <row r="267" spans="1:6" s="27" customFormat="1" ht="25.5">
      <c r="A267" s="147"/>
      <c r="B267" s="144"/>
      <c r="C267" s="144" t="s">
        <v>641</v>
      </c>
      <c r="D267" s="148"/>
      <c r="E267" s="151" t="s">
        <v>394</v>
      </c>
      <c r="F267" s="154">
        <f>F268</f>
        <v>15000</v>
      </c>
    </row>
    <row r="268" spans="1:6" s="27" customFormat="1" ht="12.75">
      <c r="A268" s="147"/>
      <c r="B268" s="144"/>
      <c r="C268" s="150"/>
      <c r="D268" s="148" t="s">
        <v>367</v>
      </c>
      <c r="E268" s="149" t="s">
        <v>368</v>
      </c>
      <c r="F268" s="154">
        <v>15000</v>
      </c>
    </row>
    <row r="269" spans="1:6" s="5" customFormat="1" ht="12.75">
      <c r="A269" s="147"/>
      <c r="B269" s="144" t="s">
        <v>401</v>
      </c>
      <c r="C269" s="144"/>
      <c r="D269" s="169"/>
      <c r="E269" s="151" t="s">
        <v>436</v>
      </c>
      <c r="F269" s="154">
        <f>F270+F277</f>
        <v>53926</v>
      </c>
    </row>
    <row r="270" spans="1:6" s="5" customFormat="1" ht="38.25">
      <c r="A270" s="147"/>
      <c r="B270" s="144"/>
      <c r="C270" s="153" t="s">
        <v>207</v>
      </c>
      <c r="D270" s="144"/>
      <c r="E270" s="152" t="s">
        <v>87</v>
      </c>
      <c r="F270" s="154">
        <f>F271</f>
        <v>47286.6</v>
      </c>
    </row>
    <row r="271" spans="1:6" s="5" customFormat="1" ht="29.25" customHeight="1">
      <c r="A271" s="147"/>
      <c r="B271" s="144"/>
      <c r="C271" s="144" t="s">
        <v>208</v>
      </c>
      <c r="D271" s="144"/>
      <c r="E271" s="151" t="s">
        <v>89</v>
      </c>
      <c r="F271" s="154">
        <f>F272</f>
        <v>47286.6</v>
      </c>
    </row>
    <row r="272" spans="1:6" s="26" customFormat="1" ht="27" customHeight="1">
      <c r="A272" s="147"/>
      <c r="B272" s="144"/>
      <c r="C272" s="144" t="s">
        <v>210</v>
      </c>
      <c r="D272" s="175"/>
      <c r="E272" s="179" t="s">
        <v>237</v>
      </c>
      <c r="F272" s="154">
        <f>F273</f>
        <v>47286.6</v>
      </c>
    </row>
    <row r="273" spans="1:6" s="5" customFormat="1" ht="12.75">
      <c r="A273" s="147"/>
      <c r="B273" s="144"/>
      <c r="C273" s="153" t="s">
        <v>642</v>
      </c>
      <c r="D273" s="189"/>
      <c r="E273" s="184" t="s">
        <v>202</v>
      </c>
      <c r="F273" s="154">
        <f>SUM(F274:F276)</f>
        <v>47286.6</v>
      </c>
    </row>
    <row r="274" spans="1:6" s="5" customFormat="1" ht="76.5">
      <c r="A274" s="147"/>
      <c r="B274" s="144"/>
      <c r="C274" s="153"/>
      <c r="D274" s="189" t="s">
        <v>365</v>
      </c>
      <c r="E274" s="149" t="s">
        <v>179</v>
      </c>
      <c r="F274" s="154">
        <v>44706.7</v>
      </c>
    </row>
    <row r="275" spans="1:6" s="5" customFormat="1" ht="25.5">
      <c r="A275" s="147"/>
      <c r="B275" s="144"/>
      <c r="C275" s="153"/>
      <c r="D275" s="189" t="s">
        <v>366</v>
      </c>
      <c r="E275" s="184" t="s">
        <v>1</v>
      </c>
      <c r="F275" s="154">
        <v>2577.8</v>
      </c>
    </row>
    <row r="276" spans="1:6" s="5" customFormat="1" ht="12.75">
      <c r="A276" s="147"/>
      <c r="B276" s="144"/>
      <c r="C276" s="153"/>
      <c r="D276" s="189" t="s">
        <v>367</v>
      </c>
      <c r="E276" s="184" t="s">
        <v>368</v>
      </c>
      <c r="F276" s="154">
        <v>2.1</v>
      </c>
    </row>
    <row r="277" spans="1:6" s="5" customFormat="1" ht="25.5">
      <c r="A277" s="147"/>
      <c r="B277" s="144"/>
      <c r="C277" s="144" t="s">
        <v>13</v>
      </c>
      <c r="D277" s="144"/>
      <c r="E277" s="118" t="s">
        <v>14</v>
      </c>
      <c r="F277" s="154">
        <f>F278</f>
        <v>6639.4</v>
      </c>
    </row>
    <row r="278" spans="1:6" s="5" customFormat="1" ht="26.25" customHeight="1">
      <c r="A278" s="147"/>
      <c r="B278" s="144"/>
      <c r="C278" s="144" t="s">
        <v>681</v>
      </c>
      <c r="D278" s="155"/>
      <c r="E278" s="188" t="s">
        <v>504</v>
      </c>
      <c r="F278" s="146">
        <f>F279</f>
        <v>6639.4</v>
      </c>
    </row>
    <row r="279" spans="1:6" s="5" customFormat="1" ht="25.5">
      <c r="A279" s="147"/>
      <c r="B279" s="144"/>
      <c r="C279" s="144"/>
      <c r="D279" s="148" t="s">
        <v>366</v>
      </c>
      <c r="E279" s="149" t="s">
        <v>1</v>
      </c>
      <c r="F279" s="146">
        <v>6639.4</v>
      </c>
    </row>
    <row r="280" spans="1:6" s="5" customFormat="1" ht="25.5">
      <c r="A280" s="147"/>
      <c r="B280" s="144" t="s">
        <v>399</v>
      </c>
      <c r="C280" s="144"/>
      <c r="D280" s="144"/>
      <c r="E280" s="181" t="s">
        <v>461</v>
      </c>
      <c r="F280" s="154">
        <f aca="true" t="shared" si="0" ref="F280:F285">F281</f>
        <v>1934.3</v>
      </c>
    </row>
    <row r="281" spans="1:6" s="5" customFormat="1" ht="25.5">
      <c r="A281" s="147"/>
      <c r="B281" s="144" t="s">
        <v>400</v>
      </c>
      <c r="C281" s="144"/>
      <c r="D281" s="169"/>
      <c r="E281" s="151" t="s">
        <v>467</v>
      </c>
      <c r="F281" s="154">
        <f t="shared" si="0"/>
        <v>1934.3</v>
      </c>
    </row>
    <row r="282" spans="1:6" s="5" customFormat="1" ht="38.25">
      <c r="A282" s="147"/>
      <c r="B282" s="144"/>
      <c r="C282" s="153" t="s">
        <v>207</v>
      </c>
      <c r="D282" s="144"/>
      <c r="E282" s="152" t="s">
        <v>87</v>
      </c>
      <c r="F282" s="154">
        <f t="shared" si="0"/>
        <v>1934.3</v>
      </c>
    </row>
    <row r="283" spans="1:6" s="26" customFormat="1" ht="38.25">
      <c r="A283" s="147"/>
      <c r="B283" s="144"/>
      <c r="C283" s="144" t="s">
        <v>211</v>
      </c>
      <c r="D283" s="144"/>
      <c r="E283" s="151" t="s">
        <v>90</v>
      </c>
      <c r="F283" s="154">
        <f t="shared" si="0"/>
        <v>1934.3</v>
      </c>
    </row>
    <row r="284" spans="1:6" s="26" customFormat="1" ht="27" customHeight="1">
      <c r="A284" s="147"/>
      <c r="B284" s="144"/>
      <c r="C284" s="144" t="s">
        <v>212</v>
      </c>
      <c r="D284" s="175"/>
      <c r="E284" s="179" t="s">
        <v>238</v>
      </c>
      <c r="F284" s="154">
        <f t="shared" si="0"/>
        <v>1934.3</v>
      </c>
    </row>
    <row r="285" spans="1:6" s="5" customFormat="1" ht="15" customHeight="1">
      <c r="A285" s="147"/>
      <c r="B285" s="144"/>
      <c r="C285" s="153" t="s">
        <v>643</v>
      </c>
      <c r="D285" s="153"/>
      <c r="E285" s="118" t="s">
        <v>404</v>
      </c>
      <c r="F285" s="154">
        <f t="shared" si="0"/>
        <v>1934.3</v>
      </c>
    </row>
    <row r="286" spans="1:6" s="5" customFormat="1" ht="25.5">
      <c r="A286" s="147"/>
      <c r="B286" s="144"/>
      <c r="C286" s="153"/>
      <c r="D286" s="153" t="s">
        <v>375</v>
      </c>
      <c r="E286" s="183" t="s">
        <v>2</v>
      </c>
      <c r="F286" s="146">
        <v>1934.3</v>
      </c>
    </row>
    <row r="287" spans="1:6" s="5" customFormat="1" ht="45">
      <c r="A287" s="139" t="s">
        <v>413</v>
      </c>
      <c r="B287" s="144"/>
      <c r="C287" s="144"/>
      <c r="D287" s="144"/>
      <c r="E287" s="168" t="s">
        <v>374</v>
      </c>
      <c r="F287" s="142">
        <f>F288+F341+F329+F350</f>
        <v>783177.5</v>
      </c>
    </row>
    <row r="288" spans="1:6" s="5" customFormat="1" ht="12.75">
      <c r="A288" s="147"/>
      <c r="B288" s="153" t="s">
        <v>429</v>
      </c>
      <c r="C288" s="170"/>
      <c r="D288" s="170"/>
      <c r="E288" s="187" t="s">
        <v>430</v>
      </c>
      <c r="F288" s="154">
        <f>F289</f>
        <v>143155.4</v>
      </c>
    </row>
    <row r="289" spans="1:6" s="5" customFormat="1" ht="12.75">
      <c r="A289" s="147"/>
      <c r="B289" s="144" t="s">
        <v>401</v>
      </c>
      <c r="C289" s="144"/>
      <c r="D289" s="169"/>
      <c r="E289" s="151" t="s">
        <v>436</v>
      </c>
      <c r="F289" s="154">
        <f>F290</f>
        <v>143155.4</v>
      </c>
    </row>
    <row r="290" spans="1:6" s="27" customFormat="1" ht="25.5">
      <c r="A290" s="147"/>
      <c r="B290" s="144"/>
      <c r="C290" s="144" t="s">
        <v>186</v>
      </c>
      <c r="D290" s="175"/>
      <c r="E290" s="179" t="s">
        <v>91</v>
      </c>
      <c r="F290" s="154">
        <f>F291+F298+F302+F311+F317</f>
        <v>143155.4</v>
      </c>
    </row>
    <row r="291" spans="1:6" s="7" customFormat="1" ht="25.5">
      <c r="A291" s="147"/>
      <c r="B291" s="144"/>
      <c r="C291" s="144" t="s">
        <v>187</v>
      </c>
      <c r="D291" s="175"/>
      <c r="E291" s="179" t="s">
        <v>92</v>
      </c>
      <c r="F291" s="154">
        <f>F292</f>
        <v>20966.9</v>
      </c>
    </row>
    <row r="292" spans="1:6" s="26" customFormat="1" ht="27" customHeight="1">
      <c r="A292" s="147"/>
      <c r="B292" s="144"/>
      <c r="C292" s="144" t="s">
        <v>188</v>
      </c>
      <c r="D292" s="175"/>
      <c r="E292" s="179" t="s">
        <v>239</v>
      </c>
      <c r="F292" s="154">
        <f>F293+F296</f>
        <v>20966.9</v>
      </c>
    </row>
    <row r="293" spans="1:6" s="27" customFormat="1" ht="25.5">
      <c r="A293" s="147"/>
      <c r="B293" s="144"/>
      <c r="C293" s="144" t="s">
        <v>663</v>
      </c>
      <c r="D293" s="175"/>
      <c r="E293" s="182" t="s">
        <v>93</v>
      </c>
      <c r="F293" s="154">
        <f>SUM(F294:F295)</f>
        <v>2973.9</v>
      </c>
    </row>
    <row r="294" spans="1:6" s="5" customFormat="1" ht="25.5">
      <c r="A294" s="147"/>
      <c r="B294" s="144"/>
      <c r="C294" s="144"/>
      <c r="D294" s="148" t="s">
        <v>366</v>
      </c>
      <c r="E294" s="149" t="s">
        <v>1</v>
      </c>
      <c r="F294" s="146">
        <v>2015.9</v>
      </c>
    </row>
    <row r="295" spans="1:6" s="5" customFormat="1" ht="12.75">
      <c r="A295" s="147"/>
      <c r="B295" s="144"/>
      <c r="C295" s="144"/>
      <c r="D295" s="148" t="s">
        <v>367</v>
      </c>
      <c r="E295" s="149" t="s">
        <v>368</v>
      </c>
      <c r="F295" s="146">
        <v>958</v>
      </c>
    </row>
    <row r="296" spans="1:6" s="27" customFormat="1" ht="39.75" customHeight="1">
      <c r="A296" s="147"/>
      <c r="B296" s="144"/>
      <c r="C296" s="144" t="s">
        <v>664</v>
      </c>
      <c r="D296" s="175"/>
      <c r="E296" s="182" t="s">
        <v>94</v>
      </c>
      <c r="F296" s="154">
        <f>F297</f>
        <v>17993</v>
      </c>
    </row>
    <row r="297" spans="1:6" s="5" customFormat="1" ht="25.5">
      <c r="A297" s="147"/>
      <c r="B297" s="144"/>
      <c r="C297" s="144"/>
      <c r="D297" s="148" t="s">
        <v>366</v>
      </c>
      <c r="E297" s="149" t="s">
        <v>1</v>
      </c>
      <c r="F297" s="146">
        <v>17993</v>
      </c>
    </row>
    <row r="298" spans="1:6" s="7" customFormat="1" ht="25.5">
      <c r="A298" s="147"/>
      <c r="B298" s="144"/>
      <c r="C298" s="144" t="s">
        <v>189</v>
      </c>
      <c r="D298" s="175"/>
      <c r="E298" s="179" t="s">
        <v>95</v>
      </c>
      <c r="F298" s="154">
        <f>F299</f>
        <v>550</v>
      </c>
    </row>
    <row r="299" spans="1:6" s="26" customFormat="1" ht="27" customHeight="1">
      <c r="A299" s="147"/>
      <c r="B299" s="144"/>
      <c r="C299" s="144" t="s">
        <v>190</v>
      </c>
      <c r="D299" s="175"/>
      <c r="E299" s="179" t="s">
        <v>191</v>
      </c>
      <c r="F299" s="154">
        <f>F300</f>
        <v>550</v>
      </c>
    </row>
    <row r="300" spans="1:6" s="27" customFormat="1" ht="12.75">
      <c r="A300" s="147"/>
      <c r="B300" s="144"/>
      <c r="C300" s="144" t="s">
        <v>666</v>
      </c>
      <c r="D300" s="175"/>
      <c r="E300" s="182" t="s">
        <v>96</v>
      </c>
      <c r="F300" s="154">
        <f>F301</f>
        <v>550</v>
      </c>
    </row>
    <row r="301" spans="1:6" s="5" customFormat="1" ht="25.5">
      <c r="A301" s="147"/>
      <c r="B301" s="144"/>
      <c r="C301" s="144"/>
      <c r="D301" s="148" t="s">
        <v>366</v>
      </c>
      <c r="E301" s="149" t="s">
        <v>1</v>
      </c>
      <c r="F301" s="146">
        <v>550</v>
      </c>
    </row>
    <row r="302" spans="1:6" s="7" customFormat="1" ht="25.5">
      <c r="A302" s="147"/>
      <c r="B302" s="144"/>
      <c r="C302" s="144" t="s">
        <v>192</v>
      </c>
      <c r="D302" s="175"/>
      <c r="E302" s="179" t="s">
        <v>97</v>
      </c>
      <c r="F302" s="154">
        <f>F303</f>
        <v>12406.6</v>
      </c>
    </row>
    <row r="303" spans="1:6" s="26" customFormat="1" ht="38.25" customHeight="1">
      <c r="A303" s="147"/>
      <c r="B303" s="144"/>
      <c r="C303" s="144" t="s">
        <v>193</v>
      </c>
      <c r="D303" s="175"/>
      <c r="E303" s="179" t="s">
        <v>194</v>
      </c>
      <c r="F303" s="154">
        <f>F304+F306+F309</f>
        <v>12406.6</v>
      </c>
    </row>
    <row r="304" spans="1:6" s="27" customFormat="1" ht="38.25">
      <c r="A304" s="147"/>
      <c r="B304" s="144"/>
      <c r="C304" s="144" t="s">
        <v>668</v>
      </c>
      <c r="D304" s="175"/>
      <c r="E304" s="182" t="s">
        <v>98</v>
      </c>
      <c r="F304" s="154">
        <f>F305</f>
        <v>78</v>
      </c>
    </row>
    <row r="305" spans="1:6" s="5" customFormat="1" ht="25.5">
      <c r="A305" s="147"/>
      <c r="B305" s="144"/>
      <c r="C305" s="144"/>
      <c r="D305" s="148" t="s">
        <v>366</v>
      </c>
      <c r="E305" s="149" t="s">
        <v>1</v>
      </c>
      <c r="F305" s="146">
        <v>78</v>
      </c>
    </row>
    <row r="306" spans="1:6" s="27" customFormat="1" ht="38.25">
      <c r="A306" s="147"/>
      <c r="B306" s="144"/>
      <c r="C306" s="144" t="s">
        <v>669</v>
      </c>
      <c r="D306" s="175"/>
      <c r="E306" s="182" t="s">
        <v>99</v>
      </c>
      <c r="F306" s="154">
        <f>SUM(F307:F308)</f>
        <v>12318.5</v>
      </c>
    </row>
    <row r="307" spans="1:6" s="5" customFormat="1" ht="25.5">
      <c r="A307" s="147"/>
      <c r="B307" s="144"/>
      <c r="C307" s="144"/>
      <c r="D307" s="148" t="s">
        <v>366</v>
      </c>
      <c r="E307" s="149" t="s">
        <v>1</v>
      </c>
      <c r="F307" s="146">
        <v>12316.7</v>
      </c>
    </row>
    <row r="308" spans="1:6" s="5" customFormat="1" ht="12.75">
      <c r="A308" s="147"/>
      <c r="B308" s="144"/>
      <c r="C308" s="144"/>
      <c r="D308" s="148" t="s">
        <v>367</v>
      </c>
      <c r="E308" s="149" t="s">
        <v>368</v>
      </c>
      <c r="F308" s="146">
        <v>1.8</v>
      </c>
    </row>
    <row r="309" spans="1:6" s="27" customFormat="1" ht="76.5">
      <c r="A309" s="147"/>
      <c r="B309" s="144"/>
      <c r="C309" s="144" t="s">
        <v>195</v>
      </c>
      <c r="D309" s="175"/>
      <c r="E309" s="182" t="s">
        <v>100</v>
      </c>
      <c r="F309" s="154">
        <f>F310</f>
        <v>10.1</v>
      </c>
    </row>
    <row r="310" spans="1:6" s="5" customFormat="1" ht="76.5">
      <c r="A310" s="147"/>
      <c r="B310" s="144"/>
      <c r="C310" s="144"/>
      <c r="D310" s="148" t="s">
        <v>365</v>
      </c>
      <c r="E310" s="149" t="s">
        <v>179</v>
      </c>
      <c r="F310" s="146">
        <v>10.1</v>
      </c>
    </row>
    <row r="311" spans="1:6" s="7" customFormat="1" ht="63.75">
      <c r="A311" s="147"/>
      <c r="B311" s="144"/>
      <c r="C311" s="144" t="s">
        <v>199</v>
      </c>
      <c r="D311" s="175"/>
      <c r="E311" s="179" t="s">
        <v>101</v>
      </c>
      <c r="F311" s="154">
        <f>F312</f>
        <v>82646</v>
      </c>
    </row>
    <row r="312" spans="1:6" s="26" customFormat="1" ht="26.25" customHeight="1">
      <c r="A312" s="147"/>
      <c r="B312" s="144"/>
      <c r="C312" s="144" t="s">
        <v>200</v>
      </c>
      <c r="D312" s="175"/>
      <c r="E312" s="179" t="s">
        <v>201</v>
      </c>
      <c r="F312" s="154">
        <f>F313</f>
        <v>82646</v>
      </c>
    </row>
    <row r="313" spans="1:6" s="27" customFormat="1" ht="12.75">
      <c r="A313" s="147"/>
      <c r="B313" s="144"/>
      <c r="C313" s="144" t="s">
        <v>671</v>
      </c>
      <c r="D313" s="175"/>
      <c r="E313" s="182" t="s">
        <v>202</v>
      </c>
      <c r="F313" s="154">
        <f>F314+F315+F316</f>
        <v>82646</v>
      </c>
    </row>
    <row r="314" spans="1:6" s="5" customFormat="1" ht="76.5">
      <c r="A314" s="147"/>
      <c r="B314" s="144"/>
      <c r="C314" s="144"/>
      <c r="D314" s="148" t="s">
        <v>365</v>
      </c>
      <c r="E314" s="149" t="s">
        <v>179</v>
      </c>
      <c r="F314" s="146">
        <v>53411.9</v>
      </c>
    </row>
    <row r="315" spans="1:6" s="5" customFormat="1" ht="25.5">
      <c r="A315" s="147"/>
      <c r="B315" s="144"/>
      <c r="C315" s="144"/>
      <c r="D315" s="148" t="s">
        <v>366</v>
      </c>
      <c r="E315" s="149" t="s">
        <v>1</v>
      </c>
      <c r="F315" s="146">
        <v>26798.4</v>
      </c>
    </row>
    <row r="316" spans="1:6" s="5" customFormat="1" ht="12.75">
      <c r="A316" s="147"/>
      <c r="B316" s="144"/>
      <c r="C316" s="144"/>
      <c r="D316" s="148" t="s">
        <v>367</v>
      </c>
      <c r="E316" s="149" t="s">
        <v>368</v>
      </c>
      <c r="F316" s="146">
        <v>2435.7</v>
      </c>
    </row>
    <row r="317" spans="1:6" s="7" customFormat="1" ht="38.25">
      <c r="A317" s="147"/>
      <c r="B317" s="144"/>
      <c r="C317" s="144" t="s">
        <v>203</v>
      </c>
      <c r="D317" s="175"/>
      <c r="E317" s="179" t="s">
        <v>102</v>
      </c>
      <c r="F317" s="154">
        <f>F318+F323+F326</f>
        <v>26585.9</v>
      </c>
    </row>
    <row r="318" spans="1:6" s="26" customFormat="1" ht="26.25" customHeight="1">
      <c r="A318" s="147"/>
      <c r="B318" s="144"/>
      <c r="C318" s="144" t="s">
        <v>204</v>
      </c>
      <c r="D318" s="175"/>
      <c r="E318" s="179" t="s">
        <v>205</v>
      </c>
      <c r="F318" s="154">
        <f>F319</f>
        <v>25546.7</v>
      </c>
    </row>
    <row r="319" spans="1:6" s="27" customFormat="1" ht="25.5">
      <c r="A319" s="147"/>
      <c r="B319" s="144"/>
      <c r="C319" s="144" t="s">
        <v>672</v>
      </c>
      <c r="D319" s="175"/>
      <c r="E319" s="182" t="s">
        <v>206</v>
      </c>
      <c r="F319" s="154">
        <f>F320+F321+F322</f>
        <v>25546.7</v>
      </c>
    </row>
    <row r="320" spans="1:6" s="5" customFormat="1" ht="76.5">
      <c r="A320" s="147"/>
      <c r="B320" s="144"/>
      <c r="C320" s="144"/>
      <c r="D320" s="148" t="s">
        <v>365</v>
      </c>
      <c r="E320" s="149" t="s">
        <v>179</v>
      </c>
      <c r="F320" s="146">
        <v>22035.5</v>
      </c>
    </row>
    <row r="321" spans="1:6" s="5" customFormat="1" ht="25.5">
      <c r="A321" s="147"/>
      <c r="B321" s="144"/>
      <c r="C321" s="144"/>
      <c r="D321" s="148" t="s">
        <v>366</v>
      </c>
      <c r="E321" s="149" t="s">
        <v>1</v>
      </c>
      <c r="F321" s="146">
        <v>3510.5</v>
      </c>
    </row>
    <row r="322" spans="1:6" s="5" customFormat="1" ht="12.75">
      <c r="A322" s="147"/>
      <c r="B322" s="144"/>
      <c r="C322" s="144"/>
      <c r="D322" s="148" t="s">
        <v>367</v>
      </c>
      <c r="E322" s="149" t="s">
        <v>368</v>
      </c>
      <c r="F322" s="146">
        <v>0.7</v>
      </c>
    </row>
    <row r="323" spans="1:6" s="26" customFormat="1" ht="26.25" customHeight="1">
      <c r="A323" s="147"/>
      <c r="B323" s="144"/>
      <c r="C323" s="144" t="s">
        <v>240</v>
      </c>
      <c r="D323" s="175"/>
      <c r="E323" s="179" t="s">
        <v>241</v>
      </c>
      <c r="F323" s="154">
        <f>F324</f>
        <v>436</v>
      </c>
    </row>
    <row r="324" spans="1:6" s="27" customFormat="1" ht="38.25">
      <c r="A324" s="147"/>
      <c r="B324" s="144"/>
      <c r="C324" s="144" t="s">
        <v>673</v>
      </c>
      <c r="D324" s="175"/>
      <c r="E324" s="182" t="s">
        <v>103</v>
      </c>
      <c r="F324" s="154">
        <f>F325</f>
        <v>436</v>
      </c>
    </row>
    <row r="325" spans="1:6" s="5" customFormat="1" ht="25.5">
      <c r="A325" s="147"/>
      <c r="B325" s="144"/>
      <c r="C325" s="144"/>
      <c r="D325" s="148" t="s">
        <v>366</v>
      </c>
      <c r="E325" s="149" t="s">
        <v>1</v>
      </c>
      <c r="F325" s="146">
        <v>436</v>
      </c>
    </row>
    <row r="326" spans="1:6" s="26" customFormat="1" ht="26.25" customHeight="1">
      <c r="A326" s="147"/>
      <c r="B326" s="144"/>
      <c r="C326" s="144" t="s">
        <v>242</v>
      </c>
      <c r="D326" s="175"/>
      <c r="E326" s="179" t="s">
        <v>243</v>
      </c>
      <c r="F326" s="154">
        <f>F327</f>
        <v>603.2</v>
      </c>
    </row>
    <row r="327" spans="1:6" s="27" customFormat="1" ht="63.75">
      <c r="A327" s="147"/>
      <c r="B327" s="144"/>
      <c r="C327" s="144" t="s">
        <v>674</v>
      </c>
      <c r="D327" s="175"/>
      <c r="E327" s="182" t="s">
        <v>184</v>
      </c>
      <c r="F327" s="154">
        <f>F328</f>
        <v>603.2</v>
      </c>
    </row>
    <row r="328" spans="1:6" s="5" customFormat="1" ht="12.75">
      <c r="A328" s="147"/>
      <c r="B328" s="144"/>
      <c r="C328" s="144"/>
      <c r="D328" s="148" t="s">
        <v>367</v>
      </c>
      <c r="E328" s="149" t="s">
        <v>368</v>
      </c>
      <c r="F328" s="146">
        <v>603.2</v>
      </c>
    </row>
    <row r="329" spans="1:6" s="6" customFormat="1" ht="25.5">
      <c r="A329" s="147"/>
      <c r="B329" s="144" t="s">
        <v>437</v>
      </c>
      <c r="C329" s="144"/>
      <c r="D329" s="169"/>
      <c r="E329" s="190" t="s">
        <v>438</v>
      </c>
      <c r="F329" s="146">
        <f>F330</f>
        <v>25686.7</v>
      </c>
    </row>
    <row r="330" spans="1:6" s="7" customFormat="1" ht="51">
      <c r="A330" s="147"/>
      <c r="B330" s="144" t="s">
        <v>439</v>
      </c>
      <c r="C330" s="144"/>
      <c r="D330" s="144"/>
      <c r="E330" s="145" t="s">
        <v>0</v>
      </c>
      <c r="F330" s="146">
        <f>F331</f>
        <v>25686.7</v>
      </c>
    </row>
    <row r="331" spans="1:6" s="6" customFormat="1" ht="38.25">
      <c r="A331" s="147"/>
      <c r="B331" s="144"/>
      <c r="C331" s="144" t="s">
        <v>321</v>
      </c>
      <c r="D331" s="144"/>
      <c r="E331" s="145" t="s">
        <v>104</v>
      </c>
      <c r="F331" s="146">
        <f>F332</f>
        <v>25686.7</v>
      </c>
    </row>
    <row r="332" spans="1:6" s="27" customFormat="1" ht="76.5">
      <c r="A332" s="147"/>
      <c r="B332" s="144"/>
      <c r="C332" s="144" t="s">
        <v>520</v>
      </c>
      <c r="D332" s="144"/>
      <c r="E332" s="151" t="s">
        <v>105</v>
      </c>
      <c r="F332" s="146">
        <f>F334+F339</f>
        <v>25686.7</v>
      </c>
    </row>
    <row r="333" spans="1:6" s="110" customFormat="1" ht="25.5">
      <c r="A333" s="147"/>
      <c r="B333" s="144"/>
      <c r="C333" s="144" t="s">
        <v>323</v>
      </c>
      <c r="D333" s="144"/>
      <c r="E333" s="151" t="s">
        <v>201</v>
      </c>
      <c r="F333" s="146">
        <f>F334</f>
        <v>24886.7</v>
      </c>
    </row>
    <row r="334" spans="1:6" s="5" customFormat="1" ht="12.75">
      <c r="A334" s="147"/>
      <c r="B334" s="144"/>
      <c r="C334" s="144" t="s">
        <v>659</v>
      </c>
      <c r="D334" s="144"/>
      <c r="E334" s="152" t="s">
        <v>202</v>
      </c>
      <c r="F334" s="146">
        <f>F335+F336+F337</f>
        <v>24886.7</v>
      </c>
    </row>
    <row r="335" spans="1:6" s="5" customFormat="1" ht="76.5">
      <c r="A335" s="147"/>
      <c r="B335" s="144"/>
      <c r="C335" s="144"/>
      <c r="D335" s="144" t="s">
        <v>365</v>
      </c>
      <c r="E335" s="149" t="s">
        <v>179</v>
      </c>
      <c r="F335" s="146">
        <v>21128.5</v>
      </c>
    </row>
    <row r="336" spans="1:6" s="5" customFormat="1" ht="25.5">
      <c r="A336" s="147"/>
      <c r="B336" s="144"/>
      <c r="C336" s="144"/>
      <c r="D336" s="144" t="s">
        <v>366</v>
      </c>
      <c r="E336" s="145" t="s">
        <v>1</v>
      </c>
      <c r="F336" s="146">
        <v>3567</v>
      </c>
    </row>
    <row r="337" spans="1:6" s="5" customFormat="1" ht="12.75">
      <c r="A337" s="147"/>
      <c r="B337" s="144"/>
      <c r="C337" s="144"/>
      <c r="D337" s="144" t="s">
        <v>367</v>
      </c>
      <c r="E337" s="145" t="s">
        <v>368</v>
      </c>
      <c r="F337" s="146">
        <v>191.2</v>
      </c>
    </row>
    <row r="338" spans="1:6" s="110" customFormat="1" ht="25.5">
      <c r="A338" s="147"/>
      <c r="B338" s="144"/>
      <c r="C338" s="144" t="s">
        <v>124</v>
      </c>
      <c r="D338" s="144"/>
      <c r="E338" s="145" t="s">
        <v>329</v>
      </c>
      <c r="F338" s="146">
        <f>F339</f>
        <v>800</v>
      </c>
    </row>
    <row r="339" spans="1:6" s="5" customFormat="1" ht="25.5">
      <c r="A339" s="147"/>
      <c r="B339" s="144"/>
      <c r="C339" s="144" t="s">
        <v>660</v>
      </c>
      <c r="D339" s="144"/>
      <c r="E339" s="152" t="s">
        <v>106</v>
      </c>
      <c r="F339" s="146">
        <f>F340</f>
        <v>800</v>
      </c>
    </row>
    <row r="340" spans="1:6" s="5" customFormat="1" ht="25.5">
      <c r="A340" s="143"/>
      <c r="B340" s="150"/>
      <c r="C340" s="144"/>
      <c r="D340" s="144" t="s">
        <v>366</v>
      </c>
      <c r="E340" s="145" t="s">
        <v>1</v>
      </c>
      <c r="F340" s="154">
        <v>800</v>
      </c>
    </row>
    <row r="341" spans="1:6" s="5" customFormat="1" ht="12.75">
      <c r="A341" s="147"/>
      <c r="B341" s="191" t="s">
        <v>440</v>
      </c>
      <c r="C341" s="144"/>
      <c r="D341" s="192"/>
      <c r="E341" s="193" t="s">
        <v>441</v>
      </c>
      <c r="F341" s="154">
        <f>F342</f>
        <v>1049.5</v>
      </c>
    </row>
    <row r="342" spans="1:6" s="5" customFormat="1" ht="25.5">
      <c r="A342" s="147"/>
      <c r="B342" s="194" t="s">
        <v>424</v>
      </c>
      <c r="C342" s="144"/>
      <c r="D342" s="195"/>
      <c r="E342" s="196" t="s">
        <v>425</v>
      </c>
      <c r="F342" s="197">
        <f>F343</f>
        <v>1049.5</v>
      </c>
    </row>
    <row r="343" spans="1:6" s="5" customFormat="1" ht="25.5">
      <c r="A343" s="147"/>
      <c r="B343" s="144"/>
      <c r="C343" s="144" t="s">
        <v>186</v>
      </c>
      <c r="D343" s="175"/>
      <c r="E343" s="179" t="s">
        <v>91</v>
      </c>
      <c r="F343" s="154">
        <f>F344</f>
        <v>1049.5</v>
      </c>
    </row>
    <row r="344" spans="1:6" s="7" customFormat="1" ht="25.5">
      <c r="A344" s="147"/>
      <c r="B344" s="144"/>
      <c r="C344" s="144" t="s">
        <v>189</v>
      </c>
      <c r="D344" s="175"/>
      <c r="E344" s="179" t="s">
        <v>95</v>
      </c>
      <c r="F344" s="154">
        <f>F345</f>
        <v>1049.5</v>
      </c>
    </row>
    <row r="345" spans="1:6" s="26" customFormat="1" ht="27" customHeight="1">
      <c r="A345" s="147"/>
      <c r="B345" s="144"/>
      <c r="C345" s="144" t="s">
        <v>190</v>
      </c>
      <c r="D345" s="175"/>
      <c r="E345" s="179" t="s">
        <v>191</v>
      </c>
      <c r="F345" s="154">
        <f>F346+F348</f>
        <v>1049.5</v>
      </c>
    </row>
    <row r="346" spans="1:6" s="27" customFormat="1" ht="25.5">
      <c r="A346" s="147"/>
      <c r="B346" s="144"/>
      <c r="C346" s="144" t="s">
        <v>665</v>
      </c>
      <c r="D346" s="175"/>
      <c r="E346" s="182" t="s">
        <v>93</v>
      </c>
      <c r="F346" s="154">
        <f>F347</f>
        <v>369.5</v>
      </c>
    </row>
    <row r="347" spans="1:6" s="5" customFormat="1" ht="25.5">
      <c r="A347" s="147"/>
      <c r="B347" s="144"/>
      <c r="C347" s="144"/>
      <c r="D347" s="148" t="s">
        <v>366</v>
      </c>
      <c r="E347" s="149" t="s">
        <v>1</v>
      </c>
      <c r="F347" s="146">
        <v>369.5</v>
      </c>
    </row>
    <row r="348" spans="1:6" s="27" customFormat="1" ht="90" customHeight="1">
      <c r="A348" s="147"/>
      <c r="B348" s="144"/>
      <c r="C348" s="144" t="s">
        <v>667</v>
      </c>
      <c r="D348" s="175"/>
      <c r="E348" s="182" t="s">
        <v>487</v>
      </c>
      <c r="F348" s="154">
        <f>F349</f>
        <v>680</v>
      </c>
    </row>
    <row r="349" spans="1:6" s="5" customFormat="1" ht="25.5">
      <c r="A349" s="147"/>
      <c r="B349" s="144"/>
      <c r="C349" s="144"/>
      <c r="D349" s="148" t="s">
        <v>366</v>
      </c>
      <c r="E349" s="149" t="s">
        <v>1</v>
      </c>
      <c r="F349" s="146">
        <v>680</v>
      </c>
    </row>
    <row r="350" spans="1:6" s="6" customFormat="1" ht="12.75">
      <c r="A350" s="147"/>
      <c r="B350" s="144" t="s">
        <v>376</v>
      </c>
      <c r="C350" s="144"/>
      <c r="D350" s="144"/>
      <c r="E350" s="186" t="s">
        <v>377</v>
      </c>
      <c r="F350" s="146">
        <f>F351</f>
        <v>613285.9</v>
      </c>
    </row>
    <row r="351" spans="1:6" s="7" customFormat="1" ht="12.75">
      <c r="A351" s="147"/>
      <c r="B351" s="144" t="s">
        <v>382</v>
      </c>
      <c r="C351" s="144"/>
      <c r="D351" s="144"/>
      <c r="E351" s="145" t="s">
        <v>383</v>
      </c>
      <c r="F351" s="146">
        <f>F357+F352</f>
        <v>613285.9</v>
      </c>
    </row>
    <row r="352" spans="1:6" s="27" customFormat="1" ht="25.5">
      <c r="A352" s="147"/>
      <c r="B352" s="144"/>
      <c r="C352" s="153" t="s">
        <v>36</v>
      </c>
      <c r="D352" s="144"/>
      <c r="E352" s="152" t="s">
        <v>37</v>
      </c>
      <c r="F352" s="154">
        <f>F353</f>
        <v>200</v>
      </c>
    </row>
    <row r="353" spans="1:6" s="26" customFormat="1" ht="75" customHeight="1">
      <c r="A353" s="147"/>
      <c r="B353" s="144"/>
      <c r="C353" s="144" t="s">
        <v>38</v>
      </c>
      <c r="D353" s="144"/>
      <c r="E353" s="151" t="s">
        <v>39</v>
      </c>
      <c r="F353" s="154">
        <f>F354</f>
        <v>200</v>
      </c>
    </row>
    <row r="354" spans="1:6" s="110" customFormat="1" ht="42" customHeight="1">
      <c r="A354" s="143"/>
      <c r="B354" s="150"/>
      <c r="C354" s="198" t="s">
        <v>40</v>
      </c>
      <c r="D354" s="198"/>
      <c r="E354" s="149" t="s">
        <v>21</v>
      </c>
      <c r="F354" s="154">
        <f>F355</f>
        <v>200</v>
      </c>
    </row>
    <row r="355" spans="1:6" s="27" customFormat="1" ht="89.25" customHeight="1">
      <c r="A355" s="147"/>
      <c r="B355" s="144"/>
      <c r="C355" s="144" t="s">
        <v>569</v>
      </c>
      <c r="D355" s="144"/>
      <c r="E355" s="149" t="s">
        <v>41</v>
      </c>
      <c r="F355" s="146">
        <f>F356</f>
        <v>200</v>
      </c>
    </row>
    <row r="356" spans="1:6" s="27" customFormat="1" ht="25.5">
      <c r="A356" s="147"/>
      <c r="B356" s="144"/>
      <c r="C356" s="144"/>
      <c r="D356" s="153" t="s">
        <v>369</v>
      </c>
      <c r="E356" s="179" t="s">
        <v>370</v>
      </c>
      <c r="F356" s="154">
        <v>200</v>
      </c>
    </row>
    <row r="357" spans="1:6" s="5" customFormat="1" ht="25.5">
      <c r="A357" s="147"/>
      <c r="B357" s="144"/>
      <c r="C357" s="144" t="s">
        <v>186</v>
      </c>
      <c r="D357" s="175"/>
      <c r="E357" s="179" t="s">
        <v>91</v>
      </c>
      <c r="F357" s="154">
        <f>F358</f>
        <v>613085.9</v>
      </c>
    </row>
    <row r="358" spans="1:6" s="7" customFormat="1" ht="25.5">
      <c r="A358" s="147"/>
      <c r="B358" s="144"/>
      <c r="C358" s="144" t="s">
        <v>192</v>
      </c>
      <c r="D358" s="175"/>
      <c r="E358" s="179" t="s">
        <v>97</v>
      </c>
      <c r="F358" s="154">
        <f>F359</f>
        <v>613085.9</v>
      </c>
    </row>
    <row r="359" spans="1:6" s="26" customFormat="1" ht="38.25" customHeight="1">
      <c r="A359" s="147"/>
      <c r="B359" s="144"/>
      <c r="C359" s="144" t="s">
        <v>193</v>
      </c>
      <c r="D359" s="175"/>
      <c r="E359" s="179" t="s">
        <v>194</v>
      </c>
      <c r="F359" s="154">
        <f>F360+F363+F365</f>
        <v>613085.9</v>
      </c>
    </row>
    <row r="360" spans="1:6" s="5" customFormat="1" ht="60.75" customHeight="1">
      <c r="A360" s="147"/>
      <c r="B360" s="199"/>
      <c r="C360" s="144" t="s">
        <v>196</v>
      </c>
      <c r="D360" s="83"/>
      <c r="E360" s="97" t="s">
        <v>107</v>
      </c>
      <c r="F360" s="146">
        <f>SUM(F361:F362)</f>
        <v>3085.9</v>
      </c>
    </row>
    <row r="361" spans="1:6" s="5" customFormat="1" ht="26.25" customHeight="1">
      <c r="A361" s="147"/>
      <c r="B361" s="199"/>
      <c r="C361" s="155"/>
      <c r="D361" s="83" t="s">
        <v>366</v>
      </c>
      <c r="E361" s="200" t="s">
        <v>1</v>
      </c>
      <c r="F361" s="146">
        <v>30.6</v>
      </c>
    </row>
    <row r="362" spans="1:6" s="5" customFormat="1" ht="25.5">
      <c r="A362" s="147"/>
      <c r="B362" s="199"/>
      <c r="C362" s="155"/>
      <c r="D362" s="153" t="s">
        <v>369</v>
      </c>
      <c r="E362" s="179" t="s">
        <v>370</v>
      </c>
      <c r="F362" s="146">
        <v>3055.3</v>
      </c>
    </row>
    <row r="363" spans="1:6" s="5" customFormat="1" ht="66" customHeight="1">
      <c r="A363" s="147"/>
      <c r="B363" s="199"/>
      <c r="C363" s="144" t="s">
        <v>197</v>
      </c>
      <c r="D363" s="83"/>
      <c r="E363" s="97" t="s">
        <v>198</v>
      </c>
      <c r="F363" s="146">
        <f>SUM(F364:F364)</f>
        <v>600000</v>
      </c>
    </row>
    <row r="364" spans="1:6" s="5" customFormat="1" ht="25.5">
      <c r="A364" s="147"/>
      <c r="B364" s="199"/>
      <c r="C364" s="155"/>
      <c r="D364" s="153" t="s">
        <v>369</v>
      </c>
      <c r="E364" s="179" t="s">
        <v>370</v>
      </c>
      <c r="F364" s="146">
        <v>600000</v>
      </c>
    </row>
    <row r="365" spans="1:6" s="5" customFormat="1" ht="26.25" customHeight="1">
      <c r="A365" s="147"/>
      <c r="B365" s="199"/>
      <c r="C365" s="144" t="s">
        <v>670</v>
      </c>
      <c r="D365" s="83"/>
      <c r="E365" s="97" t="s">
        <v>344</v>
      </c>
      <c r="F365" s="146">
        <f>SUM(F366:F366)</f>
        <v>10000</v>
      </c>
    </row>
    <row r="366" spans="1:6" s="5" customFormat="1" ht="25.5">
      <c r="A366" s="147"/>
      <c r="B366" s="199"/>
      <c r="C366" s="155"/>
      <c r="D366" s="153" t="s">
        <v>369</v>
      </c>
      <c r="E366" s="179" t="s">
        <v>370</v>
      </c>
      <c r="F366" s="146">
        <v>10000</v>
      </c>
    </row>
    <row r="367" spans="1:6" ht="45">
      <c r="A367" s="139" t="s">
        <v>414</v>
      </c>
      <c r="B367" s="201"/>
      <c r="C367" s="201"/>
      <c r="D367" s="201"/>
      <c r="E367" s="141" t="s">
        <v>356</v>
      </c>
      <c r="F367" s="202">
        <f>F368+F404+F413</f>
        <v>146105.2</v>
      </c>
    </row>
    <row r="368" spans="1:6" ht="12.75">
      <c r="A368" s="143"/>
      <c r="B368" s="153" t="s">
        <v>449</v>
      </c>
      <c r="C368" s="153"/>
      <c r="D368" s="153"/>
      <c r="E368" s="183" t="s">
        <v>450</v>
      </c>
      <c r="F368" s="154">
        <f>F369+F395</f>
        <v>129607.2</v>
      </c>
    </row>
    <row r="369" spans="1:6" ht="12.75">
      <c r="A369" s="143"/>
      <c r="B369" s="144" t="s">
        <v>515</v>
      </c>
      <c r="C369" s="144"/>
      <c r="D369" s="148"/>
      <c r="E369" s="149" t="s">
        <v>516</v>
      </c>
      <c r="F369" s="154">
        <f>F371+F377</f>
        <v>121525.7</v>
      </c>
    </row>
    <row r="370" spans="1:7" ht="38.25">
      <c r="A370" s="143"/>
      <c r="B370" s="150"/>
      <c r="C370" s="153" t="s">
        <v>253</v>
      </c>
      <c r="D370" s="203"/>
      <c r="E370" s="118" t="s">
        <v>490</v>
      </c>
      <c r="F370" s="154">
        <f>F371+F377</f>
        <v>121525.7</v>
      </c>
      <c r="G370" s="4"/>
    </row>
    <row r="371" spans="1:8" s="2" customFormat="1" ht="25.5">
      <c r="A371" s="143"/>
      <c r="B371" s="150"/>
      <c r="C371" s="153" t="s">
        <v>254</v>
      </c>
      <c r="D371" s="144"/>
      <c r="E371" s="152" t="s">
        <v>362</v>
      </c>
      <c r="F371" s="154">
        <f>F372</f>
        <v>1762</v>
      </c>
      <c r="G371" s="7"/>
      <c r="H371" s="112"/>
    </row>
    <row r="372" spans="1:6" ht="25.5">
      <c r="A372" s="143"/>
      <c r="B372" s="150"/>
      <c r="C372" s="153" t="s">
        <v>110</v>
      </c>
      <c r="D372" s="144"/>
      <c r="E372" s="190" t="s">
        <v>256</v>
      </c>
      <c r="F372" s="154">
        <f>F373+F375</f>
        <v>1762</v>
      </c>
    </row>
    <row r="373" spans="1:6" ht="38.25">
      <c r="A373" s="143"/>
      <c r="B373" s="150"/>
      <c r="C373" s="153" t="s">
        <v>617</v>
      </c>
      <c r="D373" s="144"/>
      <c r="E373" s="152" t="s">
        <v>495</v>
      </c>
      <c r="F373" s="154">
        <f>F374</f>
        <v>1062</v>
      </c>
    </row>
    <row r="374" spans="1:6" ht="38.25">
      <c r="A374" s="143"/>
      <c r="B374" s="150"/>
      <c r="C374" s="153"/>
      <c r="D374" s="144" t="s">
        <v>371</v>
      </c>
      <c r="E374" s="152" t="s">
        <v>372</v>
      </c>
      <c r="F374" s="154">
        <v>1062</v>
      </c>
    </row>
    <row r="375" spans="1:6" ht="25.5">
      <c r="A375" s="143"/>
      <c r="B375" s="150"/>
      <c r="C375" s="153" t="s">
        <v>618</v>
      </c>
      <c r="D375" s="144"/>
      <c r="E375" s="152" t="s">
        <v>363</v>
      </c>
      <c r="F375" s="154">
        <f>F376</f>
        <v>700</v>
      </c>
    </row>
    <row r="376" spans="1:6" ht="25.5">
      <c r="A376" s="143"/>
      <c r="B376" s="150"/>
      <c r="C376" s="153"/>
      <c r="D376" s="144" t="s">
        <v>371</v>
      </c>
      <c r="E376" s="152" t="s">
        <v>1</v>
      </c>
      <c r="F376" s="154">
        <v>700</v>
      </c>
    </row>
    <row r="377" spans="1:7" s="2" customFormat="1" ht="38.25">
      <c r="A377" s="147"/>
      <c r="B377" s="144"/>
      <c r="C377" s="153" t="s">
        <v>258</v>
      </c>
      <c r="D377" s="153"/>
      <c r="E377" s="118" t="s">
        <v>121</v>
      </c>
      <c r="F377" s="154">
        <f>F378+F382+F385+F390</f>
        <v>119763.7</v>
      </c>
      <c r="G377" s="113"/>
    </row>
    <row r="378" spans="1:7" s="24" customFormat="1" ht="42" customHeight="1">
      <c r="A378" s="143"/>
      <c r="B378" s="150"/>
      <c r="C378" s="153" t="s">
        <v>259</v>
      </c>
      <c r="D378" s="144"/>
      <c r="E378" s="190" t="s">
        <v>169</v>
      </c>
      <c r="F378" s="154">
        <f>F379</f>
        <v>107654.5</v>
      </c>
      <c r="G378" s="26"/>
    </row>
    <row r="379" spans="1:7" ht="38.25">
      <c r="A379" s="143"/>
      <c r="B379" s="150"/>
      <c r="C379" s="153" t="s">
        <v>621</v>
      </c>
      <c r="D379" s="144"/>
      <c r="E379" s="152" t="s">
        <v>499</v>
      </c>
      <c r="F379" s="72">
        <f>F380</f>
        <v>107654.5</v>
      </c>
      <c r="G379" s="5"/>
    </row>
    <row r="380" spans="1:7" ht="38.25">
      <c r="A380" s="143"/>
      <c r="B380" s="150"/>
      <c r="C380" s="153" t="s">
        <v>622</v>
      </c>
      <c r="D380" s="144"/>
      <c r="E380" s="152" t="s">
        <v>224</v>
      </c>
      <c r="F380" s="72">
        <f>F381</f>
        <v>107654.5</v>
      </c>
      <c r="G380" s="5"/>
    </row>
    <row r="381" spans="1:7" ht="38.25">
      <c r="A381" s="143"/>
      <c r="B381" s="150"/>
      <c r="C381" s="153"/>
      <c r="D381" s="153" t="s">
        <v>371</v>
      </c>
      <c r="E381" s="118" t="s">
        <v>372</v>
      </c>
      <c r="F381" s="154">
        <v>107654.5</v>
      </c>
      <c r="G381" s="5"/>
    </row>
    <row r="382" spans="1:7" s="24" customFormat="1" ht="25.5">
      <c r="A382" s="143"/>
      <c r="B382" s="150"/>
      <c r="C382" s="153" t="s">
        <v>260</v>
      </c>
      <c r="D382" s="153"/>
      <c r="E382" s="152" t="s">
        <v>225</v>
      </c>
      <c r="F382" s="72">
        <f>F383</f>
        <v>6077.8</v>
      </c>
      <c r="G382" s="26"/>
    </row>
    <row r="383" spans="1:7" ht="25.5">
      <c r="A383" s="143"/>
      <c r="B383" s="150"/>
      <c r="C383" s="153" t="s">
        <v>623</v>
      </c>
      <c r="D383" s="153"/>
      <c r="E383" s="118" t="s">
        <v>474</v>
      </c>
      <c r="F383" s="154">
        <f>F384</f>
        <v>6077.8</v>
      </c>
      <c r="G383" s="5"/>
    </row>
    <row r="384" spans="1:7" ht="38.25">
      <c r="A384" s="143"/>
      <c r="B384" s="150"/>
      <c r="C384" s="153"/>
      <c r="D384" s="153" t="s">
        <v>371</v>
      </c>
      <c r="E384" s="118" t="s">
        <v>372</v>
      </c>
      <c r="F384" s="72">
        <v>6077.8</v>
      </c>
      <c r="G384" s="5"/>
    </row>
    <row r="385" spans="1:7" s="24" customFormat="1" ht="25.5" customHeight="1">
      <c r="A385" s="143"/>
      <c r="B385" s="150"/>
      <c r="C385" s="153" t="s">
        <v>262</v>
      </c>
      <c r="D385" s="153"/>
      <c r="E385" s="190" t="s">
        <v>171</v>
      </c>
      <c r="F385" s="154">
        <f>F386+F388</f>
        <v>450</v>
      </c>
      <c r="G385" s="26"/>
    </row>
    <row r="386" spans="1:7" ht="25.5">
      <c r="A386" s="143"/>
      <c r="B386" s="150"/>
      <c r="C386" s="153" t="s">
        <v>624</v>
      </c>
      <c r="D386" s="153"/>
      <c r="E386" s="118" t="s">
        <v>353</v>
      </c>
      <c r="F386" s="72">
        <f>F387</f>
        <v>200</v>
      </c>
      <c r="G386" s="5"/>
    </row>
    <row r="387" spans="1:6" ht="25.5">
      <c r="A387" s="143"/>
      <c r="B387" s="150"/>
      <c r="C387" s="153"/>
      <c r="D387" s="144" t="s">
        <v>366</v>
      </c>
      <c r="E387" s="152" t="s">
        <v>1</v>
      </c>
      <c r="F387" s="72">
        <v>200</v>
      </c>
    </row>
    <row r="388" spans="1:7" ht="38.25">
      <c r="A388" s="143"/>
      <c r="B388" s="150"/>
      <c r="C388" s="153" t="s">
        <v>625</v>
      </c>
      <c r="D388" s="144"/>
      <c r="E388" s="152" t="s">
        <v>355</v>
      </c>
      <c r="F388" s="72">
        <f>F389</f>
        <v>250</v>
      </c>
      <c r="G388" s="5"/>
    </row>
    <row r="389" spans="1:7" ht="25.5">
      <c r="A389" s="143"/>
      <c r="B389" s="150"/>
      <c r="C389" s="153"/>
      <c r="D389" s="144" t="s">
        <v>369</v>
      </c>
      <c r="E389" s="152" t="s">
        <v>343</v>
      </c>
      <c r="F389" s="72">
        <v>250</v>
      </c>
      <c r="G389" s="5"/>
    </row>
    <row r="390" spans="1:7" s="24" customFormat="1" ht="38.25">
      <c r="A390" s="143"/>
      <c r="B390" s="150"/>
      <c r="C390" s="153" t="s">
        <v>263</v>
      </c>
      <c r="D390" s="153"/>
      <c r="E390" s="190" t="s">
        <v>261</v>
      </c>
      <c r="F390" s="72">
        <f>F391</f>
        <v>5581.4</v>
      </c>
      <c r="G390" s="26"/>
    </row>
    <row r="391" spans="1:7" ht="51">
      <c r="A391" s="143"/>
      <c r="B391" s="150"/>
      <c r="C391" s="153" t="s">
        <v>626</v>
      </c>
      <c r="D391" s="153"/>
      <c r="E391" s="118" t="s">
        <v>359</v>
      </c>
      <c r="F391" s="72">
        <f>F392+F393+F394</f>
        <v>5581.4</v>
      </c>
      <c r="G391" s="5"/>
    </row>
    <row r="392" spans="1:6" ht="25.5">
      <c r="A392" s="143"/>
      <c r="B392" s="150"/>
      <c r="C392" s="153"/>
      <c r="D392" s="144" t="s">
        <v>366</v>
      </c>
      <c r="E392" s="152" t="s">
        <v>1</v>
      </c>
      <c r="F392" s="72">
        <v>1711.4</v>
      </c>
    </row>
    <row r="393" spans="1:6" ht="25.5">
      <c r="A393" s="143"/>
      <c r="B393" s="150"/>
      <c r="C393" s="153"/>
      <c r="D393" s="144" t="s">
        <v>369</v>
      </c>
      <c r="E393" s="152" t="s">
        <v>343</v>
      </c>
      <c r="F393" s="72">
        <v>650</v>
      </c>
    </row>
    <row r="394" spans="1:6" s="24" customFormat="1" ht="38.25">
      <c r="A394" s="143"/>
      <c r="B394" s="153"/>
      <c r="C394" s="153"/>
      <c r="D394" s="144" t="s">
        <v>371</v>
      </c>
      <c r="E394" s="118" t="s">
        <v>372</v>
      </c>
      <c r="F394" s="72">
        <v>3220</v>
      </c>
    </row>
    <row r="395" spans="1:7" s="2" customFormat="1" ht="12.75">
      <c r="A395" s="143"/>
      <c r="B395" s="153" t="s">
        <v>455</v>
      </c>
      <c r="C395" s="153"/>
      <c r="D395" s="144"/>
      <c r="E395" s="156" t="s">
        <v>527</v>
      </c>
      <c r="F395" s="72">
        <f>F396</f>
        <v>8081.5</v>
      </c>
      <c r="G395" s="112"/>
    </row>
    <row r="396" spans="1:7" s="2" customFormat="1" ht="38.25">
      <c r="A396" s="143"/>
      <c r="B396" s="153"/>
      <c r="C396" s="153" t="s">
        <v>253</v>
      </c>
      <c r="D396" s="150"/>
      <c r="E396" s="152" t="s">
        <v>490</v>
      </c>
      <c r="F396" s="72">
        <f>F397</f>
        <v>8081.5</v>
      </c>
      <c r="G396" s="112"/>
    </row>
    <row r="397" spans="1:7" s="24" customFormat="1" ht="38.25">
      <c r="A397" s="143"/>
      <c r="B397" s="153"/>
      <c r="C397" s="153" t="s">
        <v>258</v>
      </c>
      <c r="D397" s="144"/>
      <c r="E397" s="152" t="s">
        <v>121</v>
      </c>
      <c r="F397" s="72">
        <f>F398+F401</f>
        <v>8081.5</v>
      </c>
      <c r="G397" s="114"/>
    </row>
    <row r="398" spans="1:6" s="24" customFormat="1" ht="38.25">
      <c r="A398" s="143"/>
      <c r="B398" s="153"/>
      <c r="C398" s="153" t="s">
        <v>109</v>
      </c>
      <c r="D398" s="144"/>
      <c r="E398" s="118" t="s">
        <v>266</v>
      </c>
      <c r="F398" s="72">
        <f>F399</f>
        <v>5862.3</v>
      </c>
    </row>
    <row r="399" spans="1:6" s="24" customFormat="1" ht="25.5">
      <c r="A399" s="143"/>
      <c r="B399" s="153"/>
      <c r="C399" s="153" t="s">
        <v>627</v>
      </c>
      <c r="D399" s="144"/>
      <c r="E399" s="118" t="s">
        <v>479</v>
      </c>
      <c r="F399" s="72">
        <f>F400</f>
        <v>5862.3</v>
      </c>
    </row>
    <row r="400" spans="1:6" s="24" customFormat="1" ht="25.5">
      <c r="A400" s="143"/>
      <c r="B400" s="153"/>
      <c r="C400" s="153"/>
      <c r="D400" s="144" t="s">
        <v>366</v>
      </c>
      <c r="E400" s="152" t="s">
        <v>1</v>
      </c>
      <c r="F400" s="72">
        <v>5862.3</v>
      </c>
    </row>
    <row r="401" spans="1:6" s="24" customFormat="1" ht="25.5">
      <c r="A401" s="143"/>
      <c r="B401" s="153"/>
      <c r="C401" s="153" t="s">
        <v>271</v>
      </c>
      <c r="D401" s="144"/>
      <c r="E401" s="152" t="s">
        <v>225</v>
      </c>
      <c r="F401" s="72">
        <f>F402</f>
        <v>2219.2</v>
      </c>
    </row>
    <row r="402" spans="1:6" ht="25.5">
      <c r="A402" s="143"/>
      <c r="B402" s="153"/>
      <c r="C402" s="153" t="s">
        <v>628</v>
      </c>
      <c r="D402" s="144"/>
      <c r="E402" s="118" t="s">
        <v>474</v>
      </c>
      <c r="F402" s="72">
        <f>F403</f>
        <v>2219.2</v>
      </c>
    </row>
    <row r="403" spans="1:6" s="24" customFormat="1" ht="38.25">
      <c r="A403" s="143"/>
      <c r="B403" s="153"/>
      <c r="C403" s="153"/>
      <c r="D403" s="144" t="s">
        <v>371</v>
      </c>
      <c r="E403" s="118" t="s">
        <v>372</v>
      </c>
      <c r="F403" s="72">
        <v>2219.2</v>
      </c>
    </row>
    <row r="404" spans="1:6" s="6" customFormat="1" ht="12.75">
      <c r="A404" s="143"/>
      <c r="B404" s="153" t="s">
        <v>376</v>
      </c>
      <c r="C404" s="153"/>
      <c r="D404" s="144"/>
      <c r="E404" s="186" t="s">
        <v>377</v>
      </c>
      <c r="F404" s="72">
        <f>F405</f>
        <v>93</v>
      </c>
    </row>
    <row r="405" spans="1:6" ht="12.75">
      <c r="A405" s="143"/>
      <c r="B405" s="153" t="s">
        <v>382</v>
      </c>
      <c r="C405" s="153"/>
      <c r="D405" s="144"/>
      <c r="E405" s="145" t="s">
        <v>383</v>
      </c>
      <c r="F405" s="72">
        <f>F406</f>
        <v>93</v>
      </c>
    </row>
    <row r="406" spans="1:6" s="1" customFormat="1" ht="38.25">
      <c r="A406" s="143"/>
      <c r="B406" s="153"/>
      <c r="C406" s="153" t="s">
        <v>253</v>
      </c>
      <c r="D406" s="150"/>
      <c r="E406" s="152" t="s">
        <v>490</v>
      </c>
      <c r="F406" s="72">
        <f>F407</f>
        <v>93</v>
      </c>
    </row>
    <row r="407" spans="1:6" s="2" customFormat="1" ht="38.25">
      <c r="A407" s="143"/>
      <c r="B407" s="153"/>
      <c r="C407" s="153" t="s">
        <v>264</v>
      </c>
      <c r="D407" s="144"/>
      <c r="E407" s="118" t="s">
        <v>333</v>
      </c>
      <c r="F407" s="72">
        <f>F408</f>
        <v>93</v>
      </c>
    </row>
    <row r="408" spans="1:6" s="24" customFormat="1" ht="38.25">
      <c r="A408" s="143"/>
      <c r="B408" s="150"/>
      <c r="C408" s="153" t="s">
        <v>317</v>
      </c>
      <c r="D408" s="144"/>
      <c r="E408" s="187" t="s">
        <v>320</v>
      </c>
      <c r="F408" s="72">
        <f>F409+F411</f>
        <v>93</v>
      </c>
    </row>
    <row r="409" spans="1:6" ht="51">
      <c r="A409" s="143"/>
      <c r="B409" s="150"/>
      <c r="C409" s="153" t="s">
        <v>316</v>
      </c>
      <c r="D409" s="144"/>
      <c r="E409" s="28" t="s">
        <v>508</v>
      </c>
      <c r="F409" s="72">
        <f>F410</f>
        <v>58.1</v>
      </c>
    </row>
    <row r="410" spans="1:6" ht="25.5">
      <c r="A410" s="143"/>
      <c r="B410" s="150"/>
      <c r="C410" s="153"/>
      <c r="D410" s="144" t="s">
        <v>369</v>
      </c>
      <c r="E410" s="187" t="s">
        <v>370</v>
      </c>
      <c r="F410" s="72">
        <v>58.1</v>
      </c>
    </row>
    <row r="411" spans="1:6" ht="51">
      <c r="A411" s="143"/>
      <c r="B411" s="150"/>
      <c r="C411" s="153" t="s">
        <v>631</v>
      </c>
      <c r="D411" s="144"/>
      <c r="E411" s="28" t="s">
        <v>267</v>
      </c>
      <c r="F411" s="72">
        <f>F412</f>
        <v>34.9</v>
      </c>
    </row>
    <row r="412" spans="1:6" ht="25.5">
      <c r="A412" s="143"/>
      <c r="B412" s="150"/>
      <c r="C412" s="153"/>
      <c r="D412" s="144" t="s">
        <v>369</v>
      </c>
      <c r="E412" s="187" t="s">
        <v>370</v>
      </c>
      <c r="F412" s="72">
        <v>34.9</v>
      </c>
    </row>
    <row r="413" spans="1:6" s="1" customFormat="1" ht="13.5" customHeight="1">
      <c r="A413" s="143"/>
      <c r="B413" s="153" t="s">
        <v>406</v>
      </c>
      <c r="C413" s="153"/>
      <c r="D413" s="153"/>
      <c r="E413" s="118" t="s">
        <v>398</v>
      </c>
      <c r="F413" s="72">
        <f>F414+F428</f>
        <v>16405</v>
      </c>
    </row>
    <row r="414" spans="1:6" s="2" customFormat="1" ht="13.5" customHeight="1">
      <c r="A414" s="143"/>
      <c r="B414" s="144" t="s">
        <v>360</v>
      </c>
      <c r="C414" s="144"/>
      <c r="D414" s="144"/>
      <c r="E414" s="204" t="s">
        <v>361</v>
      </c>
      <c r="F414" s="72">
        <f>F415</f>
        <v>11373.8</v>
      </c>
    </row>
    <row r="415" spans="1:6" s="1" customFormat="1" ht="38.25">
      <c r="A415" s="143"/>
      <c r="B415" s="144"/>
      <c r="C415" s="153" t="s">
        <v>253</v>
      </c>
      <c r="D415" s="150"/>
      <c r="E415" s="152" t="s">
        <v>490</v>
      </c>
      <c r="F415" s="72">
        <f>F416</f>
        <v>11373.8</v>
      </c>
    </row>
    <row r="416" spans="1:7" s="2" customFormat="1" ht="25.5">
      <c r="A416" s="143"/>
      <c r="B416" s="150"/>
      <c r="C416" s="153" t="s">
        <v>254</v>
      </c>
      <c r="D416" s="144"/>
      <c r="E416" s="152" t="s">
        <v>362</v>
      </c>
      <c r="F416" s="72">
        <f>F417+F421+F424</f>
        <v>11373.8</v>
      </c>
      <c r="G416" s="7"/>
    </row>
    <row r="417" spans="1:7" s="24" customFormat="1" ht="25.5">
      <c r="A417" s="143"/>
      <c r="B417" s="150"/>
      <c r="C417" s="153" t="s">
        <v>255</v>
      </c>
      <c r="D417" s="144"/>
      <c r="E417" s="187" t="s">
        <v>167</v>
      </c>
      <c r="F417" s="72">
        <f>F418</f>
        <v>8613.9</v>
      </c>
      <c r="G417" s="26"/>
    </row>
    <row r="418" spans="1:7" ht="51">
      <c r="A418" s="143"/>
      <c r="B418" s="150"/>
      <c r="C418" s="153" t="s">
        <v>614</v>
      </c>
      <c r="D418" s="144"/>
      <c r="E418" s="152" t="s">
        <v>170</v>
      </c>
      <c r="F418" s="205">
        <f>F419</f>
        <v>8613.9</v>
      </c>
      <c r="G418" s="5"/>
    </row>
    <row r="419" spans="1:7" ht="45.75" customHeight="1">
      <c r="A419" s="143"/>
      <c r="B419" s="150"/>
      <c r="C419" s="153" t="s">
        <v>615</v>
      </c>
      <c r="D419" s="203"/>
      <c r="E419" s="152" t="s">
        <v>224</v>
      </c>
      <c r="F419" s="205">
        <f>F420</f>
        <v>8613.9</v>
      </c>
      <c r="G419" s="5"/>
    </row>
    <row r="420" spans="1:7" ht="38.25">
      <c r="A420" s="143"/>
      <c r="B420" s="150"/>
      <c r="C420" s="153"/>
      <c r="D420" s="144" t="s">
        <v>371</v>
      </c>
      <c r="E420" s="152" t="s">
        <v>372</v>
      </c>
      <c r="F420" s="72">
        <v>8613.9</v>
      </c>
      <c r="G420" s="5"/>
    </row>
    <row r="421" spans="1:7" s="24" customFormat="1" ht="25.5">
      <c r="A421" s="143"/>
      <c r="B421" s="150"/>
      <c r="C421" s="153" t="s">
        <v>257</v>
      </c>
      <c r="D421" s="144"/>
      <c r="E421" s="118" t="s">
        <v>225</v>
      </c>
      <c r="F421" s="72">
        <f>F422</f>
        <v>691.9</v>
      </c>
      <c r="G421" s="26"/>
    </row>
    <row r="422" spans="1:7" ht="25.5">
      <c r="A422" s="143"/>
      <c r="B422" s="150"/>
      <c r="C422" s="153" t="s">
        <v>616</v>
      </c>
      <c r="D422" s="144"/>
      <c r="E422" s="118" t="s">
        <v>474</v>
      </c>
      <c r="F422" s="72">
        <f>F423</f>
        <v>691.9</v>
      </c>
      <c r="G422" s="5"/>
    </row>
    <row r="423" spans="1:7" ht="38.25">
      <c r="A423" s="143"/>
      <c r="B423" s="150"/>
      <c r="C423" s="153"/>
      <c r="D423" s="144" t="s">
        <v>371</v>
      </c>
      <c r="E423" s="152" t="s">
        <v>372</v>
      </c>
      <c r="F423" s="72">
        <v>691.9</v>
      </c>
      <c r="G423" s="5"/>
    </row>
    <row r="424" spans="1:7" s="24" customFormat="1" ht="25.5">
      <c r="A424" s="143"/>
      <c r="B424" s="150"/>
      <c r="C424" s="153" t="s">
        <v>110</v>
      </c>
      <c r="D424" s="153"/>
      <c r="E424" s="187" t="s">
        <v>256</v>
      </c>
      <c r="F424" s="72">
        <f>F425</f>
        <v>2068</v>
      </c>
      <c r="G424" s="26"/>
    </row>
    <row r="425" spans="1:6" ht="38.25">
      <c r="A425" s="143"/>
      <c r="B425" s="150"/>
      <c r="C425" s="153" t="s">
        <v>617</v>
      </c>
      <c r="D425" s="144"/>
      <c r="E425" s="152" t="s">
        <v>495</v>
      </c>
      <c r="F425" s="72">
        <f>F426+F427</f>
        <v>2068</v>
      </c>
    </row>
    <row r="426" spans="1:6" ht="25.5">
      <c r="A426" s="143"/>
      <c r="B426" s="150"/>
      <c r="C426" s="153"/>
      <c r="D426" s="144" t="s">
        <v>366</v>
      </c>
      <c r="E426" s="152" t="s">
        <v>1</v>
      </c>
      <c r="F426" s="72">
        <v>1748</v>
      </c>
    </row>
    <row r="427" spans="1:6" ht="38.25">
      <c r="A427" s="143"/>
      <c r="B427" s="150"/>
      <c r="C427" s="153"/>
      <c r="D427" s="144" t="s">
        <v>371</v>
      </c>
      <c r="E427" s="152" t="s">
        <v>372</v>
      </c>
      <c r="F427" s="72">
        <v>320</v>
      </c>
    </row>
    <row r="428" spans="1:6" s="24" customFormat="1" ht="27" customHeight="1">
      <c r="A428" s="143"/>
      <c r="B428" s="153" t="s">
        <v>421</v>
      </c>
      <c r="C428" s="153"/>
      <c r="D428" s="144"/>
      <c r="E428" s="118" t="s">
        <v>521</v>
      </c>
      <c r="F428" s="72">
        <f>F429</f>
        <v>5031.2</v>
      </c>
    </row>
    <row r="429" spans="1:6" s="1" customFormat="1" ht="40.5" customHeight="1">
      <c r="A429" s="143"/>
      <c r="B429" s="153"/>
      <c r="C429" s="153" t="s">
        <v>253</v>
      </c>
      <c r="D429" s="150"/>
      <c r="E429" s="152" t="s">
        <v>490</v>
      </c>
      <c r="F429" s="72">
        <f>F430</f>
        <v>5031.2</v>
      </c>
    </row>
    <row r="430" spans="1:6" s="2" customFormat="1" ht="38.25">
      <c r="A430" s="147"/>
      <c r="B430" s="153"/>
      <c r="C430" s="153" t="s">
        <v>264</v>
      </c>
      <c r="D430" s="144"/>
      <c r="E430" s="118" t="s">
        <v>333</v>
      </c>
      <c r="F430" s="72">
        <f>F431</f>
        <v>5031.2</v>
      </c>
    </row>
    <row r="431" spans="1:6" s="2" customFormat="1" ht="25.5">
      <c r="A431" s="147"/>
      <c r="B431" s="144"/>
      <c r="C431" s="153" t="s">
        <v>265</v>
      </c>
      <c r="D431" s="144"/>
      <c r="E431" s="187" t="s">
        <v>205</v>
      </c>
      <c r="F431" s="72">
        <f>F432</f>
        <v>5031.2</v>
      </c>
    </row>
    <row r="432" spans="1:6" s="2" customFormat="1" ht="25.5">
      <c r="A432" s="147"/>
      <c r="B432" s="144"/>
      <c r="C432" s="153" t="s">
        <v>630</v>
      </c>
      <c r="D432" s="144"/>
      <c r="E432" s="152" t="s">
        <v>206</v>
      </c>
      <c r="F432" s="72">
        <f>F433+F434+F435</f>
        <v>5031.2</v>
      </c>
    </row>
    <row r="433" spans="1:6" ht="76.5">
      <c r="A433" s="147"/>
      <c r="B433" s="144"/>
      <c r="C433" s="144"/>
      <c r="D433" s="144" t="s">
        <v>365</v>
      </c>
      <c r="E433" s="190" t="s">
        <v>179</v>
      </c>
      <c r="F433" s="72">
        <v>4713.9</v>
      </c>
    </row>
    <row r="434" spans="1:6" ht="25.5">
      <c r="A434" s="147"/>
      <c r="B434" s="144"/>
      <c r="C434" s="144"/>
      <c r="D434" s="144" t="s">
        <v>366</v>
      </c>
      <c r="E434" s="152" t="s">
        <v>1</v>
      </c>
      <c r="F434" s="72">
        <v>316.7</v>
      </c>
    </row>
    <row r="435" spans="1:6" ht="12.75">
      <c r="A435" s="147"/>
      <c r="B435" s="144"/>
      <c r="C435" s="144"/>
      <c r="D435" s="144" t="s">
        <v>367</v>
      </c>
      <c r="E435" s="177" t="s">
        <v>368</v>
      </c>
      <c r="F435" s="72">
        <v>0.6</v>
      </c>
    </row>
    <row r="436" spans="1:6" s="5" customFormat="1" ht="15">
      <c r="A436" s="139" t="s">
        <v>415</v>
      </c>
      <c r="B436" s="206"/>
      <c r="C436" s="207"/>
      <c r="D436" s="206"/>
      <c r="E436" s="168" t="s">
        <v>416</v>
      </c>
      <c r="F436" s="142">
        <f>F437+F480+F542+F577+F593+F550+F620+F525</f>
        <v>525843.7</v>
      </c>
    </row>
    <row r="437" spans="1:6" s="5" customFormat="1" ht="12.75">
      <c r="A437" s="147"/>
      <c r="B437" s="155" t="s">
        <v>429</v>
      </c>
      <c r="C437" s="144"/>
      <c r="D437" s="175"/>
      <c r="E437" s="149" t="s">
        <v>430</v>
      </c>
      <c r="F437" s="146">
        <f>F438+F442+F450</f>
        <v>165955.09999999998</v>
      </c>
    </row>
    <row r="438" spans="1:6" s="5" customFormat="1" ht="38.25">
      <c r="A438" s="147"/>
      <c r="B438" s="155" t="s">
        <v>431</v>
      </c>
      <c r="C438" s="144"/>
      <c r="D438" s="175"/>
      <c r="E438" s="149" t="s">
        <v>390</v>
      </c>
      <c r="F438" s="146">
        <f>F439</f>
        <v>2080</v>
      </c>
    </row>
    <row r="439" spans="1:6" s="5" customFormat="1" ht="25.5">
      <c r="A439" s="147"/>
      <c r="B439" s="155"/>
      <c r="C439" s="144" t="s">
        <v>13</v>
      </c>
      <c r="D439" s="144"/>
      <c r="E439" s="118" t="s">
        <v>14</v>
      </c>
      <c r="F439" s="146">
        <f>F440</f>
        <v>2080</v>
      </c>
    </row>
    <row r="440" spans="1:6" s="5" customFormat="1" ht="12.75">
      <c r="A440" s="147"/>
      <c r="B440" s="155"/>
      <c r="C440" s="144" t="s">
        <v>675</v>
      </c>
      <c r="D440" s="175"/>
      <c r="E440" s="149" t="s">
        <v>384</v>
      </c>
      <c r="F440" s="146">
        <f>F441</f>
        <v>2080</v>
      </c>
    </row>
    <row r="441" spans="1:6" s="5" customFormat="1" ht="76.5">
      <c r="A441" s="147"/>
      <c r="B441" s="155"/>
      <c r="C441" s="144"/>
      <c r="D441" s="148" t="s">
        <v>365</v>
      </c>
      <c r="E441" s="149" t="s">
        <v>179</v>
      </c>
      <c r="F441" s="146">
        <v>2080</v>
      </c>
    </row>
    <row r="442" spans="1:6" s="5" customFormat="1" ht="63.75">
      <c r="A442" s="147"/>
      <c r="B442" s="144" t="s">
        <v>433</v>
      </c>
      <c r="C442" s="144"/>
      <c r="D442" s="198"/>
      <c r="E442" s="151" t="s">
        <v>392</v>
      </c>
      <c r="F442" s="146">
        <f>F443</f>
        <v>133166.19999999998</v>
      </c>
    </row>
    <row r="443" spans="1:6" s="5" customFormat="1" ht="38.25">
      <c r="A443" s="147"/>
      <c r="B443" s="144"/>
      <c r="C443" s="153" t="s">
        <v>15</v>
      </c>
      <c r="D443" s="144"/>
      <c r="E443" s="152" t="s">
        <v>334</v>
      </c>
      <c r="F443" s="146">
        <f>F444</f>
        <v>133166.19999999998</v>
      </c>
    </row>
    <row r="444" spans="1:6" s="26" customFormat="1" ht="42" customHeight="1">
      <c r="A444" s="147"/>
      <c r="B444" s="144"/>
      <c r="C444" s="144" t="s">
        <v>30</v>
      </c>
      <c r="D444" s="144"/>
      <c r="E444" s="151" t="s">
        <v>31</v>
      </c>
      <c r="F444" s="146">
        <f>F445</f>
        <v>133166.19999999998</v>
      </c>
    </row>
    <row r="445" spans="1:6" s="26" customFormat="1" ht="26.25" customHeight="1">
      <c r="A445" s="147"/>
      <c r="B445" s="144"/>
      <c r="C445" s="144" t="s">
        <v>32</v>
      </c>
      <c r="D445" s="155"/>
      <c r="E445" s="149" t="s">
        <v>205</v>
      </c>
      <c r="F445" s="146">
        <f>F446</f>
        <v>133166.19999999998</v>
      </c>
    </row>
    <row r="446" spans="1:6" s="27" customFormat="1" ht="25.5">
      <c r="A446" s="147"/>
      <c r="B446" s="144"/>
      <c r="C446" s="144" t="s">
        <v>657</v>
      </c>
      <c r="D446" s="155"/>
      <c r="E446" s="208" t="s">
        <v>206</v>
      </c>
      <c r="F446" s="146">
        <f>SUM(F447:F449)</f>
        <v>133166.19999999998</v>
      </c>
    </row>
    <row r="447" spans="1:6" s="5" customFormat="1" ht="76.5">
      <c r="A447" s="147"/>
      <c r="B447" s="144"/>
      <c r="C447" s="144"/>
      <c r="D447" s="148" t="s">
        <v>365</v>
      </c>
      <c r="E447" s="149" t="s">
        <v>179</v>
      </c>
      <c r="F447" s="146">
        <v>118982.9</v>
      </c>
    </row>
    <row r="448" spans="1:6" s="5" customFormat="1" ht="25.5">
      <c r="A448" s="147"/>
      <c r="B448" s="144"/>
      <c r="C448" s="144"/>
      <c r="D448" s="148" t="s">
        <v>366</v>
      </c>
      <c r="E448" s="149" t="s">
        <v>1</v>
      </c>
      <c r="F448" s="146">
        <v>13860.9</v>
      </c>
    </row>
    <row r="449" spans="1:6" s="5" customFormat="1" ht="12.75">
      <c r="A449" s="147"/>
      <c r="B449" s="144"/>
      <c r="C449" s="144"/>
      <c r="D449" s="148" t="s">
        <v>367</v>
      </c>
      <c r="E449" s="149" t="s">
        <v>368</v>
      </c>
      <c r="F449" s="146">
        <v>322.4</v>
      </c>
    </row>
    <row r="450" spans="1:6" s="27" customFormat="1" ht="12.75">
      <c r="A450" s="147"/>
      <c r="B450" s="144" t="s">
        <v>401</v>
      </c>
      <c r="C450" s="144"/>
      <c r="D450" s="169"/>
      <c r="E450" s="151" t="s">
        <v>436</v>
      </c>
      <c r="F450" s="154">
        <f>F451</f>
        <v>30708.9</v>
      </c>
    </row>
    <row r="451" spans="1:6" s="27" customFormat="1" ht="40.5" customHeight="1">
      <c r="A451" s="147"/>
      <c r="B451" s="144"/>
      <c r="C451" s="153" t="s">
        <v>15</v>
      </c>
      <c r="D451" s="144"/>
      <c r="E451" s="152" t="s">
        <v>334</v>
      </c>
      <c r="F451" s="154">
        <f>F452+F470+F476</f>
        <v>30708.9</v>
      </c>
    </row>
    <row r="452" spans="1:6" s="7" customFormat="1" ht="12.75">
      <c r="A452" s="147"/>
      <c r="B452" s="144"/>
      <c r="C452" s="144" t="s">
        <v>16</v>
      </c>
      <c r="D452" s="144"/>
      <c r="E452" s="151" t="s">
        <v>335</v>
      </c>
      <c r="F452" s="154">
        <f>F453+F456+F465</f>
        <v>13787.9</v>
      </c>
    </row>
    <row r="453" spans="1:6" s="26" customFormat="1" ht="26.25" customHeight="1">
      <c r="A453" s="147"/>
      <c r="B453" s="144"/>
      <c r="C453" s="144" t="s">
        <v>17</v>
      </c>
      <c r="D453" s="155"/>
      <c r="E453" s="149" t="s">
        <v>241</v>
      </c>
      <c r="F453" s="146">
        <f>F454</f>
        <v>4100</v>
      </c>
    </row>
    <row r="454" spans="1:6" s="27" customFormat="1" ht="38.25">
      <c r="A454" s="147"/>
      <c r="B454" s="144"/>
      <c r="C454" s="144" t="s">
        <v>645</v>
      </c>
      <c r="D454" s="148"/>
      <c r="E454" s="152" t="s">
        <v>337</v>
      </c>
      <c r="F454" s="146">
        <f>F455</f>
        <v>4100</v>
      </c>
    </row>
    <row r="455" spans="1:6" s="27" customFormat="1" ht="25.5">
      <c r="A455" s="147"/>
      <c r="B455" s="144"/>
      <c r="C455" s="144"/>
      <c r="D455" s="148" t="s">
        <v>366</v>
      </c>
      <c r="E455" s="149" t="s">
        <v>1</v>
      </c>
      <c r="F455" s="146">
        <v>4100</v>
      </c>
    </row>
    <row r="456" spans="1:6" s="26" customFormat="1" ht="42" customHeight="1">
      <c r="A456" s="147"/>
      <c r="B456" s="144"/>
      <c r="C456" s="144" t="s">
        <v>18</v>
      </c>
      <c r="D456" s="155"/>
      <c r="E456" s="149" t="s">
        <v>19</v>
      </c>
      <c r="F456" s="146">
        <f>F457+F459+F461+F463</f>
        <v>2624.2</v>
      </c>
    </row>
    <row r="457" spans="1:6" s="27" customFormat="1" ht="51">
      <c r="A457" s="147"/>
      <c r="B457" s="144"/>
      <c r="C457" s="144" t="s">
        <v>646</v>
      </c>
      <c r="D457" s="83"/>
      <c r="E457" s="97" t="s">
        <v>336</v>
      </c>
      <c r="F457" s="146">
        <f>F458</f>
        <v>2134.2</v>
      </c>
    </row>
    <row r="458" spans="1:6" s="27" customFormat="1" ht="38.25">
      <c r="A458" s="147"/>
      <c r="B458" s="144"/>
      <c r="C458" s="144"/>
      <c r="D458" s="153" t="s">
        <v>371</v>
      </c>
      <c r="E458" s="167" t="s">
        <v>372</v>
      </c>
      <c r="F458" s="146">
        <v>2134.2</v>
      </c>
    </row>
    <row r="459" spans="1:6" s="27" customFormat="1" ht="25.5">
      <c r="A459" s="147"/>
      <c r="B459" s="144"/>
      <c r="C459" s="144" t="s">
        <v>647</v>
      </c>
      <c r="D459" s="144"/>
      <c r="E459" s="152" t="s">
        <v>357</v>
      </c>
      <c r="F459" s="146">
        <f>F460</f>
        <v>160</v>
      </c>
    </row>
    <row r="460" spans="1:6" s="27" customFormat="1" ht="25.5">
      <c r="A460" s="147"/>
      <c r="B460" s="144"/>
      <c r="C460" s="144"/>
      <c r="D460" s="148" t="s">
        <v>366</v>
      </c>
      <c r="E460" s="149" t="s">
        <v>1</v>
      </c>
      <c r="F460" s="146">
        <v>160</v>
      </c>
    </row>
    <row r="461" spans="1:6" s="27" customFormat="1" ht="12.75">
      <c r="A461" s="147"/>
      <c r="B461" s="144"/>
      <c r="C461" s="144" t="s">
        <v>648</v>
      </c>
      <c r="D461" s="148"/>
      <c r="E461" s="118" t="s">
        <v>492</v>
      </c>
      <c r="F461" s="146">
        <f>F462</f>
        <v>200</v>
      </c>
    </row>
    <row r="462" spans="1:6" s="27" customFormat="1" ht="25.5">
      <c r="A462" s="147"/>
      <c r="B462" s="144"/>
      <c r="C462" s="144"/>
      <c r="D462" s="148" t="s">
        <v>366</v>
      </c>
      <c r="E462" s="149" t="s">
        <v>1</v>
      </c>
      <c r="F462" s="146">
        <v>200</v>
      </c>
    </row>
    <row r="463" spans="1:6" s="27" customFormat="1" ht="12.75">
      <c r="A463" s="147"/>
      <c r="B463" s="144"/>
      <c r="C463" s="144" t="s">
        <v>649</v>
      </c>
      <c r="D463" s="144"/>
      <c r="E463" s="152" t="s">
        <v>470</v>
      </c>
      <c r="F463" s="146">
        <f>F464</f>
        <v>130</v>
      </c>
    </row>
    <row r="464" spans="1:6" s="27" customFormat="1" ht="25.5">
      <c r="A464" s="147"/>
      <c r="B464" s="144"/>
      <c r="C464" s="144"/>
      <c r="D464" s="148" t="s">
        <v>366</v>
      </c>
      <c r="E464" s="149" t="s">
        <v>1</v>
      </c>
      <c r="F464" s="146">
        <v>130</v>
      </c>
    </row>
    <row r="465" spans="1:6" s="26" customFormat="1" ht="25.5" customHeight="1">
      <c r="A465" s="147"/>
      <c r="B465" s="144"/>
      <c r="C465" s="144" t="s">
        <v>23</v>
      </c>
      <c r="D465" s="155"/>
      <c r="E465" s="149" t="s">
        <v>201</v>
      </c>
      <c r="F465" s="146">
        <f>F466</f>
        <v>7063.7</v>
      </c>
    </row>
    <row r="466" spans="1:6" s="27" customFormat="1" ht="12.75">
      <c r="A466" s="147"/>
      <c r="B466" s="144"/>
      <c r="C466" s="144" t="s">
        <v>653</v>
      </c>
      <c r="D466" s="144"/>
      <c r="E466" s="167" t="s">
        <v>202</v>
      </c>
      <c r="F466" s="146">
        <f>SUM(F467:F469)</f>
        <v>7063.7</v>
      </c>
    </row>
    <row r="467" spans="1:6" s="27" customFormat="1" ht="76.5">
      <c r="A467" s="147"/>
      <c r="B467" s="144"/>
      <c r="C467" s="144"/>
      <c r="D467" s="148" t="s">
        <v>365</v>
      </c>
      <c r="E467" s="149" t="s">
        <v>179</v>
      </c>
      <c r="F467" s="146">
        <v>3841.7</v>
      </c>
    </row>
    <row r="468" spans="1:6" s="27" customFormat="1" ht="25.5">
      <c r="A468" s="147"/>
      <c r="B468" s="144"/>
      <c r="C468" s="144"/>
      <c r="D468" s="148" t="s">
        <v>366</v>
      </c>
      <c r="E468" s="149" t="s">
        <v>1</v>
      </c>
      <c r="F468" s="146">
        <v>3142</v>
      </c>
    </row>
    <row r="469" spans="1:6" s="27" customFormat="1" ht="12.75">
      <c r="A469" s="147"/>
      <c r="B469" s="144"/>
      <c r="C469" s="144"/>
      <c r="D469" s="148" t="s">
        <v>367</v>
      </c>
      <c r="E469" s="209" t="s">
        <v>368</v>
      </c>
      <c r="F469" s="146">
        <v>80</v>
      </c>
    </row>
    <row r="470" spans="1:6" s="7" customFormat="1" ht="42" customHeight="1">
      <c r="A470" s="147"/>
      <c r="B470" s="144"/>
      <c r="C470" s="144" t="s">
        <v>24</v>
      </c>
      <c r="D470" s="144"/>
      <c r="E470" s="151" t="s">
        <v>25</v>
      </c>
      <c r="F470" s="146">
        <f>F471</f>
        <v>15721</v>
      </c>
    </row>
    <row r="471" spans="1:6" s="26" customFormat="1" ht="25.5" customHeight="1">
      <c r="A471" s="147"/>
      <c r="B471" s="144"/>
      <c r="C471" s="144" t="s">
        <v>29</v>
      </c>
      <c r="D471" s="155"/>
      <c r="E471" s="149" t="s">
        <v>201</v>
      </c>
      <c r="F471" s="146">
        <f>F472</f>
        <v>15721</v>
      </c>
    </row>
    <row r="472" spans="1:6" s="27" customFormat="1" ht="12.75">
      <c r="A472" s="147"/>
      <c r="B472" s="144"/>
      <c r="C472" s="144" t="s">
        <v>656</v>
      </c>
      <c r="D472" s="144"/>
      <c r="E472" s="167" t="s">
        <v>202</v>
      </c>
      <c r="F472" s="146">
        <f>F473+F474+F475</f>
        <v>15721</v>
      </c>
    </row>
    <row r="473" spans="1:6" s="27" customFormat="1" ht="76.5">
      <c r="A473" s="147"/>
      <c r="B473" s="144"/>
      <c r="C473" s="144"/>
      <c r="D473" s="148" t="s">
        <v>365</v>
      </c>
      <c r="E473" s="149" t="s">
        <v>179</v>
      </c>
      <c r="F473" s="146">
        <v>14186.9</v>
      </c>
    </row>
    <row r="474" spans="1:6" s="27" customFormat="1" ht="25.5">
      <c r="A474" s="147"/>
      <c r="B474" s="144"/>
      <c r="C474" s="144"/>
      <c r="D474" s="148" t="s">
        <v>366</v>
      </c>
      <c r="E474" s="149" t="s">
        <v>1</v>
      </c>
      <c r="F474" s="146">
        <v>1275.1</v>
      </c>
    </row>
    <row r="475" spans="1:6" s="27" customFormat="1" ht="12.75">
      <c r="A475" s="147"/>
      <c r="B475" s="144"/>
      <c r="C475" s="144"/>
      <c r="D475" s="148" t="s">
        <v>367</v>
      </c>
      <c r="E475" s="209" t="s">
        <v>368</v>
      </c>
      <c r="F475" s="146">
        <v>259</v>
      </c>
    </row>
    <row r="476" spans="1:6" s="7" customFormat="1" ht="42" customHeight="1">
      <c r="A476" s="147"/>
      <c r="B476" s="144"/>
      <c r="C476" s="144" t="s">
        <v>30</v>
      </c>
      <c r="D476" s="144"/>
      <c r="E476" s="151" t="s">
        <v>31</v>
      </c>
      <c r="F476" s="146">
        <f>F477</f>
        <v>1200</v>
      </c>
    </row>
    <row r="477" spans="1:6" s="26" customFormat="1" ht="30" customHeight="1">
      <c r="A477" s="147"/>
      <c r="B477" s="144"/>
      <c r="C477" s="144" t="s">
        <v>35</v>
      </c>
      <c r="D477" s="155"/>
      <c r="E477" s="149" t="s">
        <v>243</v>
      </c>
      <c r="F477" s="146">
        <f>F478</f>
        <v>1200</v>
      </c>
    </row>
    <row r="478" spans="1:6" s="27" customFormat="1" ht="63.75">
      <c r="A478" s="147"/>
      <c r="B478" s="144"/>
      <c r="C478" s="176" t="s">
        <v>658</v>
      </c>
      <c r="D478" s="210"/>
      <c r="E478" s="209" t="s">
        <v>184</v>
      </c>
      <c r="F478" s="146">
        <f>F479</f>
        <v>1200</v>
      </c>
    </row>
    <row r="479" spans="1:6" s="27" customFormat="1" ht="12.75">
      <c r="A479" s="147"/>
      <c r="B479" s="144"/>
      <c r="C479" s="144"/>
      <c r="D479" s="176" t="s">
        <v>367</v>
      </c>
      <c r="E479" s="209" t="s">
        <v>368</v>
      </c>
      <c r="F479" s="146">
        <v>1200</v>
      </c>
    </row>
    <row r="480" spans="1:6" s="27" customFormat="1" ht="12.75">
      <c r="A480" s="147"/>
      <c r="B480" s="144" t="s">
        <v>440</v>
      </c>
      <c r="C480" s="144"/>
      <c r="D480" s="169"/>
      <c r="E480" s="190" t="s">
        <v>441</v>
      </c>
      <c r="F480" s="146">
        <f>F481+F487+F503+F509</f>
        <v>89784.7</v>
      </c>
    </row>
    <row r="481" spans="1:6" s="27" customFormat="1" ht="12.75">
      <c r="A481" s="147"/>
      <c r="B481" s="153" t="s">
        <v>386</v>
      </c>
      <c r="C481" s="153"/>
      <c r="D481" s="170"/>
      <c r="E481" s="179" t="s">
        <v>387</v>
      </c>
      <c r="F481" s="154">
        <f>F482</f>
        <v>2182.2</v>
      </c>
    </row>
    <row r="482" spans="1:6" s="27" customFormat="1" ht="38.25">
      <c r="A482" s="147"/>
      <c r="B482" s="144"/>
      <c r="C482" s="153" t="s">
        <v>321</v>
      </c>
      <c r="D482" s="144"/>
      <c r="E482" s="152" t="s">
        <v>104</v>
      </c>
      <c r="F482" s="146">
        <f>F483</f>
        <v>2182.2</v>
      </c>
    </row>
    <row r="483" spans="1:6" s="7" customFormat="1" ht="38.25">
      <c r="A483" s="147"/>
      <c r="B483" s="144"/>
      <c r="C483" s="144" t="s">
        <v>324</v>
      </c>
      <c r="D483" s="144"/>
      <c r="E483" s="151" t="s">
        <v>338</v>
      </c>
      <c r="F483" s="146">
        <f>F484</f>
        <v>2182.2</v>
      </c>
    </row>
    <row r="484" spans="1:6" s="110" customFormat="1" ht="39" customHeight="1">
      <c r="A484" s="143"/>
      <c r="B484" s="150"/>
      <c r="C484" s="198" t="s">
        <v>326</v>
      </c>
      <c r="D484" s="198"/>
      <c r="E484" s="149" t="s">
        <v>325</v>
      </c>
      <c r="F484" s="154">
        <f>F485</f>
        <v>2182.2</v>
      </c>
    </row>
    <row r="485" spans="1:6" s="27" customFormat="1" ht="25.5">
      <c r="A485" s="147"/>
      <c r="B485" s="144"/>
      <c r="C485" s="144" t="s">
        <v>661</v>
      </c>
      <c r="D485" s="169"/>
      <c r="E485" s="151" t="s">
        <v>339</v>
      </c>
      <c r="F485" s="146">
        <f>F486</f>
        <v>2182.2</v>
      </c>
    </row>
    <row r="486" spans="1:6" s="27" customFormat="1" ht="25.5">
      <c r="A486" s="147"/>
      <c r="B486" s="144"/>
      <c r="C486" s="144"/>
      <c r="D486" s="148" t="s">
        <v>366</v>
      </c>
      <c r="E486" s="149" t="s">
        <v>1</v>
      </c>
      <c r="F486" s="146">
        <v>2182.2</v>
      </c>
    </row>
    <row r="487" spans="1:6" s="27" customFormat="1" ht="12.75">
      <c r="A487" s="147"/>
      <c r="B487" s="144" t="s">
        <v>380</v>
      </c>
      <c r="C487" s="144"/>
      <c r="D487" s="144"/>
      <c r="E487" s="151" t="s">
        <v>381</v>
      </c>
      <c r="F487" s="146">
        <f>F498+F488</f>
        <v>72302.5</v>
      </c>
    </row>
    <row r="488" spans="1:6" s="27" customFormat="1" ht="25.5">
      <c r="A488" s="147"/>
      <c r="B488" s="144"/>
      <c r="C488" s="198" t="s">
        <v>51</v>
      </c>
      <c r="D488" s="198"/>
      <c r="E488" s="190" t="s">
        <v>113</v>
      </c>
      <c r="F488" s="146">
        <f>F489</f>
        <v>72270.3</v>
      </c>
    </row>
    <row r="489" spans="1:6" s="6" customFormat="1" ht="12.75">
      <c r="A489" s="147"/>
      <c r="B489" s="144"/>
      <c r="C489" s="198" t="s">
        <v>330</v>
      </c>
      <c r="D489" s="198"/>
      <c r="E489" s="190" t="s">
        <v>114</v>
      </c>
      <c r="F489" s="146">
        <f>F490+F493</f>
        <v>72270.3</v>
      </c>
    </row>
    <row r="490" spans="1:6" s="6" customFormat="1" ht="25.5">
      <c r="A490" s="147"/>
      <c r="B490" s="144"/>
      <c r="C490" s="180" t="s">
        <v>331</v>
      </c>
      <c r="D490" s="180"/>
      <c r="E490" s="187" t="s">
        <v>55</v>
      </c>
      <c r="F490" s="154">
        <f>F491</f>
        <v>65542.8</v>
      </c>
    </row>
    <row r="491" spans="1:6" s="6" customFormat="1" ht="25.5">
      <c r="A491" s="147"/>
      <c r="B491" s="144"/>
      <c r="C491" s="198" t="s">
        <v>591</v>
      </c>
      <c r="D491" s="198"/>
      <c r="E491" s="190" t="s">
        <v>536</v>
      </c>
      <c r="F491" s="146">
        <f>F492</f>
        <v>65542.8</v>
      </c>
    </row>
    <row r="492" spans="1:6" s="6" customFormat="1" ht="12.75">
      <c r="A492" s="147"/>
      <c r="B492" s="144"/>
      <c r="C492" s="198"/>
      <c r="D492" s="198" t="s">
        <v>367</v>
      </c>
      <c r="E492" s="190" t="s">
        <v>368</v>
      </c>
      <c r="F492" s="146">
        <v>65542.8</v>
      </c>
    </row>
    <row r="493" spans="1:6" s="110" customFormat="1" ht="25.5">
      <c r="A493" s="143"/>
      <c r="B493" s="150"/>
      <c r="C493" s="198" t="s">
        <v>56</v>
      </c>
      <c r="D493" s="198"/>
      <c r="E493" s="149" t="s">
        <v>201</v>
      </c>
      <c r="F493" s="154">
        <f>F494</f>
        <v>6727.500000000001</v>
      </c>
    </row>
    <row r="494" spans="1:6" s="27" customFormat="1" ht="12.75">
      <c r="A494" s="143"/>
      <c r="B494" s="150"/>
      <c r="C494" s="144" t="s">
        <v>592</v>
      </c>
      <c r="D494" s="144"/>
      <c r="E494" s="158" t="s">
        <v>202</v>
      </c>
      <c r="F494" s="154">
        <f>SUM(F495:F497)</f>
        <v>6727.500000000001</v>
      </c>
    </row>
    <row r="495" spans="1:6" s="27" customFormat="1" ht="76.5">
      <c r="A495" s="143"/>
      <c r="B495" s="150"/>
      <c r="C495" s="150"/>
      <c r="D495" s="155" t="s">
        <v>365</v>
      </c>
      <c r="E495" s="208" t="s">
        <v>179</v>
      </c>
      <c r="F495" s="154">
        <v>5539.1</v>
      </c>
    </row>
    <row r="496" spans="1:6" s="27" customFormat="1" ht="25.5">
      <c r="A496" s="143"/>
      <c r="B496" s="150"/>
      <c r="C496" s="150"/>
      <c r="D496" s="155" t="s">
        <v>366</v>
      </c>
      <c r="E496" s="208" t="s">
        <v>1</v>
      </c>
      <c r="F496" s="154">
        <v>1165.8</v>
      </c>
    </row>
    <row r="497" spans="1:6" s="27" customFormat="1" ht="12.75">
      <c r="A497" s="143"/>
      <c r="B497" s="150"/>
      <c r="C497" s="150"/>
      <c r="D497" s="155" t="s">
        <v>367</v>
      </c>
      <c r="E497" s="208" t="s">
        <v>368</v>
      </c>
      <c r="F497" s="154">
        <v>22.6</v>
      </c>
    </row>
    <row r="498" spans="1:6" s="6" customFormat="1" ht="38.25">
      <c r="A498" s="147"/>
      <c r="B498" s="144"/>
      <c r="C498" s="153" t="s">
        <v>15</v>
      </c>
      <c r="D498" s="144"/>
      <c r="E498" s="152" t="s">
        <v>334</v>
      </c>
      <c r="F498" s="146">
        <f>F499</f>
        <v>32.2</v>
      </c>
    </row>
    <row r="499" spans="1:6" s="7" customFormat="1" ht="38.25">
      <c r="A499" s="147"/>
      <c r="B499" s="144"/>
      <c r="C499" s="144" t="s">
        <v>30</v>
      </c>
      <c r="D499" s="144"/>
      <c r="E499" s="151" t="s">
        <v>31</v>
      </c>
      <c r="F499" s="146">
        <f>F500</f>
        <v>32.2</v>
      </c>
    </row>
    <row r="500" spans="1:6" s="110" customFormat="1" ht="25.5">
      <c r="A500" s="143"/>
      <c r="B500" s="150"/>
      <c r="C500" s="198" t="s">
        <v>32</v>
      </c>
      <c r="D500" s="198"/>
      <c r="E500" s="149" t="s">
        <v>205</v>
      </c>
      <c r="F500" s="154">
        <f>F501</f>
        <v>32.2</v>
      </c>
    </row>
    <row r="501" spans="1:6" s="27" customFormat="1" ht="102">
      <c r="A501" s="147"/>
      <c r="B501" s="144"/>
      <c r="C501" s="144" t="s">
        <v>34</v>
      </c>
      <c r="D501" s="148"/>
      <c r="E501" s="158" t="s">
        <v>468</v>
      </c>
      <c r="F501" s="146">
        <f>F502</f>
        <v>32.2</v>
      </c>
    </row>
    <row r="502" spans="1:6" s="27" customFormat="1" ht="76.5">
      <c r="A502" s="147"/>
      <c r="B502" s="144"/>
      <c r="C502" s="144"/>
      <c r="D502" s="148" t="s">
        <v>365</v>
      </c>
      <c r="E502" s="149" t="s">
        <v>179</v>
      </c>
      <c r="F502" s="146">
        <v>32.2</v>
      </c>
    </row>
    <row r="503" spans="1:6" s="27" customFormat="1" ht="12.75">
      <c r="A503" s="147"/>
      <c r="B503" s="153" t="s">
        <v>117</v>
      </c>
      <c r="C503" s="153"/>
      <c r="D503" s="153"/>
      <c r="E503" s="118" t="s">
        <v>118</v>
      </c>
      <c r="F503" s="146">
        <f>F504</f>
        <v>14000</v>
      </c>
    </row>
    <row r="504" spans="1:6" s="27" customFormat="1" ht="25.5">
      <c r="A504" s="147"/>
      <c r="B504" s="206"/>
      <c r="C504" s="180" t="s">
        <v>51</v>
      </c>
      <c r="D504" s="180"/>
      <c r="E504" s="187" t="s">
        <v>113</v>
      </c>
      <c r="F504" s="146">
        <f>F505</f>
        <v>14000</v>
      </c>
    </row>
    <row r="505" spans="1:6" s="27" customFormat="1" ht="15">
      <c r="A505" s="147"/>
      <c r="B505" s="206"/>
      <c r="C505" s="153" t="s">
        <v>52</v>
      </c>
      <c r="D505" s="211"/>
      <c r="E505" s="212" t="s">
        <v>154</v>
      </c>
      <c r="F505" s="146">
        <f>F506</f>
        <v>14000</v>
      </c>
    </row>
    <row r="506" spans="1:6" s="27" customFormat="1" ht="38.25">
      <c r="A506" s="147"/>
      <c r="B506" s="206"/>
      <c r="C506" s="153" t="s">
        <v>53</v>
      </c>
      <c r="D506" s="83"/>
      <c r="E506" s="190" t="s">
        <v>54</v>
      </c>
      <c r="F506" s="146">
        <f>F507</f>
        <v>14000</v>
      </c>
    </row>
    <row r="507" spans="1:6" s="27" customFormat="1" ht="38.25">
      <c r="A507" s="147"/>
      <c r="B507" s="206"/>
      <c r="C507" s="198" t="s">
        <v>590</v>
      </c>
      <c r="D507" s="198"/>
      <c r="E507" s="190" t="s">
        <v>155</v>
      </c>
      <c r="F507" s="146">
        <f>F508</f>
        <v>14000</v>
      </c>
    </row>
    <row r="508" spans="1:6" s="27" customFormat="1" ht="15">
      <c r="A508" s="147"/>
      <c r="B508" s="206"/>
      <c r="C508" s="144"/>
      <c r="D508" s="148" t="s">
        <v>367</v>
      </c>
      <c r="E508" s="209" t="s">
        <v>368</v>
      </c>
      <c r="F508" s="146">
        <v>14000</v>
      </c>
    </row>
    <row r="509" spans="1:6" s="27" customFormat="1" ht="25.5">
      <c r="A509" s="147"/>
      <c r="B509" s="153" t="s">
        <v>424</v>
      </c>
      <c r="C509" s="153"/>
      <c r="D509" s="83"/>
      <c r="E509" s="97" t="s">
        <v>425</v>
      </c>
      <c r="F509" s="154">
        <f>F510</f>
        <v>1300</v>
      </c>
    </row>
    <row r="510" spans="1:6" s="27" customFormat="1" ht="38.25">
      <c r="A510" s="147"/>
      <c r="B510" s="153"/>
      <c r="C510" s="153" t="s">
        <v>43</v>
      </c>
      <c r="D510" s="83"/>
      <c r="E510" s="190" t="s">
        <v>156</v>
      </c>
      <c r="F510" s="146">
        <f>F511+F517</f>
        <v>1300</v>
      </c>
    </row>
    <row r="511" spans="1:6" s="27" customFormat="1" ht="51">
      <c r="A511" s="147"/>
      <c r="B511" s="153"/>
      <c r="C511" s="153" t="s">
        <v>44</v>
      </c>
      <c r="D511" s="83"/>
      <c r="E511" s="190" t="s">
        <v>45</v>
      </c>
      <c r="F511" s="146">
        <f>F512</f>
        <v>100</v>
      </c>
    </row>
    <row r="512" spans="1:6" s="27" customFormat="1" ht="38.25">
      <c r="A512" s="147"/>
      <c r="B512" s="153"/>
      <c r="C512" s="153" t="s">
        <v>46</v>
      </c>
      <c r="D512" s="83"/>
      <c r="E512" s="190" t="s">
        <v>47</v>
      </c>
      <c r="F512" s="146">
        <f>F513+F515</f>
        <v>100</v>
      </c>
    </row>
    <row r="513" spans="1:6" s="27" customFormat="1" ht="25.5">
      <c r="A513" s="147"/>
      <c r="B513" s="153"/>
      <c r="C513" s="153" t="s">
        <v>584</v>
      </c>
      <c r="D513" s="83"/>
      <c r="E513" s="190" t="s">
        <v>157</v>
      </c>
      <c r="F513" s="146">
        <f>F514</f>
        <v>15</v>
      </c>
    </row>
    <row r="514" spans="1:6" s="27" customFormat="1" ht="38.25">
      <c r="A514" s="147"/>
      <c r="B514" s="153"/>
      <c r="C514" s="153"/>
      <c r="D514" s="153" t="s">
        <v>371</v>
      </c>
      <c r="E514" s="167" t="s">
        <v>372</v>
      </c>
      <c r="F514" s="146">
        <v>15</v>
      </c>
    </row>
    <row r="515" spans="1:6" s="27" customFormat="1" ht="25.5">
      <c r="A515" s="147"/>
      <c r="B515" s="153"/>
      <c r="C515" s="153" t="s">
        <v>585</v>
      </c>
      <c r="D515" s="83"/>
      <c r="E515" s="190" t="s">
        <v>158</v>
      </c>
      <c r="F515" s="146">
        <f>F516</f>
        <v>85</v>
      </c>
    </row>
    <row r="516" spans="1:6" s="27" customFormat="1" ht="38.25">
      <c r="A516" s="147"/>
      <c r="B516" s="153"/>
      <c r="C516" s="153"/>
      <c r="D516" s="153" t="s">
        <v>371</v>
      </c>
      <c r="E516" s="167" t="s">
        <v>372</v>
      </c>
      <c r="F516" s="146">
        <v>85</v>
      </c>
    </row>
    <row r="517" spans="1:6" s="27" customFormat="1" ht="51">
      <c r="A517" s="147"/>
      <c r="B517" s="153"/>
      <c r="C517" s="153" t="s">
        <v>48</v>
      </c>
      <c r="D517" s="125"/>
      <c r="E517" s="190" t="s">
        <v>159</v>
      </c>
      <c r="F517" s="146">
        <f>F518</f>
        <v>1200</v>
      </c>
    </row>
    <row r="518" spans="1:6" s="27" customFormat="1" ht="38.25">
      <c r="A518" s="147"/>
      <c r="B518" s="153"/>
      <c r="C518" s="153" t="s">
        <v>49</v>
      </c>
      <c r="D518" s="83"/>
      <c r="E518" s="190" t="s">
        <v>50</v>
      </c>
      <c r="F518" s="146">
        <f>F519+F521+F523</f>
        <v>1200</v>
      </c>
    </row>
    <row r="519" spans="1:6" s="27" customFormat="1" ht="63.75">
      <c r="A519" s="147"/>
      <c r="B519" s="153"/>
      <c r="C519" s="153" t="s">
        <v>586</v>
      </c>
      <c r="D519" s="176"/>
      <c r="E519" s="190" t="s">
        <v>163</v>
      </c>
      <c r="F519" s="146">
        <f>F520</f>
        <v>120</v>
      </c>
    </row>
    <row r="520" spans="1:6" s="27" customFormat="1" ht="38.25">
      <c r="A520" s="147"/>
      <c r="B520" s="153"/>
      <c r="C520" s="153"/>
      <c r="D520" s="153" t="s">
        <v>371</v>
      </c>
      <c r="E520" s="167" t="s">
        <v>372</v>
      </c>
      <c r="F520" s="146">
        <v>120</v>
      </c>
    </row>
    <row r="521" spans="1:6" s="27" customFormat="1" ht="38.25">
      <c r="A521" s="147"/>
      <c r="B521" s="153"/>
      <c r="C521" s="153" t="s">
        <v>587</v>
      </c>
      <c r="D521" s="198"/>
      <c r="E521" s="190" t="s">
        <v>164</v>
      </c>
      <c r="F521" s="146">
        <f>F522</f>
        <v>305</v>
      </c>
    </row>
    <row r="522" spans="1:6" s="27" customFormat="1" ht="38.25">
      <c r="A522" s="147"/>
      <c r="B522" s="153"/>
      <c r="C522" s="153"/>
      <c r="D522" s="153" t="s">
        <v>371</v>
      </c>
      <c r="E522" s="167" t="s">
        <v>372</v>
      </c>
      <c r="F522" s="146">
        <v>305</v>
      </c>
    </row>
    <row r="523" spans="1:6" s="27" customFormat="1" ht="25.5">
      <c r="A523" s="147"/>
      <c r="B523" s="153"/>
      <c r="C523" s="153" t="s">
        <v>686</v>
      </c>
      <c r="D523" s="198"/>
      <c r="E523" s="190" t="s">
        <v>165</v>
      </c>
      <c r="F523" s="146">
        <f>F524</f>
        <v>775</v>
      </c>
    </row>
    <row r="524" spans="1:6" s="27" customFormat="1" ht="12.75">
      <c r="A524" s="147"/>
      <c r="B524" s="153"/>
      <c r="C524" s="153"/>
      <c r="D524" s="198" t="s">
        <v>367</v>
      </c>
      <c r="E524" s="190" t="s">
        <v>368</v>
      </c>
      <c r="F524" s="146">
        <v>775</v>
      </c>
    </row>
    <row r="525" spans="1:6" s="27" customFormat="1" ht="15">
      <c r="A525" s="139"/>
      <c r="B525" s="191" t="s">
        <v>442</v>
      </c>
      <c r="C525" s="144"/>
      <c r="D525" s="192"/>
      <c r="E525" s="193" t="s">
        <v>443</v>
      </c>
      <c r="F525" s="146">
        <f>F526+F534</f>
        <v>28960</v>
      </c>
    </row>
    <row r="526" spans="1:6" s="26" customFormat="1" ht="13.5" customHeight="1">
      <c r="A526" s="139"/>
      <c r="B526" s="194" t="s">
        <v>444</v>
      </c>
      <c r="C526" s="153"/>
      <c r="D526" s="211"/>
      <c r="E526" s="212" t="s">
        <v>445</v>
      </c>
      <c r="F526" s="154">
        <f>F527</f>
        <v>6000</v>
      </c>
    </row>
    <row r="527" spans="1:6" s="27" customFormat="1" ht="25.5">
      <c r="A527" s="139"/>
      <c r="B527" s="206"/>
      <c r="C527" s="180" t="s">
        <v>51</v>
      </c>
      <c r="D527" s="180"/>
      <c r="E527" s="187" t="s">
        <v>113</v>
      </c>
      <c r="F527" s="154">
        <f>F528</f>
        <v>6000</v>
      </c>
    </row>
    <row r="528" spans="1:6" s="27" customFormat="1" ht="15">
      <c r="A528" s="139"/>
      <c r="B528" s="206"/>
      <c r="C528" s="153" t="s">
        <v>52</v>
      </c>
      <c r="D528" s="211"/>
      <c r="E528" s="212" t="s">
        <v>154</v>
      </c>
      <c r="F528" s="154">
        <f>F529</f>
        <v>6000</v>
      </c>
    </row>
    <row r="529" spans="1:6" s="27" customFormat="1" ht="38.25">
      <c r="A529" s="139"/>
      <c r="B529" s="206"/>
      <c r="C529" s="153" t="s">
        <v>53</v>
      </c>
      <c r="D529" s="83"/>
      <c r="E529" s="190" t="s">
        <v>54</v>
      </c>
      <c r="F529" s="146">
        <f>F530+F532</f>
        <v>6000</v>
      </c>
    </row>
    <row r="530" spans="1:6" s="27" customFormat="1" ht="51">
      <c r="A530" s="139"/>
      <c r="B530" s="206"/>
      <c r="C530" s="153" t="s">
        <v>588</v>
      </c>
      <c r="D530" s="192"/>
      <c r="E530" s="212" t="s">
        <v>166</v>
      </c>
      <c r="F530" s="146">
        <f>F531</f>
        <v>5000</v>
      </c>
    </row>
    <row r="531" spans="1:6" s="27" customFormat="1" ht="25.5">
      <c r="A531" s="139"/>
      <c r="B531" s="206"/>
      <c r="C531" s="153"/>
      <c r="D531" s="198" t="s">
        <v>366</v>
      </c>
      <c r="E531" s="190" t="s">
        <v>1</v>
      </c>
      <c r="F531" s="146">
        <v>5000</v>
      </c>
    </row>
    <row r="532" spans="1:6" s="27" customFormat="1" ht="38.25">
      <c r="A532" s="139"/>
      <c r="B532" s="206"/>
      <c r="C532" s="153" t="s">
        <v>589</v>
      </c>
      <c r="D532" s="192"/>
      <c r="E532" s="212" t="s">
        <v>172</v>
      </c>
      <c r="F532" s="146">
        <f>F533</f>
        <v>1000</v>
      </c>
    </row>
    <row r="533" spans="1:6" s="27" customFormat="1" ht="15">
      <c r="A533" s="139"/>
      <c r="B533" s="206"/>
      <c r="C533" s="150"/>
      <c r="D533" s="198" t="s">
        <v>367</v>
      </c>
      <c r="E533" s="190" t="s">
        <v>368</v>
      </c>
      <c r="F533" s="146">
        <v>1000</v>
      </c>
    </row>
    <row r="534" spans="1:6" s="27" customFormat="1" ht="12.75">
      <c r="A534" s="147"/>
      <c r="B534" s="83" t="s">
        <v>142</v>
      </c>
      <c r="C534" s="153"/>
      <c r="D534" s="83"/>
      <c r="E534" s="213" t="s">
        <v>143</v>
      </c>
      <c r="F534" s="146">
        <f>F535</f>
        <v>22960</v>
      </c>
    </row>
    <row r="535" spans="1:6" s="27" customFormat="1" ht="38.25">
      <c r="A535" s="147"/>
      <c r="B535" s="155"/>
      <c r="C535" s="144" t="s">
        <v>57</v>
      </c>
      <c r="D535" s="198"/>
      <c r="E535" s="190" t="s">
        <v>119</v>
      </c>
      <c r="F535" s="146">
        <f>F536</f>
        <v>22960</v>
      </c>
    </row>
    <row r="536" spans="1:6" s="27" customFormat="1" ht="25.5">
      <c r="A536" s="147"/>
      <c r="B536" s="155"/>
      <c r="C536" s="153" t="s">
        <v>58</v>
      </c>
      <c r="D536" s="83"/>
      <c r="E536" s="213" t="s">
        <v>144</v>
      </c>
      <c r="F536" s="154">
        <f>F537</f>
        <v>22960</v>
      </c>
    </row>
    <row r="537" spans="1:6" s="27" customFormat="1" ht="38.25">
      <c r="A537" s="147"/>
      <c r="B537" s="155"/>
      <c r="C537" s="153" t="s">
        <v>64</v>
      </c>
      <c r="D537" s="180"/>
      <c r="E537" s="118" t="s">
        <v>12</v>
      </c>
      <c r="F537" s="154">
        <f>F538+F540</f>
        <v>22960</v>
      </c>
    </row>
    <row r="538" spans="1:6" s="27" customFormat="1" ht="25.5">
      <c r="A538" s="147"/>
      <c r="B538" s="144"/>
      <c r="C538" s="195" t="s">
        <v>599</v>
      </c>
      <c r="D538" s="148"/>
      <c r="E538" s="149" t="s">
        <v>173</v>
      </c>
      <c r="F538" s="154">
        <f>F539</f>
        <v>20000</v>
      </c>
    </row>
    <row r="539" spans="1:6" s="27" customFormat="1" ht="38.25">
      <c r="A539" s="147"/>
      <c r="B539" s="144"/>
      <c r="C539" s="195"/>
      <c r="D539" s="214" t="s">
        <v>373</v>
      </c>
      <c r="E539" s="118" t="s">
        <v>7</v>
      </c>
      <c r="F539" s="154">
        <v>20000</v>
      </c>
    </row>
    <row r="540" spans="1:6" s="27" customFormat="1" ht="38.25">
      <c r="A540" s="147"/>
      <c r="B540" s="144"/>
      <c r="C540" s="153" t="s">
        <v>600</v>
      </c>
      <c r="D540" s="83"/>
      <c r="E540" s="149" t="s">
        <v>65</v>
      </c>
      <c r="F540" s="154">
        <f>F541</f>
        <v>2960</v>
      </c>
    </row>
    <row r="541" spans="1:6" s="27" customFormat="1" ht="38.25">
      <c r="A541" s="147"/>
      <c r="B541" s="144"/>
      <c r="C541" s="153"/>
      <c r="D541" s="153" t="s">
        <v>373</v>
      </c>
      <c r="E541" s="118" t="s">
        <v>7</v>
      </c>
      <c r="F541" s="154">
        <v>2960</v>
      </c>
    </row>
    <row r="542" spans="1:6" s="27" customFormat="1" ht="12.75">
      <c r="A542" s="147"/>
      <c r="B542" s="191" t="s">
        <v>446</v>
      </c>
      <c r="C542" s="144"/>
      <c r="D542" s="192"/>
      <c r="E542" s="215" t="s">
        <v>447</v>
      </c>
      <c r="F542" s="146">
        <f>F543</f>
        <v>1577</v>
      </c>
    </row>
    <row r="543" spans="1:6" s="27" customFormat="1" ht="25.5">
      <c r="A543" s="147"/>
      <c r="B543" s="194" t="s">
        <v>396</v>
      </c>
      <c r="C543" s="144"/>
      <c r="D543" s="192"/>
      <c r="E543" s="215" t="s">
        <v>448</v>
      </c>
      <c r="F543" s="146">
        <f>F544</f>
        <v>1577</v>
      </c>
    </row>
    <row r="544" spans="1:6" s="27" customFormat="1" ht="38.25">
      <c r="A544" s="147"/>
      <c r="B544" s="194"/>
      <c r="C544" s="153" t="s">
        <v>321</v>
      </c>
      <c r="D544" s="144"/>
      <c r="E544" s="152" t="s">
        <v>104</v>
      </c>
      <c r="F544" s="146">
        <f>F545</f>
        <v>1577</v>
      </c>
    </row>
    <row r="545" spans="1:6" s="27" customFormat="1" ht="40.5" customHeight="1">
      <c r="A545" s="147"/>
      <c r="B545" s="194"/>
      <c r="C545" s="144" t="s">
        <v>324</v>
      </c>
      <c r="D545" s="144"/>
      <c r="E545" s="151" t="s">
        <v>338</v>
      </c>
      <c r="F545" s="146">
        <f>F546</f>
        <v>1577</v>
      </c>
    </row>
    <row r="546" spans="1:6" s="110" customFormat="1" ht="49.5" customHeight="1">
      <c r="A546" s="143"/>
      <c r="B546" s="150"/>
      <c r="C546" s="198" t="s">
        <v>327</v>
      </c>
      <c r="D546" s="198"/>
      <c r="E546" s="149" t="s">
        <v>328</v>
      </c>
      <c r="F546" s="154">
        <f>F547</f>
        <v>1577</v>
      </c>
    </row>
    <row r="547" spans="1:6" s="27" customFormat="1" ht="38.25">
      <c r="A547" s="147"/>
      <c r="B547" s="194"/>
      <c r="C547" s="144" t="s">
        <v>662</v>
      </c>
      <c r="D547" s="192"/>
      <c r="E547" s="216" t="s">
        <v>340</v>
      </c>
      <c r="F547" s="146">
        <f>F548+F549</f>
        <v>1577</v>
      </c>
    </row>
    <row r="548" spans="1:6" s="27" customFormat="1" ht="25.5">
      <c r="A548" s="147"/>
      <c r="B548" s="194"/>
      <c r="C548" s="144"/>
      <c r="D548" s="148" t="s">
        <v>366</v>
      </c>
      <c r="E548" s="149" t="s">
        <v>1</v>
      </c>
      <c r="F548" s="146">
        <v>1387</v>
      </c>
    </row>
    <row r="549" spans="1:6" s="27" customFormat="1" ht="38.25">
      <c r="A549" s="147"/>
      <c r="B549" s="194"/>
      <c r="C549" s="144"/>
      <c r="D549" s="153" t="s">
        <v>371</v>
      </c>
      <c r="E549" s="118" t="s">
        <v>372</v>
      </c>
      <c r="F549" s="146">
        <v>190</v>
      </c>
    </row>
    <row r="550" spans="1:6" s="27" customFormat="1" ht="12.75">
      <c r="A550" s="147"/>
      <c r="B550" s="153" t="s">
        <v>449</v>
      </c>
      <c r="C550" s="170"/>
      <c r="D550" s="170"/>
      <c r="E550" s="187" t="s">
        <v>450</v>
      </c>
      <c r="F550" s="146">
        <f>F557+F569+F551</f>
        <v>102181.2</v>
      </c>
    </row>
    <row r="551" spans="1:6" s="27" customFormat="1" ht="12.75">
      <c r="A551" s="147"/>
      <c r="B551" s="144" t="s">
        <v>451</v>
      </c>
      <c r="C551" s="144"/>
      <c r="D551" s="169"/>
      <c r="E551" s="172" t="s">
        <v>452</v>
      </c>
      <c r="F551" s="146">
        <f>F552</f>
        <v>4822.6</v>
      </c>
    </row>
    <row r="552" spans="1:6" s="27" customFormat="1" ht="25.5">
      <c r="A552" s="147"/>
      <c r="B552" s="153"/>
      <c r="C552" s="153" t="s">
        <v>268</v>
      </c>
      <c r="D552" s="153"/>
      <c r="E552" s="173" t="s">
        <v>108</v>
      </c>
      <c r="F552" s="146">
        <f>F553</f>
        <v>4822.6</v>
      </c>
    </row>
    <row r="553" spans="1:6" s="27" customFormat="1" ht="13.5" customHeight="1">
      <c r="A553" s="147"/>
      <c r="B553" s="153"/>
      <c r="C553" s="144" t="s">
        <v>269</v>
      </c>
      <c r="D553" s="155"/>
      <c r="E553" s="172" t="s">
        <v>345</v>
      </c>
      <c r="F553" s="146">
        <f>F554</f>
        <v>4822.6</v>
      </c>
    </row>
    <row r="554" spans="1:6" s="110" customFormat="1" ht="42" customHeight="1">
      <c r="A554" s="143"/>
      <c r="B554" s="150"/>
      <c r="C554" s="198" t="s">
        <v>128</v>
      </c>
      <c r="D554" s="198"/>
      <c r="E554" s="149" t="s">
        <v>12</v>
      </c>
      <c r="F554" s="154">
        <f>F555</f>
        <v>4822.6</v>
      </c>
    </row>
    <row r="555" spans="1:6" s="27" customFormat="1" ht="27" customHeight="1">
      <c r="A555" s="147"/>
      <c r="B555" s="153"/>
      <c r="C555" s="153" t="s">
        <v>541</v>
      </c>
      <c r="D555" s="153"/>
      <c r="E555" s="118" t="s">
        <v>161</v>
      </c>
      <c r="F555" s="146">
        <f>F556</f>
        <v>4822.6</v>
      </c>
    </row>
    <row r="556" spans="1:6" s="27" customFormat="1" ht="38.25">
      <c r="A556" s="147"/>
      <c r="B556" s="153"/>
      <c r="C556" s="153"/>
      <c r="D556" s="153" t="s">
        <v>373</v>
      </c>
      <c r="E556" s="118" t="s">
        <v>7</v>
      </c>
      <c r="F556" s="146">
        <v>4822.6</v>
      </c>
    </row>
    <row r="557" spans="1:6" s="27" customFormat="1" ht="12.75">
      <c r="A557" s="147"/>
      <c r="B557" s="144" t="s">
        <v>453</v>
      </c>
      <c r="C557" s="144"/>
      <c r="D557" s="169"/>
      <c r="E557" s="172" t="s">
        <v>454</v>
      </c>
      <c r="F557" s="146">
        <f>F558</f>
        <v>23507.2</v>
      </c>
    </row>
    <row r="558" spans="1:6" s="27" customFormat="1" ht="25.5">
      <c r="A558" s="147"/>
      <c r="B558" s="153"/>
      <c r="C558" s="153" t="s">
        <v>268</v>
      </c>
      <c r="D558" s="153"/>
      <c r="E558" s="173" t="s">
        <v>108</v>
      </c>
      <c r="F558" s="146">
        <f>F559</f>
        <v>23507.2</v>
      </c>
    </row>
    <row r="559" spans="1:6" s="27" customFormat="1" ht="25.5" customHeight="1">
      <c r="A559" s="147"/>
      <c r="B559" s="153"/>
      <c r="C559" s="144" t="s">
        <v>282</v>
      </c>
      <c r="D559" s="155"/>
      <c r="E559" s="172" t="s">
        <v>8</v>
      </c>
      <c r="F559" s="146">
        <f>F560</f>
        <v>23507.2</v>
      </c>
    </row>
    <row r="560" spans="1:6" s="110" customFormat="1" ht="42" customHeight="1">
      <c r="A560" s="143"/>
      <c r="B560" s="150"/>
      <c r="C560" s="198" t="s">
        <v>133</v>
      </c>
      <c r="D560" s="198"/>
      <c r="E560" s="149" t="s">
        <v>12</v>
      </c>
      <c r="F560" s="154">
        <f>F561+F563+F565+F567</f>
        <v>23507.2</v>
      </c>
    </row>
    <row r="561" spans="1:6" s="27" customFormat="1" ht="25.5">
      <c r="A561" s="147"/>
      <c r="B561" s="153"/>
      <c r="C561" s="153" t="s">
        <v>546</v>
      </c>
      <c r="D561" s="153"/>
      <c r="E561" s="118" t="s">
        <v>522</v>
      </c>
      <c r="F561" s="146">
        <f>F562</f>
        <v>641.4</v>
      </c>
    </row>
    <row r="562" spans="1:6" s="27" customFormat="1" ht="38.25">
      <c r="A562" s="147"/>
      <c r="B562" s="153"/>
      <c r="C562" s="153"/>
      <c r="D562" s="153" t="s">
        <v>373</v>
      </c>
      <c r="E562" s="118" t="s">
        <v>7</v>
      </c>
      <c r="F562" s="146">
        <v>641.4</v>
      </c>
    </row>
    <row r="563" spans="1:6" s="27" customFormat="1" ht="51">
      <c r="A563" s="147"/>
      <c r="B563" s="153"/>
      <c r="C563" s="153" t="s">
        <v>547</v>
      </c>
      <c r="D563" s="153"/>
      <c r="E563" s="118" t="s">
        <v>111</v>
      </c>
      <c r="F563" s="146">
        <f>F564</f>
        <v>12357.7</v>
      </c>
    </row>
    <row r="564" spans="1:6" s="27" customFormat="1" ht="38.25">
      <c r="A564" s="147"/>
      <c r="B564" s="153"/>
      <c r="C564" s="153"/>
      <c r="D564" s="153" t="s">
        <v>373</v>
      </c>
      <c r="E564" s="118" t="s">
        <v>7</v>
      </c>
      <c r="F564" s="146">
        <v>12357.7</v>
      </c>
    </row>
    <row r="565" spans="1:6" s="27" customFormat="1" ht="42" customHeight="1">
      <c r="A565" s="147"/>
      <c r="B565" s="153"/>
      <c r="C565" s="153" t="s">
        <v>548</v>
      </c>
      <c r="D565" s="153"/>
      <c r="E565" s="118" t="s">
        <v>528</v>
      </c>
      <c r="F565" s="146">
        <f>F566</f>
        <v>508.1</v>
      </c>
    </row>
    <row r="566" spans="1:6" s="27" customFormat="1" ht="38.25">
      <c r="A566" s="147"/>
      <c r="B566" s="153"/>
      <c r="C566" s="153"/>
      <c r="D566" s="153" t="s">
        <v>373</v>
      </c>
      <c r="E566" s="118" t="s">
        <v>7</v>
      </c>
      <c r="F566" s="146">
        <v>508.1</v>
      </c>
    </row>
    <row r="567" spans="1:6" s="27" customFormat="1" ht="38.25" customHeight="1">
      <c r="A567" s="147"/>
      <c r="B567" s="153"/>
      <c r="C567" s="153" t="s">
        <v>549</v>
      </c>
      <c r="D567" s="153"/>
      <c r="E567" s="118" t="s">
        <v>162</v>
      </c>
      <c r="F567" s="146">
        <f>F568</f>
        <v>10000</v>
      </c>
    </row>
    <row r="568" spans="1:6" s="27" customFormat="1" ht="38.25">
      <c r="A568" s="147"/>
      <c r="B568" s="153"/>
      <c r="C568" s="153"/>
      <c r="D568" s="153" t="s">
        <v>373</v>
      </c>
      <c r="E568" s="118" t="s">
        <v>7</v>
      </c>
      <c r="F568" s="146">
        <v>10000</v>
      </c>
    </row>
    <row r="569" spans="1:6" s="27" customFormat="1" ht="12.75">
      <c r="A569" s="147"/>
      <c r="B569" s="144" t="s">
        <v>455</v>
      </c>
      <c r="C569" s="144"/>
      <c r="D569" s="144"/>
      <c r="E569" s="156" t="s">
        <v>527</v>
      </c>
      <c r="F569" s="146">
        <f>F570</f>
        <v>73851.4</v>
      </c>
    </row>
    <row r="570" spans="1:6" s="6" customFormat="1" ht="38.25">
      <c r="A570" s="147"/>
      <c r="B570" s="194"/>
      <c r="C570" s="153" t="s">
        <v>253</v>
      </c>
      <c r="D570" s="144"/>
      <c r="E570" s="152" t="s">
        <v>490</v>
      </c>
      <c r="F570" s="72">
        <f>F571</f>
        <v>73851.4</v>
      </c>
    </row>
    <row r="571" spans="1:6" s="7" customFormat="1" ht="38.25">
      <c r="A571" s="147"/>
      <c r="B571" s="194"/>
      <c r="C571" s="144" t="s">
        <v>258</v>
      </c>
      <c r="D571" s="147"/>
      <c r="E571" s="190" t="s">
        <v>358</v>
      </c>
      <c r="F571" s="72">
        <f>F572</f>
        <v>73851.4</v>
      </c>
    </row>
    <row r="572" spans="1:6" s="110" customFormat="1" ht="38.25" customHeight="1">
      <c r="A572" s="143"/>
      <c r="B572" s="150"/>
      <c r="C572" s="198" t="s">
        <v>122</v>
      </c>
      <c r="D572" s="198"/>
      <c r="E572" s="149" t="s">
        <v>12</v>
      </c>
      <c r="F572" s="154">
        <f>F575+F573</f>
        <v>73851.4</v>
      </c>
    </row>
    <row r="573" spans="1:6" s="27" customFormat="1" ht="67.5" customHeight="1">
      <c r="A573" s="147"/>
      <c r="B573" s="194"/>
      <c r="C573" s="219" t="s">
        <v>123</v>
      </c>
      <c r="D573" s="220"/>
      <c r="E573" s="221" t="s">
        <v>685</v>
      </c>
      <c r="F573" s="222">
        <f>F574</f>
        <v>28796.5</v>
      </c>
    </row>
    <row r="574" spans="1:6" s="27" customFormat="1" ht="38.25">
      <c r="A574" s="147"/>
      <c r="B574" s="194"/>
      <c r="C574" s="125"/>
      <c r="D574" s="223">
        <v>400</v>
      </c>
      <c r="E574" s="224" t="s">
        <v>7</v>
      </c>
      <c r="F574" s="72">
        <v>28796.5</v>
      </c>
    </row>
    <row r="575" spans="1:6" s="27" customFormat="1" ht="27" customHeight="1">
      <c r="A575" s="147"/>
      <c r="B575" s="194"/>
      <c r="C575" s="144" t="s">
        <v>629</v>
      </c>
      <c r="D575" s="125"/>
      <c r="E575" s="217" t="s">
        <v>514</v>
      </c>
      <c r="F575" s="72">
        <f>F576</f>
        <v>45054.9</v>
      </c>
    </row>
    <row r="576" spans="1:6" s="27" customFormat="1" ht="38.25">
      <c r="A576" s="147"/>
      <c r="B576" s="194"/>
      <c r="C576" s="125"/>
      <c r="D576" s="144" t="s">
        <v>373</v>
      </c>
      <c r="E576" s="218" t="s">
        <v>7</v>
      </c>
      <c r="F576" s="72">
        <v>45054.9</v>
      </c>
    </row>
    <row r="577" spans="1:6" s="27" customFormat="1" ht="12.75">
      <c r="A577" s="147"/>
      <c r="B577" s="191" t="s">
        <v>458</v>
      </c>
      <c r="C577" s="144"/>
      <c r="D577" s="192"/>
      <c r="E577" s="215" t="s">
        <v>469</v>
      </c>
      <c r="F577" s="205">
        <f>F584+F578</f>
        <v>65381.3</v>
      </c>
    </row>
    <row r="578" spans="1:6" s="26" customFormat="1" ht="12.75">
      <c r="A578" s="147"/>
      <c r="B578" s="144" t="s">
        <v>459</v>
      </c>
      <c r="C578" s="155"/>
      <c r="D578" s="155"/>
      <c r="E578" s="163" t="s">
        <v>460</v>
      </c>
      <c r="F578" s="225">
        <f>F579</f>
        <v>62600.3</v>
      </c>
    </row>
    <row r="579" spans="1:6" s="27" customFormat="1" ht="25.5">
      <c r="A579" s="147"/>
      <c r="B579" s="157"/>
      <c r="C579" s="144" t="s">
        <v>232</v>
      </c>
      <c r="D579" s="144"/>
      <c r="E579" s="145" t="s">
        <v>489</v>
      </c>
      <c r="F579" s="225">
        <f>F580</f>
        <v>62600.3</v>
      </c>
    </row>
    <row r="580" spans="1:6" s="27" customFormat="1" ht="25.5">
      <c r="A580" s="147"/>
      <c r="B580" s="125"/>
      <c r="C580" s="144" t="s">
        <v>233</v>
      </c>
      <c r="D580" s="144"/>
      <c r="E580" s="151" t="s">
        <v>486</v>
      </c>
      <c r="F580" s="225">
        <f>F581</f>
        <v>62600.3</v>
      </c>
    </row>
    <row r="581" spans="1:6" s="110" customFormat="1" ht="40.5" customHeight="1">
      <c r="A581" s="143"/>
      <c r="B581" s="150"/>
      <c r="C581" s="198" t="s">
        <v>226</v>
      </c>
      <c r="D581" s="198"/>
      <c r="E581" s="149" t="s">
        <v>12</v>
      </c>
      <c r="F581" s="154">
        <f>F582</f>
        <v>62600.3</v>
      </c>
    </row>
    <row r="582" spans="1:6" s="27" customFormat="1" ht="51">
      <c r="A582" s="147"/>
      <c r="B582" s="125"/>
      <c r="C582" s="144" t="s">
        <v>576</v>
      </c>
      <c r="D582" s="125"/>
      <c r="E582" s="151" t="s">
        <v>6</v>
      </c>
      <c r="F582" s="225">
        <f>F583</f>
        <v>62600.3</v>
      </c>
    </row>
    <row r="583" spans="1:6" s="27" customFormat="1" ht="38.25">
      <c r="A583" s="147"/>
      <c r="B583" s="125"/>
      <c r="C583" s="125"/>
      <c r="D583" s="144" t="s">
        <v>373</v>
      </c>
      <c r="E583" s="158" t="s">
        <v>7</v>
      </c>
      <c r="F583" s="205">
        <v>62600.3</v>
      </c>
    </row>
    <row r="584" spans="1:6" s="27" customFormat="1" ht="25.5">
      <c r="A584" s="147"/>
      <c r="B584" s="194" t="s">
        <v>419</v>
      </c>
      <c r="C584" s="144"/>
      <c r="D584" s="192"/>
      <c r="E584" s="215" t="s">
        <v>402</v>
      </c>
      <c r="F584" s="146">
        <f>F585</f>
        <v>2781</v>
      </c>
    </row>
    <row r="585" spans="1:6" s="27" customFormat="1" ht="38.25">
      <c r="A585" s="147"/>
      <c r="B585" s="194"/>
      <c r="C585" s="153" t="s">
        <v>15</v>
      </c>
      <c r="D585" s="144"/>
      <c r="E585" s="152" t="s">
        <v>334</v>
      </c>
      <c r="F585" s="154">
        <f>F586</f>
        <v>2781</v>
      </c>
    </row>
    <row r="586" spans="1:6" s="26" customFormat="1" ht="45" customHeight="1">
      <c r="A586" s="147"/>
      <c r="B586" s="194"/>
      <c r="C586" s="144" t="s">
        <v>24</v>
      </c>
      <c r="D586" s="144"/>
      <c r="E586" s="151" t="s">
        <v>25</v>
      </c>
      <c r="F586" s="154">
        <f>F587</f>
        <v>2781</v>
      </c>
    </row>
    <row r="587" spans="1:6" s="110" customFormat="1" ht="42" customHeight="1">
      <c r="A587" s="143"/>
      <c r="B587" s="150"/>
      <c r="C587" s="198" t="s">
        <v>26</v>
      </c>
      <c r="D587" s="198"/>
      <c r="E587" s="149" t="s">
        <v>27</v>
      </c>
      <c r="F587" s="154">
        <f>F588</f>
        <v>2781</v>
      </c>
    </row>
    <row r="588" spans="1:6" s="27" customFormat="1" ht="25.5">
      <c r="A588" s="147"/>
      <c r="B588" s="194"/>
      <c r="C588" s="144" t="s">
        <v>654</v>
      </c>
      <c r="D588" s="144"/>
      <c r="E588" s="167" t="s">
        <v>341</v>
      </c>
      <c r="F588" s="154">
        <f>F589+F591</f>
        <v>2781</v>
      </c>
    </row>
    <row r="589" spans="1:6" s="27" customFormat="1" ht="42" customHeight="1">
      <c r="A589" s="147"/>
      <c r="B589" s="194"/>
      <c r="C589" s="144" t="s">
        <v>655</v>
      </c>
      <c r="D589" s="144"/>
      <c r="E589" s="167" t="s">
        <v>224</v>
      </c>
      <c r="F589" s="154">
        <f>F590</f>
        <v>2504.1</v>
      </c>
    </row>
    <row r="590" spans="1:6" s="27" customFormat="1" ht="38.25">
      <c r="A590" s="147"/>
      <c r="B590" s="194"/>
      <c r="C590" s="144"/>
      <c r="D590" s="153" t="s">
        <v>371</v>
      </c>
      <c r="E590" s="118" t="s">
        <v>372</v>
      </c>
      <c r="F590" s="154">
        <v>2504.1</v>
      </c>
    </row>
    <row r="591" spans="1:6" s="27" customFormat="1" ht="51">
      <c r="A591" s="147"/>
      <c r="B591" s="194"/>
      <c r="C591" s="144" t="s">
        <v>28</v>
      </c>
      <c r="D591" s="155"/>
      <c r="E591" s="158" t="s">
        <v>354</v>
      </c>
      <c r="F591" s="146">
        <f>F592</f>
        <v>276.9</v>
      </c>
    </row>
    <row r="592" spans="1:6" s="27" customFormat="1" ht="38.25">
      <c r="A592" s="147"/>
      <c r="B592" s="194"/>
      <c r="C592" s="144"/>
      <c r="D592" s="153" t="s">
        <v>371</v>
      </c>
      <c r="E592" s="118" t="s">
        <v>372</v>
      </c>
      <c r="F592" s="146">
        <v>276.9</v>
      </c>
    </row>
    <row r="593" spans="1:6" s="27" customFormat="1" ht="12.75">
      <c r="A593" s="147"/>
      <c r="B593" s="144" t="s">
        <v>376</v>
      </c>
      <c r="C593" s="144"/>
      <c r="D593" s="144"/>
      <c r="E593" s="186" t="s">
        <v>377</v>
      </c>
      <c r="F593" s="146">
        <f>F594+F600+F613</f>
        <v>17281.4</v>
      </c>
    </row>
    <row r="594" spans="1:6" s="27" customFormat="1" ht="12.75">
      <c r="A594" s="147"/>
      <c r="B594" s="144" t="s">
        <v>378</v>
      </c>
      <c r="C594" s="144"/>
      <c r="D594" s="144"/>
      <c r="E594" s="226" t="s">
        <v>379</v>
      </c>
      <c r="F594" s="146">
        <f>F595</f>
        <v>6683.3</v>
      </c>
    </row>
    <row r="595" spans="1:6" s="27" customFormat="1" ht="38.25">
      <c r="A595" s="147"/>
      <c r="B595" s="144"/>
      <c r="C595" s="153" t="s">
        <v>15</v>
      </c>
      <c r="D595" s="144"/>
      <c r="E595" s="152" t="s">
        <v>334</v>
      </c>
      <c r="F595" s="146">
        <f>F596</f>
        <v>6683.3</v>
      </c>
    </row>
    <row r="596" spans="1:6" s="7" customFormat="1" ht="12.75">
      <c r="A596" s="147"/>
      <c r="B596" s="144"/>
      <c r="C596" s="144" t="s">
        <v>16</v>
      </c>
      <c r="D596" s="144"/>
      <c r="E596" s="151" t="s">
        <v>335</v>
      </c>
      <c r="F596" s="146">
        <f>F597</f>
        <v>6683.3</v>
      </c>
    </row>
    <row r="597" spans="1:6" s="110" customFormat="1" ht="42" customHeight="1">
      <c r="A597" s="143"/>
      <c r="B597" s="150"/>
      <c r="C597" s="198" t="s">
        <v>20</v>
      </c>
      <c r="D597" s="198"/>
      <c r="E597" s="149" t="s">
        <v>21</v>
      </c>
      <c r="F597" s="154">
        <f>F598</f>
        <v>6683.3</v>
      </c>
    </row>
    <row r="598" spans="1:6" s="27" customFormat="1" ht="38.25">
      <c r="A598" s="147"/>
      <c r="B598" s="144"/>
      <c r="C598" s="144" t="s">
        <v>650</v>
      </c>
      <c r="D598" s="144"/>
      <c r="E598" s="151" t="s">
        <v>405</v>
      </c>
      <c r="F598" s="146">
        <f>F599</f>
        <v>6683.3</v>
      </c>
    </row>
    <row r="599" spans="1:6" s="27" customFormat="1" ht="25.5">
      <c r="A599" s="147"/>
      <c r="B599" s="144"/>
      <c r="C599" s="144"/>
      <c r="D599" s="153" t="s">
        <v>369</v>
      </c>
      <c r="E599" s="179" t="s">
        <v>370</v>
      </c>
      <c r="F599" s="154">
        <v>6683.3</v>
      </c>
    </row>
    <row r="600" spans="1:6" s="7" customFormat="1" ht="12.75">
      <c r="A600" s="147"/>
      <c r="B600" s="144" t="s">
        <v>382</v>
      </c>
      <c r="C600" s="144"/>
      <c r="D600" s="144"/>
      <c r="E600" s="145" t="s">
        <v>383</v>
      </c>
      <c r="F600" s="154">
        <f>F606+F601</f>
        <v>6499.6</v>
      </c>
    </row>
    <row r="601" spans="1:6" s="27" customFormat="1" ht="25.5">
      <c r="A601" s="147"/>
      <c r="B601" s="144"/>
      <c r="C601" s="153" t="s">
        <v>36</v>
      </c>
      <c r="D601" s="144"/>
      <c r="E601" s="152" t="s">
        <v>37</v>
      </c>
      <c r="F601" s="154">
        <f>F602</f>
        <v>5000</v>
      </c>
    </row>
    <row r="602" spans="1:6" s="26" customFormat="1" ht="67.5" customHeight="1">
      <c r="A602" s="147"/>
      <c r="B602" s="144"/>
      <c r="C602" s="144" t="s">
        <v>38</v>
      </c>
      <c r="D602" s="144"/>
      <c r="E602" s="151" t="s">
        <v>39</v>
      </c>
      <c r="F602" s="154">
        <f>F603</f>
        <v>5000</v>
      </c>
    </row>
    <row r="603" spans="1:6" s="110" customFormat="1" ht="42" customHeight="1">
      <c r="A603" s="143"/>
      <c r="B603" s="150"/>
      <c r="C603" s="198" t="s">
        <v>40</v>
      </c>
      <c r="D603" s="198"/>
      <c r="E603" s="149" t="s">
        <v>21</v>
      </c>
      <c r="F603" s="154">
        <f>F604</f>
        <v>5000</v>
      </c>
    </row>
    <row r="604" spans="1:6" s="27" customFormat="1" ht="66" customHeight="1">
      <c r="A604" s="147"/>
      <c r="B604" s="144"/>
      <c r="C604" s="144" t="s">
        <v>570</v>
      </c>
      <c r="D604" s="144"/>
      <c r="E604" s="149" t="s">
        <v>42</v>
      </c>
      <c r="F604" s="146">
        <f>F605</f>
        <v>5000</v>
      </c>
    </row>
    <row r="605" spans="1:6" s="27" customFormat="1" ht="25.5">
      <c r="A605" s="147"/>
      <c r="B605" s="144"/>
      <c r="C605" s="144"/>
      <c r="D605" s="153" t="s">
        <v>369</v>
      </c>
      <c r="E605" s="179" t="s">
        <v>370</v>
      </c>
      <c r="F605" s="154">
        <v>5000</v>
      </c>
    </row>
    <row r="606" spans="1:6" s="27" customFormat="1" ht="38.25">
      <c r="A606" s="147"/>
      <c r="B606" s="144"/>
      <c r="C606" s="153" t="s">
        <v>15</v>
      </c>
      <c r="D606" s="144"/>
      <c r="E606" s="152" t="s">
        <v>334</v>
      </c>
      <c r="F606" s="154">
        <f>F607</f>
        <v>1499.6</v>
      </c>
    </row>
    <row r="607" spans="1:6" s="26" customFormat="1" ht="16.5" customHeight="1">
      <c r="A607" s="147"/>
      <c r="B607" s="144"/>
      <c r="C607" s="144" t="s">
        <v>16</v>
      </c>
      <c r="D607" s="144"/>
      <c r="E607" s="151" t="s">
        <v>335</v>
      </c>
      <c r="F607" s="154">
        <f>F608</f>
        <v>1499.6</v>
      </c>
    </row>
    <row r="608" spans="1:6" s="110" customFormat="1" ht="42" customHeight="1">
      <c r="A608" s="143"/>
      <c r="B608" s="150"/>
      <c r="C608" s="198" t="s">
        <v>20</v>
      </c>
      <c r="D608" s="198"/>
      <c r="E608" s="149" t="s">
        <v>21</v>
      </c>
      <c r="F608" s="154">
        <f>F609+F611</f>
        <v>1499.6</v>
      </c>
    </row>
    <row r="609" spans="1:6" s="27" customFormat="1" ht="25.5">
      <c r="A609" s="147"/>
      <c r="B609" s="144"/>
      <c r="C609" s="144" t="s">
        <v>651</v>
      </c>
      <c r="D609" s="144"/>
      <c r="E609" s="149" t="s">
        <v>342</v>
      </c>
      <c r="F609" s="146">
        <f>F610</f>
        <v>1197.6</v>
      </c>
    </row>
    <row r="610" spans="1:6" s="27" customFormat="1" ht="25.5">
      <c r="A610" s="147"/>
      <c r="B610" s="144"/>
      <c r="C610" s="144"/>
      <c r="D610" s="153" t="s">
        <v>369</v>
      </c>
      <c r="E610" s="179" t="s">
        <v>370</v>
      </c>
      <c r="F610" s="154">
        <v>1197.6</v>
      </c>
    </row>
    <row r="611" spans="1:6" s="27" customFormat="1" ht="25.5">
      <c r="A611" s="147"/>
      <c r="B611" s="144"/>
      <c r="C611" s="144" t="s">
        <v>652</v>
      </c>
      <c r="D611" s="144"/>
      <c r="E611" s="149" t="s">
        <v>22</v>
      </c>
      <c r="F611" s="146">
        <f>F612</f>
        <v>302</v>
      </c>
    </row>
    <row r="612" spans="1:6" s="27" customFormat="1" ht="25.5">
      <c r="A612" s="147"/>
      <c r="B612" s="144"/>
      <c r="C612" s="144"/>
      <c r="D612" s="153" t="s">
        <v>369</v>
      </c>
      <c r="E612" s="179" t="s">
        <v>370</v>
      </c>
      <c r="F612" s="154">
        <v>302</v>
      </c>
    </row>
    <row r="613" spans="1:6" s="27" customFormat="1" ht="25.5">
      <c r="A613" s="147"/>
      <c r="B613" s="144" t="s">
        <v>463</v>
      </c>
      <c r="C613" s="144"/>
      <c r="D613" s="144"/>
      <c r="E613" s="145" t="s">
        <v>464</v>
      </c>
      <c r="F613" s="154">
        <f>F614</f>
        <v>4098.5</v>
      </c>
    </row>
    <row r="614" spans="1:6" s="27" customFormat="1" ht="38.25">
      <c r="A614" s="147"/>
      <c r="B614" s="144"/>
      <c r="C614" s="153" t="s">
        <v>15</v>
      </c>
      <c r="D614" s="144"/>
      <c r="E614" s="152" t="s">
        <v>334</v>
      </c>
      <c r="F614" s="154">
        <f>F615</f>
        <v>4098.5</v>
      </c>
    </row>
    <row r="615" spans="1:6" s="27" customFormat="1" ht="42" customHeight="1">
      <c r="A615" s="147"/>
      <c r="B615" s="144"/>
      <c r="C615" s="144" t="s">
        <v>30</v>
      </c>
      <c r="D615" s="144"/>
      <c r="E615" s="151" t="s">
        <v>31</v>
      </c>
      <c r="F615" s="154">
        <f>F616</f>
        <v>4098.5</v>
      </c>
    </row>
    <row r="616" spans="1:6" s="110" customFormat="1" ht="25.5" customHeight="1">
      <c r="A616" s="143"/>
      <c r="B616" s="150"/>
      <c r="C616" s="198" t="s">
        <v>32</v>
      </c>
      <c r="D616" s="198"/>
      <c r="E616" s="149" t="s">
        <v>205</v>
      </c>
      <c r="F616" s="154">
        <f>F617</f>
        <v>4098.5</v>
      </c>
    </row>
    <row r="617" spans="1:6" s="27" customFormat="1" ht="38.25">
      <c r="A617" s="147"/>
      <c r="B617" s="144"/>
      <c r="C617" s="144" t="s">
        <v>33</v>
      </c>
      <c r="D617" s="155"/>
      <c r="E617" s="158" t="s">
        <v>364</v>
      </c>
      <c r="F617" s="146">
        <f>SUM(F618:F619)</f>
        <v>4098.5</v>
      </c>
    </row>
    <row r="618" spans="1:6" s="27" customFormat="1" ht="76.5">
      <c r="A618" s="147"/>
      <c r="B618" s="144"/>
      <c r="C618" s="144"/>
      <c r="D618" s="148" t="s">
        <v>365</v>
      </c>
      <c r="E618" s="149" t="s">
        <v>179</v>
      </c>
      <c r="F618" s="146">
        <v>3931.1</v>
      </c>
    </row>
    <row r="619" spans="1:6" s="27" customFormat="1" ht="25.5">
      <c r="A619" s="147"/>
      <c r="B619" s="144"/>
      <c r="C619" s="144"/>
      <c r="D619" s="148" t="s">
        <v>366</v>
      </c>
      <c r="E619" s="149" t="s">
        <v>1</v>
      </c>
      <c r="F619" s="146">
        <v>167.4</v>
      </c>
    </row>
    <row r="620" spans="1:6" s="27" customFormat="1" ht="12.75">
      <c r="A620" s="147"/>
      <c r="B620" s="153" t="s">
        <v>406</v>
      </c>
      <c r="C620" s="153"/>
      <c r="D620" s="153"/>
      <c r="E620" s="183" t="s">
        <v>398</v>
      </c>
      <c r="F620" s="205">
        <f>F621</f>
        <v>54723</v>
      </c>
    </row>
    <row r="621" spans="1:6" s="7" customFormat="1" ht="12.75">
      <c r="A621" s="147"/>
      <c r="B621" s="144" t="s">
        <v>360</v>
      </c>
      <c r="C621" s="144"/>
      <c r="D621" s="144"/>
      <c r="E621" s="165" t="s">
        <v>361</v>
      </c>
      <c r="F621" s="72">
        <f>F622</f>
        <v>54723</v>
      </c>
    </row>
    <row r="622" spans="1:6" s="6" customFormat="1" ht="38.25">
      <c r="A622" s="147"/>
      <c r="B622" s="144"/>
      <c r="C622" s="153" t="s">
        <v>253</v>
      </c>
      <c r="D622" s="144"/>
      <c r="E622" s="152" t="s">
        <v>490</v>
      </c>
      <c r="F622" s="72">
        <f>F623</f>
        <v>54723</v>
      </c>
    </row>
    <row r="623" spans="1:6" s="7" customFormat="1" ht="25.5">
      <c r="A623" s="147"/>
      <c r="B623" s="144"/>
      <c r="C623" s="144" t="s">
        <v>254</v>
      </c>
      <c r="D623" s="144"/>
      <c r="E623" s="152" t="s">
        <v>362</v>
      </c>
      <c r="F623" s="72">
        <f>F624</f>
        <v>54723</v>
      </c>
    </row>
    <row r="624" spans="1:6" s="110" customFormat="1" ht="39" customHeight="1">
      <c r="A624" s="143"/>
      <c r="B624" s="150"/>
      <c r="C624" s="198" t="s">
        <v>168</v>
      </c>
      <c r="D624" s="198"/>
      <c r="E624" s="149" t="s">
        <v>12</v>
      </c>
      <c r="F624" s="154">
        <f>F625+F627</f>
        <v>54723</v>
      </c>
    </row>
    <row r="625" spans="1:6" s="27" customFormat="1" ht="38.25">
      <c r="A625" s="147"/>
      <c r="B625" s="125"/>
      <c r="C625" s="144" t="s">
        <v>619</v>
      </c>
      <c r="D625" s="144"/>
      <c r="E625" s="227" t="s">
        <v>112</v>
      </c>
      <c r="F625" s="72">
        <f>F626</f>
        <v>53757.3</v>
      </c>
    </row>
    <row r="626" spans="1:6" s="27" customFormat="1" ht="38.25">
      <c r="A626" s="147"/>
      <c r="B626" s="125"/>
      <c r="C626" s="144"/>
      <c r="D626" s="144" t="s">
        <v>373</v>
      </c>
      <c r="E626" s="218" t="s">
        <v>7</v>
      </c>
      <c r="F626" s="72">
        <v>53757.3</v>
      </c>
    </row>
    <row r="627" spans="1:6" s="27" customFormat="1" ht="39" customHeight="1">
      <c r="A627" s="147"/>
      <c r="B627" s="125"/>
      <c r="C627" s="144" t="s">
        <v>620</v>
      </c>
      <c r="D627" s="144"/>
      <c r="E627" s="227" t="s">
        <v>292</v>
      </c>
      <c r="F627" s="72">
        <f>F628</f>
        <v>965.7</v>
      </c>
    </row>
    <row r="628" spans="1:6" s="27" customFormat="1" ht="38.25">
      <c r="A628" s="147"/>
      <c r="B628" s="125"/>
      <c r="C628" s="144"/>
      <c r="D628" s="144" t="s">
        <v>373</v>
      </c>
      <c r="E628" s="218" t="s">
        <v>7</v>
      </c>
      <c r="F628" s="72">
        <v>965.7</v>
      </c>
    </row>
    <row r="629" spans="1:6" s="5" customFormat="1" ht="15">
      <c r="A629" s="139" t="s">
        <v>417</v>
      </c>
      <c r="B629" s="206"/>
      <c r="C629" s="207"/>
      <c r="D629" s="206"/>
      <c r="E629" s="168" t="s">
        <v>423</v>
      </c>
      <c r="F629" s="142">
        <f>F630</f>
        <v>18606.4</v>
      </c>
    </row>
    <row r="630" spans="1:6" s="5" customFormat="1" ht="12.75">
      <c r="A630" s="147"/>
      <c r="B630" s="153" t="s">
        <v>429</v>
      </c>
      <c r="C630" s="170"/>
      <c r="D630" s="170"/>
      <c r="E630" s="187" t="s">
        <v>430</v>
      </c>
      <c r="F630" s="154">
        <f>F631+F641</f>
        <v>18606.4</v>
      </c>
    </row>
    <row r="631" spans="1:6" s="26" customFormat="1" ht="51">
      <c r="A631" s="147"/>
      <c r="B631" s="161" t="s">
        <v>432</v>
      </c>
      <c r="C631" s="144"/>
      <c r="D631" s="175"/>
      <c r="E631" s="184" t="s">
        <v>391</v>
      </c>
      <c r="F631" s="146">
        <f>F632</f>
        <v>18431.4</v>
      </c>
    </row>
    <row r="632" spans="1:6" s="5" customFormat="1" ht="25.5">
      <c r="A632" s="147"/>
      <c r="B632" s="155"/>
      <c r="C632" s="144" t="s">
        <v>13</v>
      </c>
      <c r="D632" s="144"/>
      <c r="E632" s="118" t="s">
        <v>14</v>
      </c>
      <c r="F632" s="146">
        <f>F633+F637+F639</f>
        <v>18431.4</v>
      </c>
    </row>
    <row r="633" spans="1:6" s="5" customFormat="1" ht="25.5">
      <c r="A633" s="147"/>
      <c r="B633" s="155"/>
      <c r="C633" s="144" t="s">
        <v>676</v>
      </c>
      <c r="D633" s="155"/>
      <c r="E633" s="188" t="s">
        <v>206</v>
      </c>
      <c r="F633" s="154">
        <f>SUM(F634:F636)</f>
        <v>11257.6</v>
      </c>
    </row>
    <row r="634" spans="1:6" s="5" customFormat="1" ht="76.5">
      <c r="A634" s="147"/>
      <c r="B634" s="155"/>
      <c r="C634" s="144"/>
      <c r="D634" s="148" t="s">
        <v>365</v>
      </c>
      <c r="E634" s="149" t="s">
        <v>179</v>
      </c>
      <c r="F634" s="146">
        <v>9843.6</v>
      </c>
    </row>
    <row r="635" spans="1:6" s="5" customFormat="1" ht="25.5">
      <c r="A635" s="147"/>
      <c r="B635" s="155"/>
      <c r="C635" s="144"/>
      <c r="D635" s="148" t="s">
        <v>366</v>
      </c>
      <c r="E635" s="149" t="s">
        <v>1</v>
      </c>
      <c r="F635" s="146">
        <v>1406.7</v>
      </c>
    </row>
    <row r="636" spans="1:6" s="5" customFormat="1" ht="12.75">
      <c r="A636" s="147"/>
      <c r="B636" s="155"/>
      <c r="C636" s="144"/>
      <c r="D636" s="148" t="s">
        <v>367</v>
      </c>
      <c r="E636" s="149" t="s">
        <v>368</v>
      </c>
      <c r="F636" s="146">
        <v>7.3</v>
      </c>
    </row>
    <row r="637" spans="1:6" s="5" customFormat="1" ht="25.5">
      <c r="A637" s="147"/>
      <c r="B637" s="155"/>
      <c r="C637" s="144" t="s">
        <v>677</v>
      </c>
      <c r="D637" s="155"/>
      <c r="E637" s="188" t="s">
        <v>385</v>
      </c>
      <c r="F637" s="154">
        <f>F638</f>
        <v>429.6</v>
      </c>
    </row>
    <row r="638" spans="1:6" s="5" customFormat="1" ht="76.5">
      <c r="A638" s="147"/>
      <c r="B638" s="155"/>
      <c r="C638" s="144"/>
      <c r="D638" s="148" t="s">
        <v>365</v>
      </c>
      <c r="E638" s="149" t="s">
        <v>179</v>
      </c>
      <c r="F638" s="146">
        <v>429.6</v>
      </c>
    </row>
    <row r="639" spans="1:6" s="27" customFormat="1" ht="38.25">
      <c r="A639" s="147"/>
      <c r="B639" s="155"/>
      <c r="C639" s="144" t="s">
        <v>678</v>
      </c>
      <c r="D639" s="189"/>
      <c r="E639" s="184" t="s">
        <v>403</v>
      </c>
      <c r="F639" s="154">
        <f>SUM(F640:F640)</f>
        <v>6744.200000000001</v>
      </c>
    </row>
    <row r="640" spans="1:6" s="27" customFormat="1" ht="76.5">
      <c r="A640" s="147"/>
      <c r="B640" s="155"/>
      <c r="C640" s="153"/>
      <c r="D640" s="148" t="s">
        <v>365</v>
      </c>
      <c r="E640" s="149" t="s">
        <v>179</v>
      </c>
      <c r="F640" s="154">
        <f>4552.8+2191.4</f>
        <v>6744.200000000001</v>
      </c>
    </row>
    <row r="641" spans="1:6" s="5" customFormat="1" ht="12.75">
      <c r="A641" s="147"/>
      <c r="B641" s="144" t="s">
        <v>401</v>
      </c>
      <c r="C641" s="144"/>
      <c r="D641" s="169"/>
      <c r="E641" s="151" t="s">
        <v>436</v>
      </c>
      <c r="F641" s="154">
        <f>F642</f>
        <v>175</v>
      </c>
    </row>
    <row r="642" spans="1:6" s="27" customFormat="1" ht="25.5">
      <c r="A642" s="147"/>
      <c r="B642" s="144"/>
      <c r="C642" s="144" t="s">
        <v>13</v>
      </c>
      <c r="D642" s="144"/>
      <c r="E642" s="118" t="s">
        <v>14</v>
      </c>
      <c r="F642" s="154">
        <f>F643</f>
        <v>175</v>
      </c>
    </row>
    <row r="643" spans="1:6" s="5" customFormat="1" ht="38.25">
      <c r="A643" s="147"/>
      <c r="B643" s="144"/>
      <c r="C643" s="144" t="s">
        <v>680</v>
      </c>
      <c r="D643" s="144"/>
      <c r="E643" s="152" t="s">
        <v>337</v>
      </c>
      <c r="F643" s="146">
        <f>F644</f>
        <v>175</v>
      </c>
    </row>
    <row r="644" spans="1:6" s="5" customFormat="1" ht="25.5">
      <c r="A644" s="147"/>
      <c r="B644" s="144"/>
      <c r="C644" s="144"/>
      <c r="D644" s="148" t="s">
        <v>366</v>
      </c>
      <c r="E644" s="149" t="s">
        <v>1</v>
      </c>
      <c r="F644" s="146">
        <v>175</v>
      </c>
    </row>
    <row r="645" spans="1:6" s="5" customFormat="1" ht="45">
      <c r="A645" s="139" t="s">
        <v>418</v>
      </c>
      <c r="B645" s="144"/>
      <c r="C645" s="144"/>
      <c r="D645" s="144"/>
      <c r="E645" s="168" t="s">
        <v>462</v>
      </c>
      <c r="F645" s="142">
        <f>F646</f>
        <v>7396.1</v>
      </c>
    </row>
    <row r="646" spans="1:6" s="5" customFormat="1" ht="12.75">
      <c r="A646" s="147"/>
      <c r="B646" s="153" t="s">
        <v>429</v>
      </c>
      <c r="C646" s="170"/>
      <c r="D646" s="170"/>
      <c r="E646" s="187" t="s">
        <v>430</v>
      </c>
      <c r="F646" s="154">
        <f>F647</f>
        <v>7396.1</v>
      </c>
    </row>
    <row r="647" spans="1:6" s="5" customFormat="1" ht="51">
      <c r="A647" s="147"/>
      <c r="B647" s="144" t="s">
        <v>434</v>
      </c>
      <c r="C647" s="144"/>
      <c r="D647" s="170"/>
      <c r="E647" s="151" t="s">
        <v>393</v>
      </c>
      <c r="F647" s="154">
        <f>F648</f>
        <v>7396.1</v>
      </c>
    </row>
    <row r="648" spans="1:6" s="5" customFormat="1" ht="25.5">
      <c r="A648" s="147"/>
      <c r="B648" s="144"/>
      <c r="C648" s="144" t="s">
        <v>13</v>
      </c>
      <c r="D648" s="144"/>
      <c r="E648" s="118" t="s">
        <v>14</v>
      </c>
      <c r="F648" s="154">
        <f>F649+F653</f>
        <v>7396.1</v>
      </c>
    </row>
    <row r="649" spans="1:6" s="5" customFormat="1" ht="25.5">
      <c r="A649" s="147"/>
      <c r="B649" s="144"/>
      <c r="C649" s="144" t="s">
        <v>676</v>
      </c>
      <c r="D649" s="155"/>
      <c r="E649" s="188" t="s">
        <v>206</v>
      </c>
      <c r="F649" s="146">
        <f>SUM(F650:F652)</f>
        <v>5905.700000000001</v>
      </c>
    </row>
    <row r="650" spans="1:6" s="5" customFormat="1" ht="76.5">
      <c r="A650" s="147"/>
      <c r="B650" s="144"/>
      <c r="C650" s="144"/>
      <c r="D650" s="148" t="s">
        <v>365</v>
      </c>
      <c r="E650" s="149" t="s">
        <v>179</v>
      </c>
      <c r="F650" s="146">
        <v>5143.1</v>
      </c>
    </row>
    <row r="651" spans="1:6" s="5" customFormat="1" ht="25.5">
      <c r="A651" s="147"/>
      <c r="B651" s="144"/>
      <c r="C651" s="144"/>
      <c r="D651" s="148" t="s">
        <v>366</v>
      </c>
      <c r="E651" s="149" t="s">
        <v>1</v>
      </c>
      <c r="F651" s="146">
        <v>741.5</v>
      </c>
    </row>
    <row r="652" spans="1:6" s="5" customFormat="1" ht="12.75">
      <c r="A652" s="147"/>
      <c r="B652" s="144"/>
      <c r="C652" s="144"/>
      <c r="D652" s="148" t="s">
        <v>367</v>
      </c>
      <c r="E652" s="149" t="s">
        <v>368</v>
      </c>
      <c r="F652" s="146">
        <v>21.1</v>
      </c>
    </row>
    <row r="653" spans="1:6" s="5" customFormat="1" ht="38.25">
      <c r="A653" s="147"/>
      <c r="B653" s="144"/>
      <c r="C653" s="144" t="s">
        <v>679</v>
      </c>
      <c r="D653" s="144"/>
      <c r="E653" s="145" t="s">
        <v>388</v>
      </c>
      <c r="F653" s="146">
        <f>F654</f>
        <v>1490.4</v>
      </c>
    </row>
    <row r="654" spans="1:6" s="5" customFormat="1" ht="80.25" customHeight="1">
      <c r="A654" s="147"/>
      <c r="B654" s="144"/>
      <c r="C654" s="144"/>
      <c r="D654" s="148" t="s">
        <v>365</v>
      </c>
      <c r="E654" s="149" t="s">
        <v>179</v>
      </c>
      <c r="F654" s="146">
        <v>1490.4</v>
      </c>
    </row>
    <row r="655" spans="1:6" ht="30">
      <c r="A655" s="139" t="s">
        <v>115</v>
      </c>
      <c r="B655" s="144"/>
      <c r="C655" s="144"/>
      <c r="D655" s="144"/>
      <c r="E655" s="168" t="s">
        <v>116</v>
      </c>
      <c r="F655" s="142">
        <f>F656+F663+F694+F730</f>
        <v>442813.12</v>
      </c>
    </row>
    <row r="656" spans="1:6" ht="25.5">
      <c r="A656" s="139"/>
      <c r="B656" s="144" t="s">
        <v>437</v>
      </c>
      <c r="C656" s="144"/>
      <c r="D656" s="169"/>
      <c r="E656" s="190" t="s">
        <v>438</v>
      </c>
      <c r="F656" s="142">
        <f aca="true" t="shared" si="1" ref="F656:F661">F657</f>
        <v>89</v>
      </c>
    </row>
    <row r="657" spans="1:6" ht="38.25">
      <c r="A657" s="139"/>
      <c r="B657" s="153" t="s">
        <v>395</v>
      </c>
      <c r="C657" s="153"/>
      <c r="D657" s="170"/>
      <c r="E657" s="179" t="s">
        <v>389</v>
      </c>
      <c r="F657" s="142">
        <f t="shared" si="1"/>
        <v>89</v>
      </c>
    </row>
    <row r="658" spans="1:6" ht="38.25">
      <c r="A658" s="139"/>
      <c r="B658" s="153"/>
      <c r="C658" s="144" t="s">
        <v>57</v>
      </c>
      <c r="D658" s="198"/>
      <c r="E658" s="190" t="s">
        <v>119</v>
      </c>
      <c r="F658" s="142">
        <f t="shared" si="1"/>
        <v>89</v>
      </c>
    </row>
    <row r="659" spans="1:6" ht="25.5">
      <c r="A659" s="139"/>
      <c r="B659" s="206"/>
      <c r="C659" s="153" t="s">
        <v>82</v>
      </c>
      <c r="D659" s="83"/>
      <c r="E659" s="213" t="s">
        <v>185</v>
      </c>
      <c r="F659" s="146">
        <f t="shared" si="1"/>
        <v>89</v>
      </c>
    </row>
    <row r="660" spans="1:6" ht="25.5">
      <c r="A660" s="139"/>
      <c r="B660" s="206"/>
      <c r="C660" s="153" t="s">
        <v>83</v>
      </c>
      <c r="D660" s="161"/>
      <c r="E660" s="188" t="s">
        <v>205</v>
      </c>
      <c r="F660" s="154">
        <f t="shared" si="1"/>
        <v>89</v>
      </c>
    </row>
    <row r="661" spans="1:6" ht="25.5">
      <c r="A661" s="139"/>
      <c r="B661" s="206"/>
      <c r="C661" s="144" t="s">
        <v>509</v>
      </c>
      <c r="D661" s="144"/>
      <c r="E661" s="208" t="s">
        <v>84</v>
      </c>
      <c r="F661" s="146">
        <f t="shared" si="1"/>
        <v>89</v>
      </c>
    </row>
    <row r="662" spans="1:6" ht="25.5">
      <c r="A662" s="139"/>
      <c r="B662" s="206"/>
      <c r="C662" s="144"/>
      <c r="D662" s="144" t="s">
        <v>366</v>
      </c>
      <c r="E662" s="158" t="s">
        <v>1</v>
      </c>
      <c r="F662" s="146">
        <v>89</v>
      </c>
    </row>
    <row r="663" spans="1:6" ht="15">
      <c r="A663" s="139"/>
      <c r="B663" s="180" t="s">
        <v>440</v>
      </c>
      <c r="C663" s="180"/>
      <c r="D663" s="180"/>
      <c r="E663" s="187" t="s">
        <v>441</v>
      </c>
      <c r="F663" s="154">
        <f>F664+F672</f>
        <v>348442.12</v>
      </c>
    </row>
    <row r="664" spans="1:6" ht="13.5" customHeight="1">
      <c r="A664" s="139"/>
      <c r="B664" s="153" t="s">
        <v>523</v>
      </c>
      <c r="C664" s="153"/>
      <c r="D664" s="153"/>
      <c r="E664" s="228" t="s">
        <v>524</v>
      </c>
      <c r="F664" s="154">
        <f>F665</f>
        <v>277.1</v>
      </c>
    </row>
    <row r="665" spans="1:6" ht="38.25">
      <c r="A665" s="139"/>
      <c r="B665" s="153"/>
      <c r="C665" s="144" t="s">
        <v>57</v>
      </c>
      <c r="D665" s="198"/>
      <c r="E665" s="190" t="s">
        <v>119</v>
      </c>
      <c r="F665" s="154">
        <f>F666</f>
        <v>277.1</v>
      </c>
    </row>
    <row r="666" spans="1:6" ht="25.5">
      <c r="A666" s="139"/>
      <c r="B666" s="153"/>
      <c r="C666" s="83" t="s">
        <v>75</v>
      </c>
      <c r="D666" s="83"/>
      <c r="E666" s="213" t="s">
        <v>147</v>
      </c>
      <c r="F666" s="146">
        <f>F667</f>
        <v>277.1</v>
      </c>
    </row>
    <row r="667" spans="1:6" ht="51">
      <c r="A667" s="139"/>
      <c r="B667" s="153"/>
      <c r="C667" s="83" t="s">
        <v>76</v>
      </c>
      <c r="D667" s="83"/>
      <c r="E667" s="151" t="s">
        <v>77</v>
      </c>
      <c r="F667" s="146">
        <f>F668+F670</f>
        <v>277.1</v>
      </c>
    </row>
    <row r="668" spans="1:6" ht="63.75">
      <c r="A668" s="139"/>
      <c r="B668" s="153"/>
      <c r="C668" s="83" t="s">
        <v>78</v>
      </c>
      <c r="D668" s="198"/>
      <c r="E668" s="151" t="s">
        <v>511</v>
      </c>
      <c r="F668" s="146">
        <f>F669</f>
        <v>191.8</v>
      </c>
    </row>
    <row r="669" spans="1:6" ht="25.5">
      <c r="A669" s="139"/>
      <c r="B669" s="153"/>
      <c r="C669" s="83"/>
      <c r="D669" s="198" t="s">
        <v>366</v>
      </c>
      <c r="E669" s="190" t="s">
        <v>1</v>
      </c>
      <c r="F669" s="146">
        <v>191.8</v>
      </c>
    </row>
    <row r="670" spans="1:6" ht="76.5">
      <c r="A670" s="139"/>
      <c r="B670" s="153"/>
      <c r="C670" s="83" t="s">
        <v>79</v>
      </c>
      <c r="D670" s="198"/>
      <c r="E670" s="151" t="s">
        <v>525</v>
      </c>
      <c r="F670" s="146">
        <f>F671</f>
        <v>85.3</v>
      </c>
    </row>
    <row r="671" spans="1:6" ht="76.5">
      <c r="A671" s="139"/>
      <c r="B671" s="153"/>
      <c r="C671" s="83"/>
      <c r="D671" s="155" t="s">
        <v>365</v>
      </c>
      <c r="E671" s="208" t="s">
        <v>179</v>
      </c>
      <c r="F671" s="146">
        <v>85.3</v>
      </c>
    </row>
    <row r="672" spans="1:6" ht="15">
      <c r="A672" s="139"/>
      <c r="B672" s="153" t="s">
        <v>117</v>
      </c>
      <c r="C672" s="153"/>
      <c r="D672" s="153"/>
      <c r="E672" s="118" t="s">
        <v>118</v>
      </c>
      <c r="F672" s="154">
        <f>F673</f>
        <v>348165.02</v>
      </c>
    </row>
    <row r="673" spans="1:6" ht="38.25">
      <c r="A673" s="139"/>
      <c r="B673" s="83"/>
      <c r="C673" s="144" t="s">
        <v>57</v>
      </c>
      <c r="D673" s="198"/>
      <c r="E673" s="190" t="s">
        <v>119</v>
      </c>
      <c r="F673" s="146">
        <f>F674</f>
        <v>348165.02</v>
      </c>
    </row>
    <row r="674" spans="1:6" ht="25.5">
      <c r="A674" s="139"/>
      <c r="B674" s="153"/>
      <c r="C674" s="153" t="s">
        <v>66</v>
      </c>
      <c r="D674" s="153"/>
      <c r="E674" s="118" t="s">
        <v>120</v>
      </c>
      <c r="F674" s="154">
        <f>F675+F687</f>
        <v>348165.02</v>
      </c>
    </row>
    <row r="675" spans="1:6" ht="25.5">
      <c r="A675" s="139"/>
      <c r="B675" s="153"/>
      <c r="C675" s="153" t="s">
        <v>67</v>
      </c>
      <c r="D675" s="153"/>
      <c r="E675" s="167" t="s">
        <v>68</v>
      </c>
      <c r="F675" s="154">
        <f>F676+F679+F681+F683+F685</f>
        <v>314893.7</v>
      </c>
    </row>
    <row r="676" spans="1:6" ht="38.25">
      <c r="A676" s="139"/>
      <c r="B676" s="153"/>
      <c r="C676" s="144" t="s">
        <v>601</v>
      </c>
      <c r="D676" s="175"/>
      <c r="E676" s="172" t="s">
        <v>61</v>
      </c>
      <c r="F676" s="154">
        <f>F677</f>
        <v>207916.4</v>
      </c>
    </row>
    <row r="677" spans="1:6" ht="38.25">
      <c r="A677" s="139"/>
      <c r="B677" s="153"/>
      <c r="C677" s="144" t="s">
        <v>602</v>
      </c>
      <c r="D677" s="144"/>
      <c r="E677" s="151" t="s">
        <v>224</v>
      </c>
      <c r="F677" s="154">
        <f>F678</f>
        <v>207916.4</v>
      </c>
    </row>
    <row r="678" spans="1:6" s="24" customFormat="1" ht="38.25">
      <c r="A678" s="139"/>
      <c r="B678" s="153"/>
      <c r="C678" s="144"/>
      <c r="D678" s="153" t="s">
        <v>371</v>
      </c>
      <c r="E678" s="118" t="s">
        <v>372</v>
      </c>
      <c r="F678" s="154">
        <v>207916.4</v>
      </c>
    </row>
    <row r="679" spans="1:6" ht="25.5">
      <c r="A679" s="139"/>
      <c r="B679" s="153"/>
      <c r="C679" s="144" t="s">
        <v>603</v>
      </c>
      <c r="D679" s="153"/>
      <c r="E679" s="151" t="s">
        <v>347</v>
      </c>
      <c r="F679" s="154">
        <f>F680</f>
        <v>2123</v>
      </c>
    </row>
    <row r="680" spans="1:6" ht="38.25">
      <c r="A680" s="139"/>
      <c r="B680" s="153"/>
      <c r="C680" s="144"/>
      <c r="D680" s="153" t="s">
        <v>371</v>
      </c>
      <c r="E680" s="118" t="s">
        <v>372</v>
      </c>
      <c r="F680" s="154">
        <v>2123</v>
      </c>
    </row>
    <row r="681" spans="1:6" ht="15">
      <c r="A681" s="139"/>
      <c r="B681" s="153"/>
      <c r="C681" s="153" t="s">
        <v>604</v>
      </c>
      <c r="D681" s="153"/>
      <c r="E681" s="118" t="s">
        <v>69</v>
      </c>
      <c r="F681" s="146">
        <f>F682</f>
        <v>70473.2</v>
      </c>
    </row>
    <row r="682" spans="1:6" ht="25.5">
      <c r="A682" s="139"/>
      <c r="B682" s="153"/>
      <c r="C682" s="153"/>
      <c r="D682" s="198" t="s">
        <v>366</v>
      </c>
      <c r="E682" s="190" t="s">
        <v>1</v>
      </c>
      <c r="F682" s="146">
        <v>70473.2</v>
      </c>
    </row>
    <row r="683" spans="1:6" ht="15">
      <c r="A683" s="139"/>
      <c r="B683" s="153"/>
      <c r="C683" s="153" t="s">
        <v>605</v>
      </c>
      <c r="D683" s="153"/>
      <c r="E683" s="118" t="s">
        <v>70</v>
      </c>
      <c r="F683" s="146">
        <f>F684</f>
        <v>32906.7</v>
      </c>
    </row>
    <row r="684" spans="1:6" ht="25.5">
      <c r="A684" s="139"/>
      <c r="B684" s="153"/>
      <c r="C684" s="153"/>
      <c r="D684" s="198" t="s">
        <v>366</v>
      </c>
      <c r="E684" s="190" t="s">
        <v>1</v>
      </c>
      <c r="F684" s="146">
        <v>32906.7</v>
      </c>
    </row>
    <row r="685" spans="1:6" ht="15">
      <c r="A685" s="139"/>
      <c r="B685" s="153"/>
      <c r="C685" s="153" t="s">
        <v>606</v>
      </c>
      <c r="D685" s="153"/>
      <c r="E685" s="118" t="s">
        <v>71</v>
      </c>
      <c r="F685" s="146">
        <f>F686</f>
        <v>1474.4</v>
      </c>
    </row>
    <row r="686" spans="1:6" ht="25.5">
      <c r="A686" s="139"/>
      <c r="B686" s="153"/>
      <c r="C686" s="153"/>
      <c r="D686" s="198" t="s">
        <v>366</v>
      </c>
      <c r="E686" s="190" t="s">
        <v>1</v>
      </c>
      <c r="F686" s="146">
        <v>1474.4</v>
      </c>
    </row>
    <row r="687" spans="1:6" ht="38.25">
      <c r="A687" s="139"/>
      <c r="B687" s="153"/>
      <c r="C687" s="153" t="s">
        <v>72</v>
      </c>
      <c r="D687" s="153"/>
      <c r="E687" s="118" t="s">
        <v>12</v>
      </c>
      <c r="F687" s="154">
        <f>F688+F690+F692</f>
        <v>33271.32</v>
      </c>
    </row>
    <row r="688" spans="1:6" ht="63.75">
      <c r="A688" s="139"/>
      <c r="B688" s="153"/>
      <c r="C688" s="153" t="s">
        <v>607</v>
      </c>
      <c r="D688" s="198"/>
      <c r="E688" s="151" t="s">
        <v>73</v>
      </c>
      <c r="F688" s="146">
        <f>F689</f>
        <v>3614.1</v>
      </c>
    </row>
    <row r="689" spans="1:6" ht="38.25">
      <c r="A689" s="139"/>
      <c r="B689" s="153"/>
      <c r="C689" s="153"/>
      <c r="D689" s="153" t="s">
        <v>373</v>
      </c>
      <c r="E689" s="118" t="s">
        <v>7</v>
      </c>
      <c r="F689" s="146">
        <v>3614.1</v>
      </c>
    </row>
    <row r="690" spans="1:6" ht="25.5">
      <c r="A690" s="139"/>
      <c r="B690" s="153"/>
      <c r="C690" s="153" t="s">
        <v>608</v>
      </c>
      <c r="D690" s="198"/>
      <c r="E690" s="151" t="s">
        <v>74</v>
      </c>
      <c r="F690" s="146">
        <f>F691</f>
        <v>5000</v>
      </c>
    </row>
    <row r="691" spans="1:6" ht="38.25">
      <c r="A691" s="139"/>
      <c r="B691" s="153"/>
      <c r="C691" s="153"/>
      <c r="D691" s="153" t="s">
        <v>373</v>
      </c>
      <c r="E691" s="118" t="s">
        <v>7</v>
      </c>
      <c r="F691" s="146">
        <v>5000</v>
      </c>
    </row>
    <row r="692" spans="1:6" ht="38.25">
      <c r="A692" s="139"/>
      <c r="B692" s="153"/>
      <c r="C692" s="153" t="s">
        <v>609</v>
      </c>
      <c r="D692" s="198"/>
      <c r="E692" s="151" t="s">
        <v>141</v>
      </c>
      <c r="F692" s="146">
        <f>F693</f>
        <v>24657.22</v>
      </c>
    </row>
    <row r="693" spans="1:6" ht="38.25">
      <c r="A693" s="139"/>
      <c r="B693" s="153"/>
      <c r="C693" s="153"/>
      <c r="D693" s="153" t="s">
        <v>373</v>
      </c>
      <c r="E693" s="118" t="s">
        <v>7</v>
      </c>
      <c r="F693" s="146">
        <v>24657.22</v>
      </c>
    </row>
    <row r="694" spans="1:6" ht="15">
      <c r="A694" s="139"/>
      <c r="B694" s="191" t="s">
        <v>442</v>
      </c>
      <c r="C694" s="144"/>
      <c r="D694" s="192"/>
      <c r="E694" s="193" t="s">
        <v>443</v>
      </c>
      <c r="F694" s="154">
        <f>F695+F717</f>
        <v>93235.5</v>
      </c>
    </row>
    <row r="695" spans="1:6" ht="13.5" customHeight="1">
      <c r="A695" s="139"/>
      <c r="B695" s="83" t="s">
        <v>142</v>
      </c>
      <c r="C695" s="153"/>
      <c r="D695" s="83"/>
      <c r="E695" s="213" t="s">
        <v>143</v>
      </c>
      <c r="F695" s="146">
        <f>F696</f>
        <v>70647.8</v>
      </c>
    </row>
    <row r="696" spans="1:6" ht="38.25">
      <c r="A696" s="139"/>
      <c r="B696" s="83"/>
      <c r="C696" s="144" t="s">
        <v>57</v>
      </c>
      <c r="D696" s="198"/>
      <c r="E696" s="190" t="s">
        <v>119</v>
      </c>
      <c r="F696" s="146">
        <f>F697+F713</f>
        <v>70647.8</v>
      </c>
    </row>
    <row r="697" spans="1:6" ht="25.5">
      <c r="A697" s="139"/>
      <c r="B697" s="83"/>
      <c r="C697" s="153" t="s">
        <v>58</v>
      </c>
      <c r="D697" s="83"/>
      <c r="E697" s="213" t="s">
        <v>144</v>
      </c>
      <c r="F697" s="154">
        <f>F698+F710</f>
        <v>67771</v>
      </c>
    </row>
    <row r="698" spans="1:6" ht="51">
      <c r="A698" s="139"/>
      <c r="B698" s="83"/>
      <c r="C698" s="153" t="s">
        <v>59</v>
      </c>
      <c r="D698" s="83"/>
      <c r="E698" s="213" t="s">
        <v>60</v>
      </c>
      <c r="F698" s="154">
        <f>F699+F702+F705+F708</f>
        <v>57770.99999999999</v>
      </c>
    </row>
    <row r="699" spans="1:6" ht="38.25">
      <c r="A699" s="139"/>
      <c r="B699" s="83"/>
      <c r="C699" s="144" t="s">
        <v>593</v>
      </c>
      <c r="D699" s="175"/>
      <c r="E699" s="172" t="s">
        <v>61</v>
      </c>
      <c r="F699" s="154">
        <f>F700</f>
        <v>1176.7</v>
      </c>
    </row>
    <row r="700" spans="1:6" ht="38.25">
      <c r="A700" s="139"/>
      <c r="B700" s="83"/>
      <c r="C700" s="144" t="s">
        <v>594</v>
      </c>
      <c r="D700" s="144"/>
      <c r="E700" s="151" t="s">
        <v>224</v>
      </c>
      <c r="F700" s="154">
        <f>F701</f>
        <v>1176.7</v>
      </c>
    </row>
    <row r="701" spans="1:6" ht="38.25">
      <c r="A701" s="139"/>
      <c r="B701" s="83"/>
      <c r="C701" s="144"/>
      <c r="D701" s="153" t="s">
        <v>371</v>
      </c>
      <c r="E701" s="118" t="s">
        <v>372</v>
      </c>
      <c r="F701" s="154">
        <v>1176.7</v>
      </c>
    </row>
    <row r="702" spans="1:6" ht="38.25">
      <c r="A702" s="139"/>
      <c r="B702" s="83"/>
      <c r="C702" s="153" t="s">
        <v>595</v>
      </c>
      <c r="D702" s="83"/>
      <c r="E702" s="213" t="s">
        <v>62</v>
      </c>
      <c r="F702" s="154">
        <f>F703+F704</f>
        <v>48044.5</v>
      </c>
    </row>
    <row r="703" spans="1:6" ht="25.5">
      <c r="A703" s="139"/>
      <c r="B703" s="83"/>
      <c r="C703" s="153"/>
      <c r="D703" s="198" t="s">
        <v>366</v>
      </c>
      <c r="E703" s="190" t="s">
        <v>1</v>
      </c>
      <c r="F703" s="154">
        <v>46718.1</v>
      </c>
    </row>
    <row r="704" spans="1:6" s="2" customFormat="1" ht="15">
      <c r="A704" s="139"/>
      <c r="B704" s="83"/>
      <c r="C704" s="153"/>
      <c r="D704" s="198" t="s">
        <v>367</v>
      </c>
      <c r="E704" s="190" t="s">
        <v>368</v>
      </c>
      <c r="F704" s="154">
        <v>1326.4</v>
      </c>
    </row>
    <row r="705" spans="1:6" ht="15">
      <c r="A705" s="139"/>
      <c r="B705" s="83"/>
      <c r="C705" s="153" t="s">
        <v>596</v>
      </c>
      <c r="D705" s="198"/>
      <c r="E705" s="190" t="s">
        <v>63</v>
      </c>
      <c r="F705" s="154">
        <f>F706+F707</f>
        <v>2685.2000000000003</v>
      </c>
    </row>
    <row r="706" spans="1:6" ht="25.5">
      <c r="A706" s="139"/>
      <c r="B706" s="83"/>
      <c r="C706" s="153"/>
      <c r="D706" s="198" t="s">
        <v>366</v>
      </c>
      <c r="E706" s="190" t="s">
        <v>1</v>
      </c>
      <c r="F706" s="154">
        <v>105.9</v>
      </c>
    </row>
    <row r="707" spans="1:6" ht="15">
      <c r="A707" s="139"/>
      <c r="B707" s="83"/>
      <c r="C707" s="153"/>
      <c r="D707" s="198" t="s">
        <v>367</v>
      </c>
      <c r="E707" s="190" t="s">
        <v>368</v>
      </c>
      <c r="F707" s="154">
        <v>2579.3</v>
      </c>
    </row>
    <row r="708" spans="1:6" ht="15">
      <c r="A708" s="139"/>
      <c r="B708" s="83"/>
      <c r="C708" s="153" t="s">
        <v>597</v>
      </c>
      <c r="D708" s="198"/>
      <c r="E708" s="190" t="s">
        <v>145</v>
      </c>
      <c r="F708" s="154">
        <f>F709</f>
        <v>5864.6</v>
      </c>
    </row>
    <row r="709" spans="1:6" ht="25.5">
      <c r="A709" s="139"/>
      <c r="B709" s="83"/>
      <c r="C709" s="153"/>
      <c r="D709" s="198" t="s">
        <v>366</v>
      </c>
      <c r="E709" s="190" t="s">
        <v>1</v>
      </c>
      <c r="F709" s="154">
        <v>5864.6</v>
      </c>
    </row>
    <row r="710" spans="1:6" ht="38.25">
      <c r="A710" s="139"/>
      <c r="B710" s="83"/>
      <c r="C710" s="153" t="s">
        <v>64</v>
      </c>
      <c r="D710" s="180"/>
      <c r="E710" s="118" t="s">
        <v>12</v>
      </c>
      <c r="F710" s="154">
        <f>F711</f>
        <v>10000</v>
      </c>
    </row>
    <row r="711" spans="1:6" ht="25.5">
      <c r="A711" s="139"/>
      <c r="B711" s="83"/>
      <c r="C711" s="153" t="s">
        <v>598</v>
      </c>
      <c r="D711" s="83"/>
      <c r="E711" s="213" t="s">
        <v>146</v>
      </c>
      <c r="F711" s="154">
        <f>F712</f>
        <v>10000</v>
      </c>
    </row>
    <row r="712" spans="1:6" ht="38.25">
      <c r="A712" s="139"/>
      <c r="B712" s="83"/>
      <c r="C712" s="153"/>
      <c r="D712" s="153" t="s">
        <v>373</v>
      </c>
      <c r="E712" s="118" t="s">
        <v>7</v>
      </c>
      <c r="F712" s="154">
        <v>10000</v>
      </c>
    </row>
    <row r="713" spans="1:6" ht="25.5">
      <c r="A713" s="139"/>
      <c r="B713" s="83"/>
      <c r="C713" s="83" t="s">
        <v>75</v>
      </c>
      <c r="D713" s="83"/>
      <c r="E713" s="213" t="s">
        <v>147</v>
      </c>
      <c r="F713" s="154">
        <f>F714</f>
        <v>2876.8</v>
      </c>
    </row>
    <row r="714" spans="1:6" ht="38.25">
      <c r="A714" s="139"/>
      <c r="B714" s="83"/>
      <c r="C714" s="83" t="s">
        <v>80</v>
      </c>
      <c r="D714" s="155"/>
      <c r="E714" s="208" t="s">
        <v>81</v>
      </c>
      <c r="F714" s="146">
        <f>F715</f>
        <v>2876.8</v>
      </c>
    </row>
    <row r="715" spans="1:6" ht="25.5">
      <c r="A715" s="139"/>
      <c r="B715" s="83"/>
      <c r="C715" s="83" t="s">
        <v>611</v>
      </c>
      <c r="D715" s="155"/>
      <c r="E715" s="208" t="s">
        <v>148</v>
      </c>
      <c r="F715" s="146">
        <f>F716</f>
        <v>2876.8</v>
      </c>
    </row>
    <row r="716" spans="1:6" ht="25.5">
      <c r="A716" s="139"/>
      <c r="B716" s="83"/>
      <c r="C716" s="83"/>
      <c r="D716" s="198" t="s">
        <v>366</v>
      </c>
      <c r="E716" s="190" t="s">
        <v>1</v>
      </c>
      <c r="F716" s="146">
        <v>2876.8</v>
      </c>
    </row>
    <row r="717" spans="1:6" ht="25.5">
      <c r="A717" s="139"/>
      <c r="B717" s="194" t="s">
        <v>149</v>
      </c>
      <c r="C717" s="153"/>
      <c r="D717" s="211"/>
      <c r="E717" s="229" t="s">
        <v>150</v>
      </c>
      <c r="F717" s="154">
        <f>F719</f>
        <v>22587.699999999997</v>
      </c>
    </row>
    <row r="718" spans="1:6" ht="38.25">
      <c r="A718" s="139"/>
      <c r="B718" s="194"/>
      <c r="C718" s="144" t="s">
        <v>57</v>
      </c>
      <c r="D718" s="198"/>
      <c r="E718" s="190" t="s">
        <v>119</v>
      </c>
      <c r="F718" s="154">
        <f>F719</f>
        <v>22587.699999999997</v>
      </c>
    </row>
    <row r="719" spans="1:6" ht="25.5">
      <c r="A719" s="139"/>
      <c r="B719" s="230"/>
      <c r="C719" s="153" t="s">
        <v>82</v>
      </c>
      <c r="D719" s="83"/>
      <c r="E719" s="213" t="s">
        <v>185</v>
      </c>
      <c r="F719" s="146">
        <f>F720+F725</f>
        <v>22587.699999999997</v>
      </c>
    </row>
    <row r="720" spans="1:6" ht="25.5">
      <c r="A720" s="139"/>
      <c r="B720" s="230"/>
      <c r="C720" s="153" t="s">
        <v>83</v>
      </c>
      <c r="D720" s="161"/>
      <c r="E720" s="188" t="s">
        <v>205</v>
      </c>
      <c r="F720" s="154">
        <f>F721</f>
        <v>13328.699999999999</v>
      </c>
    </row>
    <row r="721" spans="1:6" s="5" customFormat="1" ht="25.5">
      <c r="A721" s="139"/>
      <c r="B721" s="230"/>
      <c r="C721" s="144" t="s">
        <v>612</v>
      </c>
      <c r="D721" s="155"/>
      <c r="E721" s="208" t="s">
        <v>5</v>
      </c>
      <c r="F721" s="146">
        <f>SUM(F722:F724)</f>
        <v>13328.699999999999</v>
      </c>
    </row>
    <row r="722" spans="1:6" s="5" customFormat="1" ht="76.5">
      <c r="A722" s="139"/>
      <c r="B722" s="230"/>
      <c r="C722" s="144"/>
      <c r="D722" s="155" t="s">
        <v>365</v>
      </c>
      <c r="E722" s="208" t="s">
        <v>179</v>
      </c>
      <c r="F722" s="146">
        <v>12637.4</v>
      </c>
    </row>
    <row r="723" spans="1:6" s="5" customFormat="1" ht="25.5">
      <c r="A723" s="139"/>
      <c r="B723" s="230"/>
      <c r="C723" s="144"/>
      <c r="D723" s="155" t="s">
        <v>366</v>
      </c>
      <c r="E723" s="208" t="s">
        <v>1</v>
      </c>
      <c r="F723" s="146">
        <v>689.8</v>
      </c>
    </row>
    <row r="724" spans="1:6" s="5" customFormat="1" ht="15">
      <c r="A724" s="139"/>
      <c r="B724" s="230"/>
      <c r="C724" s="144"/>
      <c r="D724" s="155" t="s">
        <v>367</v>
      </c>
      <c r="E724" s="208" t="s">
        <v>368</v>
      </c>
      <c r="F724" s="146">
        <v>1.5</v>
      </c>
    </row>
    <row r="725" spans="1:6" ht="25.5">
      <c r="A725" s="139"/>
      <c r="B725" s="230"/>
      <c r="C725" s="153" t="s">
        <v>85</v>
      </c>
      <c r="D725" s="161"/>
      <c r="E725" s="167" t="s">
        <v>201</v>
      </c>
      <c r="F725" s="154">
        <f>F726</f>
        <v>9259</v>
      </c>
    </row>
    <row r="726" spans="1:6" s="5" customFormat="1" ht="15">
      <c r="A726" s="139"/>
      <c r="B726" s="230"/>
      <c r="C726" s="144" t="s">
        <v>613</v>
      </c>
      <c r="D726" s="144"/>
      <c r="E726" s="167" t="s">
        <v>202</v>
      </c>
      <c r="F726" s="146">
        <f>SUM(F727:F729)</f>
        <v>9259</v>
      </c>
    </row>
    <row r="727" spans="1:6" s="5" customFormat="1" ht="76.5">
      <c r="A727" s="139"/>
      <c r="B727" s="230"/>
      <c r="C727" s="144"/>
      <c r="D727" s="144" t="s">
        <v>365</v>
      </c>
      <c r="E727" s="158" t="s">
        <v>179</v>
      </c>
      <c r="F727" s="146">
        <v>8432</v>
      </c>
    </row>
    <row r="728" spans="1:6" s="5" customFormat="1" ht="25.5">
      <c r="A728" s="139"/>
      <c r="B728" s="230"/>
      <c r="C728" s="144"/>
      <c r="D728" s="144" t="s">
        <v>366</v>
      </c>
      <c r="E728" s="158" t="s">
        <v>1</v>
      </c>
      <c r="F728" s="146">
        <v>758.8</v>
      </c>
    </row>
    <row r="729" spans="1:6" s="5" customFormat="1" ht="15">
      <c r="A729" s="139"/>
      <c r="B729" s="230"/>
      <c r="C729" s="144"/>
      <c r="D729" s="144" t="s">
        <v>367</v>
      </c>
      <c r="E729" s="158" t="s">
        <v>368</v>
      </c>
      <c r="F729" s="146">
        <v>68.2</v>
      </c>
    </row>
    <row r="730" spans="1:6" ht="15">
      <c r="A730" s="139"/>
      <c r="B730" s="191" t="s">
        <v>446</v>
      </c>
      <c r="C730" s="144"/>
      <c r="D730" s="192"/>
      <c r="E730" s="215" t="s">
        <v>447</v>
      </c>
      <c r="F730" s="146">
        <f aca="true" t="shared" si="2" ref="F730:F735">F731</f>
        <v>1046.5</v>
      </c>
    </row>
    <row r="731" spans="1:6" ht="25.5">
      <c r="A731" s="139"/>
      <c r="B731" s="194" t="s">
        <v>151</v>
      </c>
      <c r="C731" s="144"/>
      <c r="D731" s="192"/>
      <c r="E731" s="215" t="s">
        <v>152</v>
      </c>
      <c r="F731" s="154">
        <f t="shared" si="2"/>
        <v>1046.5</v>
      </c>
    </row>
    <row r="732" spans="1:6" ht="38.25">
      <c r="A732" s="139"/>
      <c r="B732" s="194"/>
      <c r="C732" s="144" t="s">
        <v>57</v>
      </c>
      <c r="D732" s="198"/>
      <c r="E732" s="190" t="s">
        <v>119</v>
      </c>
      <c r="F732" s="146">
        <f t="shared" si="2"/>
        <v>1046.5</v>
      </c>
    </row>
    <row r="733" spans="1:6" ht="25.5">
      <c r="A733" s="143"/>
      <c r="B733" s="194"/>
      <c r="C733" s="83" t="s">
        <v>75</v>
      </c>
      <c r="D733" s="83"/>
      <c r="E733" s="213" t="s">
        <v>147</v>
      </c>
      <c r="F733" s="146">
        <f t="shared" si="2"/>
        <v>1046.5</v>
      </c>
    </row>
    <row r="734" spans="1:6" ht="38.25">
      <c r="A734" s="143"/>
      <c r="B734" s="194"/>
      <c r="C734" s="83" t="s">
        <v>80</v>
      </c>
      <c r="D734" s="155"/>
      <c r="E734" s="208" t="s">
        <v>81</v>
      </c>
      <c r="F734" s="146">
        <f t="shared" si="2"/>
        <v>1046.5</v>
      </c>
    </row>
    <row r="735" spans="1:6" ht="12.75">
      <c r="A735" s="143"/>
      <c r="B735" s="194"/>
      <c r="C735" s="83" t="s">
        <v>610</v>
      </c>
      <c r="D735" s="155"/>
      <c r="E735" s="208" t="s">
        <v>153</v>
      </c>
      <c r="F735" s="146">
        <f t="shared" si="2"/>
        <v>1046.5</v>
      </c>
    </row>
    <row r="736" spans="1:6" ht="25.5">
      <c r="A736" s="143"/>
      <c r="B736" s="194"/>
      <c r="C736" s="83"/>
      <c r="D736" s="198" t="s">
        <v>366</v>
      </c>
      <c r="E736" s="190" t="s">
        <v>1</v>
      </c>
      <c r="F736" s="146">
        <v>1046.5</v>
      </c>
    </row>
    <row r="737" spans="1:6" s="5" customFormat="1" ht="15.75">
      <c r="A737" s="125"/>
      <c r="B737" s="125"/>
      <c r="C737" s="125"/>
      <c r="D737" s="125"/>
      <c r="E737" s="231" t="s">
        <v>174</v>
      </c>
      <c r="F737" s="232">
        <f>F10+F97+F250+F287+F367+F436+F629+F645+F655</f>
        <v>4133619.92</v>
      </c>
    </row>
    <row r="739" ht="12.75">
      <c r="E739" s="23"/>
    </row>
    <row r="740" ht="12.75">
      <c r="E740" s="23"/>
    </row>
    <row r="741" ht="12.75">
      <c r="E741" s="23"/>
    </row>
    <row r="742" spans="1:6" ht="12.75">
      <c r="A742"/>
      <c r="B742"/>
      <c r="C742"/>
      <c r="D742"/>
      <c r="E742" s="23"/>
      <c r="F742"/>
    </row>
    <row r="743" spans="1:6" ht="12.75">
      <c r="A743"/>
      <c r="B743"/>
      <c r="C743"/>
      <c r="D743"/>
      <c r="E743" s="23"/>
      <c r="F743"/>
    </row>
    <row r="744" spans="1:6" ht="12.75">
      <c r="A744"/>
      <c r="B744"/>
      <c r="C744"/>
      <c r="D744"/>
      <c r="E744" s="23"/>
      <c r="F744"/>
    </row>
    <row r="745" spans="1:6" ht="12.75">
      <c r="A745"/>
      <c r="B745"/>
      <c r="C745"/>
      <c r="D745"/>
      <c r="E745" s="23"/>
      <c r="F745"/>
    </row>
    <row r="746" spans="1:6" ht="12.75">
      <c r="A746"/>
      <c r="B746"/>
      <c r="C746"/>
      <c r="D746"/>
      <c r="E746" s="23"/>
      <c r="F746"/>
    </row>
    <row r="747" spans="1:6" ht="12.75">
      <c r="A747"/>
      <c r="B747"/>
      <c r="C747"/>
      <c r="D747"/>
      <c r="E747" s="23"/>
      <c r="F747"/>
    </row>
    <row r="748" spans="1:6" ht="12.75">
      <c r="A748"/>
      <c r="B748"/>
      <c r="C748"/>
      <c r="D748"/>
      <c r="E748" s="23"/>
      <c r="F748"/>
    </row>
    <row r="749" spans="1:6" ht="12.75">
      <c r="A749"/>
      <c r="B749"/>
      <c r="C749"/>
      <c r="D749"/>
      <c r="E749" s="23"/>
      <c r="F749"/>
    </row>
    <row r="750" spans="1:6" ht="12.75">
      <c r="A750"/>
      <c r="B750"/>
      <c r="C750"/>
      <c r="D750"/>
      <c r="E750" s="23"/>
      <c r="F750"/>
    </row>
    <row r="751" spans="1:6" ht="12.75">
      <c r="A751"/>
      <c r="B751"/>
      <c r="C751"/>
      <c r="D751"/>
      <c r="E751" s="23"/>
      <c r="F751"/>
    </row>
    <row r="752" spans="1:6" ht="12.75">
      <c r="A752"/>
      <c r="B752"/>
      <c r="C752"/>
      <c r="D752"/>
      <c r="E752" s="23"/>
      <c r="F752"/>
    </row>
    <row r="753" spans="1:6" ht="12.75">
      <c r="A753"/>
      <c r="B753"/>
      <c r="C753"/>
      <c r="D753"/>
      <c r="E753" s="23"/>
      <c r="F753"/>
    </row>
    <row r="754" spans="1:6" ht="12.75">
      <c r="A754"/>
      <c r="B754"/>
      <c r="C754"/>
      <c r="D754"/>
      <c r="E754" s="23"/>
      <c r="F754"/>
    </row>
    <row r="755" spans="1:6" ht="12.75">
      <c r="A755"/>
      <c r="B755"/>
      <c r="C755"/>
      <c r="D755"/>
      <c r="E755" s="23"/>
      <c r="F755"/>
    </row>
    <row r="756" spans="1:6" ht="12.75">
      <c r="A756"/>
      <c r="B756"/>
      <c r="C756"/>
      <c r="D756"/>
      <c r="E756" s="23"/>
      <c r="F756"/>
    </row>
    <row r="757" spans="1:6" ht="12.75">
      <c r="A757"/>
      <c r="B757"/>
      <c r="C757"/>
      <c r="D757"/>
      <c r="E757" s="23"/>
      <c r="F757"/>
    </row>
    <row r="758" spans="1:6" ht="12.75">
      <c r="A758"/>
      <c r="B758"/>
      <c r="C758"/>
      <c r="D758"/>
      <c r="E758" s="23"/>
      <c r="F758"/>
    </row>
    <row r="759" spans="1:6" ht="12.75">
      <c r="A759"/>
      <c r="B759"/>
      <c r="C759"/>
      <c r="D759"/>
      <c r="E759" s="23"/>
      <c r="F759"/>
    </row>
    <row r="760" spans="1:6" ht="12.75">
      <c r="A760"/>
      <c r="B760"/>
      <c r="C760"/>
      <c r="D760"/>
      <c r="E760" s="23"/>
      <c r="F760"/>
    </row>
    <row r="761" spans="1:6" ht="12.75">
      <c r="A761"/>
      <c r="B761"/>
      <c r="C761"/>
      <c r="D761"/>
      <c r="E761" s="23"/>
      <c r="F761"/>
    </row>
    <row r="762" spans="1:6" ht="12.75">
      <c r="A762"/>
      <c r="B762"/>
      <c r="C762"/>
      <c r="D762"/>
      <c r="E762" s="23"/>
      <c r="F762"/>
    </row>
    <row r="763" spans="1:6" ht="12.75">
      <c r="A763"/>
      <c r="B763"/>
      <c r="C763"/>
      <c r="D763"/>
      <c r="E763" s="23"/>
      <c r="F763"/>
    </row>
    <row r="764" spans="1:6" ht="12.75">
      <c r="A764"/>
      <c r="B764"/>
      <c r="C764"/>
      <c r="D764"/>
      <c r="E764" s="23"/>
      <c r="F764"/>
    </row>
    <row r="765" spans="1:6" ht="12.75">
      <c r="A765"/>
      <c r="B765"/>
      <c r="C765"/>
      <c r="D765"/>
      <c r="E765" s="23"/>
      <c r="F765"/>
    </row>
    <row r="766" spans="1:6" ht="12.75">
      <c r="A766"/>
      <c r="B766"/>
      <c r="C766"/>
      <c r="D766"/>
      <c r="E766" s="23"/>
      <c r="F766"/>
    </row>
    <row r="767" spans="1:6" ht="12.75">
      <c r="A767"/>
      <c r="B767"/>
      <c r="C767"/>
      <c r="D767"/>
      <c r="E767" s="23"/>
      <c r="F767"/>
    </row>
    <row r="768" spans="1:6" ht="12.75">
      <c r="A768"/>
      <c r="B768"/>
      <c r="C768"/>
      <c r="D768"/>
      <c r="E768" s="23"/>
      <c r="F768"/>
    </row>
    <row r="769" spans="1:6" ht="12.75">
      <c r="A769"/>
      <c r="B769"/>
      <c r="C769"/>
      <c r="D769"/>
      <c r="E769" s="23"/>
      <c r="F769"/>
    </row>
    <row r="770" spans="1:6" ht="12.75">
      <c r="A770"/>
      <c r="B770"/>
      <c r="C770"/>
      <c r="D770"/>
      <c r="E770" s="23"/>
      <c r="F770"/>
    </row>
    <row r="771" spans="1:6" ht="12.75">
      <c r="A771"/>
      <c r="B771"/>
      <c r="C771"/>
      <c r="D771"/>
      <c r="E771" s="23"/>
      <c r="F771"/>
    </row>
    <row r="772" spans="1:6" ht="12.75">
      <c r="A772"/>
      <c r="B772"/>
      <c r="C772"/>
      <c r="D772"/>
      <c r="E772" s="23"/>
      <c r="F772"/>
    </row>
    <row r="773" spans="1:6" ht="12.75">
      <c r="A773"/>
      <c r="B773"/>
      <c r="C773"/>
      <c r="D773"/>
      <c r="E773" s="23"/>
      <c r="F773"/>
    </row>
    <row r="774" spans="1:6" ht="12.75">
      <c r="A774"/>
      <c r="B774"/>
      <c r="C774"/>
      <c r="D774"/>
      <c r="E774" s="23"/>
      <c r="F774"/>
    </row>
    <row r="775" spans="1:6" ht="12.75">
      <c r="A775"/>
      <c r="B775"/>
      <c r="C775"/>
      <c r="D775"/>
      <c r="E775" s="23"/>
      <c r="F775"/>
    </row>
    <row r="776" spans="1:6" ht="12.75">
      <c r="A776"/>
      <c r="B776"/>
      <c r="C776"/>
      <c r="D776"/>
      <c r="E776" s="23"/>
      <c r="F776"/>
    </row>
    <row r="777" spans="1:6" ht="12.75">
      <c r="A777"/>
      <c r="B777"/>
      <c r="C777"/>
      <c r="D777"/>
      <c r="E777" s="23"/>
      <c r="F777"/>
    </row>
    <row r="778" spans="1:6" ht="12.75">
      <c r="A778"/>
      <c r="B778"/>
      <c r="C778"/>
      <c r="D778"/>
      <c r="E778" s="23"/>
      <c r="F778"/>
    </row>
    <row r="779" spans="1:6" ht="12.75">
      <c r="A779"/>
      <c r="B779"/>
      <c r="C779"/>
      <c r="D779"/>
      <c r="E779" s="23"/>
      <c r="F779"/>
    </row>
    <row r="780" spans="1:6" ht="12.75">
      <c r="A780"/>
      <c r="B780"/>
      <c r="C780"/>
      <c r="D780"/>
      <c r="E780" s="23"/>
      <c r="F780"/>
    </row>
    <row r="781" spans="1:6" ht="12.75">
      <c r="A781"/>
      <c r="B781"/>
      <c r="C781"/>
      <c r="D781"/>
      <c r="E781" s="23"/>
      <c r="F781"/>
    </row>
    <row r="782" spans="1:6" ht="12.75">
      <c r="A782"/>
      <c r="B782"/>
      <c r="C782"/>
      <c r="D782"/>
      <c r="E782" s="23"/>
      <c r="F782"/>
    </row>
    <row r="783" spans="1:6" ht="12.75">
      <c r="A783"/>
      <c r="B783"/>
      <c r="C783"/>
      <c r="D783"/>
      <c r="E783" s="23"/>
      <c r="F783"/>
    </row>
    <row r="784" spans="1:6" ht="12.75">
      <c r="A784"/>
      <c r="B784"/>
      <c r="C784"/>
      <c r="D784"/>
      <c r="E784" s="23"/>
      <c r="F784"/>
    </row>
    <row r="785" spans="1:6" ht="12.75">
      <c r="A785"/>
      <c r="B785"/>
      <c r="C785"/>
      <c r="D785"/>
      <c r="E785" s="23"/>
      <c r="F785"/>
    </row>
    <row r="786" spans="1:6" ht="12.75">
      <c r="A786"/>
      <c r="B786"/>
      <c r="C786"/>
      <c r="D786"/>
      <c r="E786" s="23"/>
      <c r="F786"/>
    </row>
    <row r="787" spans="1:6" ht="12.75">
      <c r="A787"/>
      <c r="B787"/>
      <c r="C787"/>
      <c r="D787"/>
      <c r="E787" s="23"/>
      <c r="F787"/>
    </row>
    <row r="788" spans="1:6" ht="12.75">
      <c r="A788"/>
      <c r="B788"/>
      <c r="C788"/>
      <c r="D788"/>
      <c r="E788" s="23"/>
      <c r="F788"/>
    </row>
    <row r="789" spans="1:6" ht="12.75">
      <c r="A789"/>
      <c r="B789"/>
      <c r="C789"/>
      <c r="D789"/>
      <c r="E789" s="23"/>
      <c r="F789"/>
    </row>
    <row r="790" spans="1:6" ht="12.75">
      <c r="A790"/>
      <c r="B790"/>
      <c r="C790"/>
      <c r="D790"/>
      <c r="E790" s="23"/>
      <c r="F790"/>
    </row>
    <row r="791" spans="1:6" ht="12.75">
      <c r="A791"/>
      <c r="B791"/>
      <c r="C791"/>
      <c r="D791"/>
      <c r="E791" s="23"/>
      <c r="F791"/>
    </row>
    <row r="792" spans="1:6" ht="12.75">
      <c r="A792"/>
      <c r="B792"/>
      <c r="C792"/>
      <c r="D792"/>
      <c r="E792" s="23"/>
      <c r="F792"/>
    </row>
    <row r="793" spans="1:6" ht="12.75">
      <c r="A793"/>
      <c r="B793"/>
      <c r="C793"/>
      <c r="D793"/>
      <c r="E793" s="23"/>
      <c r="F793"/>
    </row>
    <row r="794" spans="1:6" ht="12.75">
      <c r="A794"/>
      <c r="B794"/>
      <c r="C794"/>
      <c r="D794"/>
      <c r="E794" s="23"/>
      <c r="F794"/>
    </row>
    <row r="795" spans="1:6" ht="12.75">
      <c r="A795"/>
      <c r="B795"/>
      <c r="C795"/>
      <c r="D795"/>
      <c r="E795" s="23"/>
      <c r="F795"/>
    </row>
    <row r="796" spans="1:6" ht="12.75">
      <c r="A796"/>
      <c r="B796"/>
      <c r="C796"/>
      <c r="D796"/>
      <c r="E796" s="23"/>
      <c r="F796"/>
    </row>
    <row r="797" spans="1:6" ht="12.75">
      <c r="A797"/>
      <c r="B797"/>
      <c r="C797"/>
      <c r="D797"/>
      <c r="E797" s="23"/>
      <c r="F797"/>
    </row>
    <row r="798" spans="1:6" ht="12.75">
      <c r="A798"/>
      <c r="B798"/>
      <c r="C798"/>
      <c r="D798"/>
      <c r="E798" s="23"/>
      <c r="F798"/>
    </row>
    <row r="799" spans="1:6" ht="12.75">
      <c r="A799"/>
      <c r="B799"/>
      <c r="C799"/>
      <c r="D799"/>
      <c r="E799" s="23"/>
      <c r="F799"/>
    </row>
    <row r="800" spans="1:6" ht="12.75">
      <c r="A800"/>
      <c r="B800"/>
      <c r="C800"/>
      <c r="D800"/>
      <c r="E800" s="23"/>
      <c r="F800"/>
    </row>
    <row r="801" spans="1:6" ht="12.75">
      <c r="A801"/>
      <c r="B801"/>
      <c r="C801"/>
      <c r="D801"/>
      <c r="E801" s="23"/>
      <c r="F801"/>
    </row>
    <row r="802" spans="1:6" ht="12.75">
      <c r="A802"/>
      <c r="B802"/>
      <c r="C802"/>
      <c r="D802"/>
      <c r="E802" s="23"/>
      <c r="F802"/>
    </row>
    <row r="803" spans="1:6" ht="12.75">
      <c r="A803"/>
      <c r="B803"/>
      <c r="C803"/>
      <c r="D803"/>
      <c r="E803" s="23"/>
      <c r="F803"/>
    </row>
    <row r="804" spans="1:6" ht="12.75">
      <c r="A804"/>
      <c r="B804"/>
      <c r="C804"/>
      <c r="D804"/>
      <c r="E804" s="23"/>
      <c r="F804"/>
    </row>
    <row r="805" spans="1:6" ht="12.75">
      <c r="A805"/>
      <c r="B805"/>
      <c r="C805"/>
      <c r="D805"/>
      <c r="E805" s="23"/>
      <c r="F805"/>
    </row>
    <row r="806" spans="1:6" ht="12.75">
      <c r="A806"/>
      <c r="B806"/>
      <c r="C806"/>
      <c r="D806"/>
      <c r="E806" s="23"/>
      <c r="F806"/>
    </row>
    <row r="807" spans="1:6" ht="12.75">
      <c r="A807"/>
      <c r="B807"/>
      <c r="C807"/>
      <c r="D807"/>
      <c r="E807" s="23"/>
      <c r="F807"/>
    </row>
  </sheetData>
  <sheetProtection/>
  <autoFilter ref="A8:J737"/>
  <mergeCells count="2">
    <mergeCell ref="A5:F5"/>
    <mergeCell ref="A6:F6"/>
  </mergeCells>
  <printOptions/>
  <pageMargins left="1.1811023622047245" right="0.3937007874015748" top="0.2362204724409449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281</cp:lastModifiedBy>
  <cp:lastPrinted>2015-11-10T05:20:43Z</cp:lastPrinted>
  <dcterms:created xsi:type="dcterms:W3CDTF">2005-09-01T09:08:31Z</dcterms:created>
  <dcterms:modified xsi:type="dcterms:W3CDTF">2015-11-10T05:21:17Z</dcterms:modified>
  <cp:category/>
  <cp:version/>
  <cp:contentType/>
  <cp:contentStatus/>
</cp:coreProperties>
</file>