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9000" activeTab="0"/>
  </bookViews>
  <sheets>
    <sheet name="Приложение2" sheetId="1" r:id="rId1"/>
  </sheets>
  <externalReferences>
    <externalReference r:id="rId4"/>
  </externalReference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'Приложение2'!$A$9:$J$230</definedName>
    <definedName name="_xlnm.Print_Titles" localSheetId="0">'Приложение2'!$7:$9</definedName>
  </definedNames>
  <calcPr fullCalcOnLoad="1"/>
</workbook>
</file>

<file path=xl/sharedStrings.xml><?xml version="1.0" encoding="utf-8"?>
<sst xmlns="http://schemas.openxmlformats.org/spreadsheetml/2006/main" count="457" uniqueCount="453">
  <si>
    <t xml:space="preserve">Приложение 2 </t>
  </si>
  <si>
    <t>к постановлению администрации города</t>
  </si>
  <si>
    <t>Исполнение бюджета города Березники по кодам видов доходов за 1 полугодие 2016 г.
и ожидаемое исполнение бюджета города за 2016 год</t>
  </si>
  <si>
    <t>тыс. руб.</t>
  </si>
  <si>
    <t xml:space="preserve">Код </t>
  </si>
  <si>
    <t>Наименование  кода вида доходов</t>
  </si>
  <si>
    <t>Исполнение за 1 полугодие 2016 года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</si>
  <si>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</si>
  <si>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</si>
  <si>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</si>
  <si>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</si>
  <si>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отклонение</t>
  </si>
  <si>
    <t>% испол-я от
уточнен-ного
плана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</si>
  <si>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</si>
  <si>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</si>
  <si>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</si>
  <si>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</si>
  <si>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</si>
  <si>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</si>
  <si>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</si>
  <si>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</si>
  <si>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</si>
  <si>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</si>
  <si>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</si>
  <si>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</si>
  <si>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</si>
  <si>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</si>
  <si>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</si>
  <si>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</si>
  <si>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</si>
  <si>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</si>
  <si>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</si>
  <si>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</si>
  <si>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</si>
  <si>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</si>
  <si>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</si>
  <si>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</si>
  <si>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</si>
  <si>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</si>
  <si>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</si>
  <si>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</si>
  <si>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</si>
  <si>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</si>
  <si>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</si>
  <si>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</si>
  <si>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</si>
  <si>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</si>
  <si>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</si>
  <si>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</si>
  <si>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</si>
  <si>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</si>
  <si>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</si>
  <si>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</si>
  <si>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</si>
  <si>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</si>
  <si>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</si>
  <si>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</si>
  <si>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</si>
  <si>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</si>
  <si>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</si>
  <si>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</si>
  <si>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</si>
  <si>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</si>
  <si>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</si>
  <si>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</si>
  <si>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</si>
  <si>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</si>
  <si>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</si>
  <si>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</si>
  <si>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</si>
  <si>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</si>
  <si>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</si>
  <si>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</si>
  <si>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</si>
  <si>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</si>
  <si>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</si>
  <si>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</si>
  <si>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</si>
  <si>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</si>
  <si>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</si>
  <si>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</si>
  <si>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</si>
  <si>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</si>
  <si>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</si>
  <si>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</si>
  <si>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</si>
  <si>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</si>
  <si>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</si>
  <si>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</si>
  <si>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</si>
  <si>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</si>
  <si>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</si>
  <si>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</si>
  <si>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</si>
  <si>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</si>
  <si>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</si>
  <si>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</si>
  <si>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</si>
  <si>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</si>
  <si>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</si>
  <si>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</si>
  <si>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</si>
  <si>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</si>
  <si>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</si>
  <si>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</si>
  <si>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</si>
  <si>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</si>
  <si>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</si>
  <si>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</si>
  <si>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</si>
  <si>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</si>
  <si>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</si>
  <si>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</si>
  <si>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</si>
  <si>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</si>
  <si>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</si>
  <si>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</si>
  <si>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</si>
  <si>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</si>
  <si>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</si>
  <si>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</si>
  <si>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</si>
  <si>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</si>
  <si>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</si>
  <si>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</si>
  <si>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</si>
  <si>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</si>
  <si>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</si>
  <si>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</si>
  <si>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</si>
  <si>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</si>
  <si>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</si>
  <si>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</si>
  <si>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</si>
  <si>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</si>
  <si>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</si>
  <si>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</si>
  <si>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</si>
  <si>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</si>
  <si>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</si>
  <si>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</si>
  <si>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</si>
  <si>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</si>
  <si>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</si>
  <si>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</si>
  <si>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</si>
  <si>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</si>
  <si>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</si>
  <si>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</si>
  <si>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</si>
  <si>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</si>
  <si>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</si>
  <si>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</si>
  <si>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</si>
  <si>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</si>
  <si>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</si>
  <si>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</si>
  <si>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</si>
  <si>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</si>
  <si>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</si>
  <si>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</si>
  <si>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</si>
  <si>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</si>
  <si>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</si>
  <si>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</si>
  <si>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</si>
  <si>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</si>
  <si>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</si>
  <si>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</si>
  <si>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</si>
  <si>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</si>
  <si>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</si>
  <si>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</si>
  <si>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</si>
  <si>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</si>
  <si>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</si>
  <si>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</si>
  <si>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</si>
  <si>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</si>
  <si>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</si>
  <si>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</si>
  <si>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</si>
  <si>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</si>
  <si>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</si>
  <si>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</si>
  <si>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</si>
  <si>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</si>
  <si>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</si>
  <si>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</si>
  <si>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</si>
  <si>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</si>
  <si>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</si>
  <si>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</si>
  <si>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</si>
  <si>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</si>
  <si>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</si>
  <si>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</si>
  <si>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</si>
  <si>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</si>
  <si>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</si>
  <si>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</si>
  <si>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</si>
  <si>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</si>
  <si>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</si>
  <si>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</si>
  <si>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</si>
  <si>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</si>
  <si>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</si>
  <si>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</si>
  <si>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</si>
  <si>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</si>
  <si>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</si>
  <si>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</si>
  <si>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</si>
  <si>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</si>
  <si>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</si>
  <si>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</si>
  <si>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</si>
  <si>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</si>
  <si>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</si>
  <si>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</si>
  <si>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</si>
  <si>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</si>
  <si>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</si>
  <si>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</si>
  <si>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</si>
  <si>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</si>
  <si>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</si>
  <si>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</si>
  <si>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</si>
  <si>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</si>
  <si>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</si>
  <si>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</si>
  <si>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</si>
  <si>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</si>
  <si>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</si>
  <si>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</si>
  <si>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</si>
  <si>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</si>
  <si>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</si>
  <si>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</si>
  <si>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</si>
  <si>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</si>
  <si>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</si>
  <si>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</si>
  <si>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</si>
  <si>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</si>
  <si>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</si>
  <si>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</si>
  <si>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</si>
  <si>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</si>
  <si>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</si>
  <si>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</si>
  <si>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</si>
  <si>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</si>
  <si>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</si>
  <si>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</si>
  <si>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</si>
  <si>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</si>
  <si>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</si>
  <si>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</si>
  <si>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</si>
  <si>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</si>
  <si>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1 16 25000 00 0000 140</t>
  </si>
  <si>
    <t>Денежные   взыскания (штрафы) за  нарушение законодательства Российской Федерации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</si>
  <si>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</si>
  <si>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</si>
  <si>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</si>
  <si>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</si>
  <si>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</si>
  <si>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</si>
  <si>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</si>
  <si>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</si>
  <si>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</si>
  <si>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</si>
  <si>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</si>
  <si>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</si>
  <si>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</si>
  <si>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</si>
  <si>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</si>
  <si>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</si>
  <si>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</si>
  <si>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</si>
  <si>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</si>
  <si>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</si>
  <si>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</si>
  <si>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</si>
  <si>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</si>
  <si>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</si>
  <si>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</si>
  <si>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</si>
  <si>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</si>
  <si>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</si>
  <si>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</si>
  <si>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</si>
  <si>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</si>
  <si>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</si>
  <si>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</si>
  <si>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</si>
  <si>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</si>
  <si>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</si>
  <si>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</si>
  <si>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</si>
  <si>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</si>
  <si>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</si>
  <si>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</si>
  <si>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</si>
  <si>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</si>
  <si>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</si>
  <si>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</si>
  <si>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</si>
  <si>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</si>
  <si>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</si>
  <si>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</si>
  <si>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</si>
  <si>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</si>
  <si>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</si>
  <si>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</si>
  <si>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</si>
  <si>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</si>
  <si>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</si>
  <si>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</si>
  <si>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</si>
  <si>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</si>
  <si>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</si>
  <si>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</si>
  <si>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</si>
  <si>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</si>
  <si>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</si>
  <si>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</si>
  <si>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</si>
  <si>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</si>
  <si>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</si>
  <si>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</si>
  <si>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</si>
  <si>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</si>
  <si>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</si>
  <si>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</si>
  <si>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</si>
  <si>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</si>
  <si>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</si>
  <si>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</si>
  <si>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</si>
  <si>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</si>
  <si>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</si>
  <si>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</si>
  <si>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</si>
  <si>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</si>
  <si>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</si>
  <si>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</si>
  <si>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</si>
  <si>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</si>
  <si>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</si>
  <si>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2 02 02150 00 0000 151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</si>
  <si>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</si>
  <si>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</si>
  <si>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</si>
  <si>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2 02 02204 00 0000 151</t>
  </si>
  <si>
    <t>Субсидии бюджетам на модернизацию региональных  систем  дошкольного образования</t>
  </si>
  <si>
    <t>2 02 02204 04 0000 151</t>
  </si>
  <si>
    <t>Субсидии бюджетам городских округов на модернизацию региональных  систем  дошкольного образования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</si>
  <si>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</si>
  <si>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</si>
  <si>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</si>
  <si>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</si>
  <si>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</si>
  <si>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</si>
  <si>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</si>
  <si>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</si>
  <si>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</si>
  <si>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</si>
  <si>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</si>
  <si>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</si>
  <si>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</si>
  <si>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</si>
  <si>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</si>
  <si>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</si>
  <si>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</si>
  <si>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</si>
  <si>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</si>
  <si>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</si>
  <si>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</si>
  <si>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</si>
  <si>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</si>
  <si>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</si>
  <si>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</si>
  <si>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</si>
  <si>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</si>
  <si>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</si>
  <si>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</si>
  <si>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</si>
  <si>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</si>
  <si>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</si>
  <si>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</si>
  <si>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</si>
  <si>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</si>
  <si>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</si>
  <si>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</si>
  <si>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</si>
  <si>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</si>
  <si>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</si>
  <si>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</si>
  <si>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</si>
  <si>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</si>
  <si>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</si>
  <si>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</si>
  <si>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</si>
  <si>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2 02 03078 00 0000 151</t>
  </si>
  <si>
    <t>Субвенции бюджетам на модернизацию региональных систем общего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</si>
  <si>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</si>
  <si>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</si>
  <si>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2 02 03121 00 0000 151</t>
  </si>
  <si>
    <t>Субвенции бюджетам на проведение Всероссийской сельскохозяйственной переписи в 2016 году</t>
  </si>
  <si>
    <t>2 02 03121 04 0000 151</t>
  </si>
  <si>
    <t>Субвенции бюджетам городских округов на проведение Всероссийской сельскохозяйственной переписи в 2016 году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</si>
  <si>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</si>
  <si>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</si>
  <si>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</si>
  <si>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</si>
  <si>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</si>
  <si>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</si>
  <si>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</si>
  <si>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</si>
  <si>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</si>
  <si>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</si>
  <si>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</si>
  <si>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</si>
  <si>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</si>
  <si>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</si>
  <si>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</si>
  <si>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</si>
  <si>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</si>
  <si>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</si>
  <si>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</si>
  <si>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</si>
  <si>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2 07 04050 04 0000 180</t>
  </si>
  <si>
    <t>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</si>
  <si>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</si>
  <si>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</si>
  <si>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</si>
  <si>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</si>
  <si>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</si>
  <si>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</si>
  <si>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</si>
  <si>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</si>
  <si>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</si>
  <si>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</si>
  <si>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</si>
  <si>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</si>
  <si>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</si>
  <si>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</si>
  <si>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ФОРМА К-2</t>
  </si>
  <si>
    <r>
      <t xml:space="preserve">от </t>
    </r>
    <r>
      <rPr>
        <u val="single"/>
        <sz val="10"/>
        <rFont val="Times New Roman"/>
        <family val="1"/>
      </rPr>
      <t>09.08.2016 № 2505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</si>
</sst>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6">
      <alignment/>
      <protection/>
    </xf>
    <xf numFmtId="0" fontId="2" fillId="0" borderId="0" xfId="56" applyFill="1">
      <alignment/>
      <protection/>
    </xf>
    <xf numFmtId="0" fontId="2" fillId="33" borderId="0" xfId="56" applyFill="1">
      <alignment/>
      <protection/>
    </xf>
    <xf numFmtId="0" fontId="3" fillId="0" borderId="0" xfId="56" applyFont="1">
      <alignment/>
      <protection/>
    </xf>
    <xf numFmtId="0" fontId="3" fillId="0" borderId="0" xfId="56" applyFont="1" applyFill="1">
      <alignment/>
      <protection/>
    </xf>
    <xf numFmtId="0" fontId="3" fillId="0" borderId="0" xfId="55" applyFont="1" applyFill="1" applyAlignment="1">
      <alignment wrapText="1"/>
      <protection/>
    </xf>
    <xf numFmtId="0" fontId="5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Fill="1" applyBorder="1">
      <alignment/>
      <protection/>
    </xf>
    <xf numFmtId="0" fontId="3" fillId="33" borderId="0" xfId="56" applyFont="1" applyFill="1">
      <alignment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>
      <alignment/>
      <protection/>
    </xf>
    <xf numFmtId="3" fontId="9" fillId="0" borderId="10" xfId="56" applyNumberFormat="1" applyFont="1" applyBorder="1" applyAlignment="1">
      <alignment horizontal="left" vertical="top"/>
      <protection/>
    </xf>
    <xf numFmtId="0" fontId="10" fillId="0" borderId="10" xfId="0" applyFont="1" applyBorder="1" applyAlignment="1">
      <alignment vertical="top" wrapText="1"/>
    </xf>
    <xf numFmtId="172" fontId="10" fillId="0" borderId="10" xfId="56" applyNumberFormat="1" applyFont="1" applyFill="1" applyBorder="1" applyAlignment="1">
      <alignment vertical="top"/>
      <protection/>
    </xf>
    <xf numFmtId="172" fontId="10" fillId="33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0" fontId="9" fillId="0" borderId="10" xfId="56" applyFont="1" applyBorder="1" applyAlignment="1">
      <alignment horizontal="left" vertical="top"/>
      <protection/>
    </xf>
    <xf numFmtId="0" fontId="10" fillId="0" borderId="10" xfId="0" applyFont="1" applyBorder="1" applyAlignment="1">
      <alignment horizontal="left" vertical="top" wrapText="1"/>
    </xf>
    <xf numFmtId="0" fontId="11" fillId="0" borderId="0" xfId="56" applyFont="1">
      <alignment/>
      <protection/>
    </xf>
    <xf numFmtId="3" fontId="12" fillId="0" borderId="10" xfId="56" applyNumberFormat="1" applyFont="1" applyBorder="1" applyAlignment="1">
      <alignment horizontal="left" vertical="top"/>
      <protection/>
    </xf>
    <xf numFmtId="0" fontId="3" fillId="0" borderId="10" xfId="0" applyFont="1" applyBorder="1" applyAlignment="1">
      <alignment vertical="top" wrapText="1"/>
    </xf>
    <xf numFmtId="172" fontId="3" fillId="0" borderId="10" xfId="56" applyNumberFormat="1" applyFont="1" applyFill="1" applyBorder="1" applyAlignment="1">
      <alignment vertical="top"/>
      <protection/>
    </xf>
    <xf numFmtId="172" fontId="3" fillId="33" borderId="10" xfId="56" applyNumberFormat="1" applyFont="1" applyFill="1" applyBorder="1" applyAlignment="1">
      <alignment vertical="top"/>
      <protection/>
    </xf>
    <xf numFmtId="3" fontId="9" fillId="0" borderId="10" xfId="56" applyNumberFormat="1" applyFont="1" applyFill="1" applyBorder="1" applyAlignment="1">
      <alignment horizontal="left" vertical="top"/>
      <protection/>
    </xf>
    <xf numFmtId="0" fontId="10" fillId="0" borderId="10" xfId="0" applyFont="1" applyFill="1" applyBorder="1" applyAlignment="1">
      <alignment horizontal="left" vertical="top" wrapText="1"/>
    </xf>
    <xf numFmtId="0" fontId="13" fillId="0" borderId="0" xfId="56" applyFont="1">
      <alignment/>
      <protection/>
    </xf>
    <xf numFmtId="0" fontId="10" fillId="0" borderId="10" xfId="0" applyFont="1" applyFill="1" applyBorder="1" applyAlignment="1">
      <alignment vertical="top" wrapText="1"/>
    </xf>
    <xf numFmtId="3" fontId="12" fillId="0" borderId="10" xfId="56" applyNumberFormat="1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vertical="top" wrapText="1"/>
    </xf>
    <xf numFmtId="172" fontId="3" fillId="0" borderId="10" xfId="56" applyNumberFormat="1" applyFont="1" applyFill="1" applyBorder="1" applyAlignment="1">
      <alignment vertical="top"/>
      <protection/>
    </xf>
    <xf numFmtId="172" fontId="3" fillId="33" borderId="10" xfId="56" applyNumberFormat="1" applyFont="1" applyFill="1" applyBorder="1" applyAlignment="1">
      <alignment vertical="top"/>
      <protection/>
    </xf>
    <xf numFmtId="0" fontId="2" fillId="0" borderId="0" xfId="56" applyFont="1">
      <alignment/>
      <protection/>
    </xf>
    <xf numFmtId="172" fontId="14" fillId="0" borderId="10" xfId="56" applyNumberFormat="1" applyFont="1" applyFill="1" applyBorder="1" applyAlignment="1">
      <alignment vertical="top"/>
      <protection/>
    </xf>
    <xf numFmtId="172" fontId="14" fillId="33" borderId="10" xfId="56" applyNumberFormat="1" applyFont="1" applyFill="1" applyBorder="1" applyAlignment="1">
      <alignment vertical="top"/>
      <protection/>
    </xf>
    <xf numFmtId="0" fontId="15" fillId="0" borderId="0" xfId="56" applyFont="1">
      <alignment/>
      <protection/>
    </xf>
    <xf numFmtId="3" fontId="9" fillId="0" borderId="10" xfId="56" applyNumberFormat="1" applyFont="1" applyBorder="1" applyAlignment="1">
      <alignment horizontal="left" vertical="top"/>
      <protection/>
    </xf>
    <xf numFmtId="0" fontId="10" fillId="0" borderId="10" xfId="0" applyFont="1" applyBorder="1" applyAlignment="1">
      <alignment vertical="top" wrapText="1"/>
    </xf>
    <xf numFmtId="172" fontId="10" fillId="0" borderId="10" xfId="56" applyNumberFormat="1" applyFont="1" applyFill="1" applyBorder="1" applyAlignment="1">
      <alignment vertical="top"/>
      <protection/>
    </xf>
    <xf numFmtId="172" fontId="10" fillId="33" borderId="10" xfId="56" applyNumberFormat="1" applyFont="1" applyFill="1" applyBorder="1" applyAlignment="1">
      <alignment vertical="top"/>
      <protection/>
    </xf>
    <xf numFmtId="3" fontId="16" fillId="0" borderId="10" xfId="56" applyNumberFormat="1" applyFont="1" applyBorder="1" applyAlignment="1">
      <alignment horizontal="left" vertical="top"/>
      <protection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16" fillId="0" borderId="10" xfId="56" applyNumberFormat="1" applyFont="1" applyBorder="1" applyAlignment="1">
      <alignment horizontal="left" vertical="top"/>
      <protection/>
    </xf>
    <xf numFmtId="0" fontId="14" fillId="0" borderId="10" xfId="0" applyFont="1" applyBorder="1" applyAlignment="1">
      <alignment vertical="top" wrapText="1"/>
    </xf>
    <xf numFmtId="172" fontId="14" fillId="0" borderId="10" xfId="56" applyNumberFormat="1" applyFont="1" applyFill="1" applyBorder="1" applyAlignment="1">
      <alignment vertical="top"/>
      <protection/>
    </xf>
    <xf numFmtId="172" fontId="14" fillId="33" borderId="10" xfId="56" applyNumberFormat="1" applyFont="1" applyFill="1" applyBorder="1" applyAlignment="1">
      <alignment vertical="top"/>
      <protection/>
    </xf>
    <xf numFmtId="0" fontId="3" fillId="0" borderId="10" xfId="0" applyFont="1" applyFill="1" applyBorder="1" applyAlignment="1">
      <alignment horizontal="left" vertical="top" wrapText="1"/>
    </xf>
    <xf numFmtId="3" fontId="9" fillId="0" borderId="10" xfId="56" applyNumberFormat="1" applyFont="1" applyBorder="1" applyAlignment="1">
      <alignment vertical="top"/>
      <protection/>
    </xf>
    <xf numFmtId="3" fontId="16" fillId="0" borderId="10" xfId="56" applyNumberFormat="1" applyFont="1" applyBorder="1" applyAlignment="1">
      <alignment vertical="top"/>
      <protection/>
    </xf>
    <xf numFmtId="3" fontId="12" fillId="0" borderId="10" xfId="56" applyNumberFormat="1" applyFont="1" applyBorder="1" applyAlignment="1">
      <alignment vertical="top"/>
      <protection/>
    </xf>
    <xf numFmtId="0" fontId="12" fillId="0" borderId="10" xfId="56" applyFont="1" applyBorder="1" applyAlignment="1">
      <alignment horizontal="left" vertical="top"/>
      <protection/>
    </xf>
    <xf numFmtId="0" fontId="16" fillId="0" borderId="10" xfId="56" applyFont="1" applyBorder="1" applyAlignment="1">
      <alignment horizontal="left" vertical="top"/>
      <protection/>
    </xf>
    <xf numFmtId="0" fontId="12" fillId="0" borderId="10" xfId="56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vertical="top" wrapText="1"/>
    </xf>
    <xf numFmtId="0" fontId="9" fillId="0" borderId="10" xfId="56" applyFont="1" applyFill="1" applyBorder="1" applyAlignment="1">
      <alignment horizontal="left" vertical="top"/>
      <protection/>
    </xf>
    <xf numFmtId="0" fontId="1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10" xfId="56" applyFont="1" applyBorder="1" applyAlignment="1">
      <alignment horizontal="left" vertical="top"/>
      <protection/>
    </xf>
    <xf numFmtId="0" fontId="14" fillId="0" borderId="10" xfId="0" applyFont="1" applyBorder="1" applyAlignment="1">
      <alignment horizontal="left" vertical="top" wrapText="1"/>
    </xf>
    <xf numFmtId="0" fontId="9" fillId="0" borderId="10" xfId="56" applyFont="1" applyBorder="1" applyAlignment="1">
      <alignment horizontal="left" vertical="top"/>
      <protection/>
    </xf>
    <xf numFmtId="0" fontId="10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56" applyFont="1" applyBorder="1" applyAlignment="1">
      <alignment horizontal="left" vertical="top"/>
      <protection/>
    </xf>
    <xf numFmtId="3" fontId="12" fillId="0" borderId="10" xfId="56" applyNumberFormat="1" applyFont="1" applyBorder="1" applyAlignment="1">
      <alignment horizontal="left" vertical="top"/>
      <protection/>
    </xf>
    <xf numFmtId="0" fontId="3" fillId="0" borderId="10" xfId="0" applyFont="1" applyBorder="1" applyAlignment="1">
      <alignment horizontal="left" vertical="top" wrapText="1"/>
    </xf>
    <xf numFmtId="172" fontId="2" fillId="0" borderId="0" xfId="56" applyNumberFormat="1">
      <alignment/>
      <protection/>
    </xf>
    <xf numFmtId="0" fontId="16" fillId="0" borderId="10" xfId="56" applyFont="1" applyFill="1" applyBorder="1" applyAlignment="1">
      <alignment horizontal="left" vertical="top"/>
      <protection/>
    </xf>
    <xf numFmtId="0" fontId="1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172" fontId="10" fillId="0" borderId="10" xfId="56" applyNumberFormat="1" applyFont="1" applyFill="1" applyBorder="1" applyAlignment="1">
      <alignment/>
      <protection/>
    </xf>
    <xf numFmtId="172" fontId="10" fillId="33" borderId="10" xfId="56" applyNumberFormat="1" applyFont="1" applyFill="1" applyBorder="1" applyAlignment="1">
      <alignment/>
      <protection/>
    </xf>
    <xf numFmtId="0" fontId="7" fillId="0" borderId="0" xfId="56" applyFont="1" applyFill="1" applyAlignment="1">
      <alignment horizontal="right"/>
      <protection/>
    </xf>
    <xf numFmtId="0" fontId="3" fillId="0" borderId="0" xfId="56" applyFont="1" applyFill="1" applyAlignment="1">
      <alignment horizontal="left"/>
      <protection/>
    </xf>
    <xf numFmtId="0" fontId="0" fillId="0" borderId="0" xfId="0" applyAlignment="1">
      <alignment horizontal="left"/>
    </xf>
    <xf numFmtId="0" fontId="4" fillId="0" borderId="0" xfId="56" applyFont="1" applyBorder="1" applyAlignment="1">
      <alignment horizontal="center" vertical="center" wrapText="1"/>
      <protection/>
    </xf>
    <xf numFmtId="3" fontId="7" fillId="0" borderId="10" xfId="56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903.BERKAZ\Documents\&#1051;&#1077;&#1085;&#1072;\&#1044;&#1054;&#1061;&#1054;&#1044;&#1067;%202016\&#1048;&#1089;&#1087;&#1086;&#1083;_%201%20&#1087;&#1086;&#1083;-&#1077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2"/>
      <sheetName val="Приложение1"/>
      <sheetName val="ДохПредпр 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tabSelected="1" zoomScaleSheetLayoutView="100" zoomScalePageLayoutView="0" workbookViewId="0" topLeftCell="A1">
      <pane xSplit="2" ySplit="9" topLeftCell="G19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:K5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1.00390625" style="2" customWidth="1"/>
    <col min="4" max="4" width="11.57421875" style="2" hidden="1" customWidth="1"/>
    <col min="5" max="5" width="10.8515625" style="2" customWidth="1"/>
    <col min="6" max="6" width="9.57421875" style="2" hidden="1" customWidth="1"/>
    <col min="7" max="7" width="11.140625" style="2" customWidth="1"/>
    <col min="8" max="8" width="10.28125" style="3" hidden="1" customWidth="1"/>
    <col min="9" max="9" width="8.57421875" style="2" customWidth="1"/>
    <col min="10" max="10" width="8.8515625" style="2" hidden="1" customWidth="1"/>
    <col min="11" max="11" width="12.7109375" style="1" customWidth="1"/>
    <col min="12" max="16384" width="9.140625" style="1" customWidth="1"/>
  </cols>
  <sheetData>
    <row r="1" spans="7:11" ht="12.75">
      <c r="G1" s="77" t="s">
        <v>0</v>
      </c>
      <c r="H1" s="78"/>
      <c r="I1" s="78"/>
      <c r="J1" s="78"/>
      <c r="K1" s="78"/>
    </row>
    <row r="2" spans="7:11" ht="12.75">
      <c r="G2" s="77" t="s">
        <v>1</v>
      </c>
      <c r="H2" s="78"/>
      <c r="I2" s="78"/>
      <c r="J2" s="78"/>
      <c r="K2" s="78"/>
    </row>
    <row r="3" spans="7:11" ht="12.75">
      <c r="G3" s="77" t="s">
        <v>452</v>
      </c>
      <c r="H3" s="78"/>
      <c r="I3" s="78"/>
      <c r="J3" s="78"/>
      <c r="K3" s="78"/>
    </row>
    <row r="4" spans="1:11" ht="24" customHeight="1">
      <c r="A4" s="4"/>
      <c r="B4" s="4"/>
      <c r="C4" s="5"/>
      <c r="D4" s="5"/>
      <c r="E4" s="6"/>
      <c r="F4" s="6"/>
      <c r="G4" s="77" t="s">
        <v>451</v>
      </c>
      <c r="H4" s="78"/>
      <c r="I4" s="78"/>
      <c r="J4" s="78"/>
      <c r="K4" s="78"/>
    </row>
    <row r="5" spans="1:11" s="7" customFormat="1" ht="51.75" customHeight="1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.75" customHeight="1">
      <c r="A6" s="8"/>
      <c r="B6" s="8"/>
      <c r="C6" s="9"/>
      <c r="D6" s="9"/>
      <c r="E6" s="5"/>
      <c r="F6" s="5"/>
      <c r="G6" s="5"/>
      <c r="H6" s="10"/>
      <c r="K6" s="76" t="s">
        <v>3</v>
      </c>
    </row>
    <row r="7" spans="1:11" ht="12.75" customHeight="1">
      <c r="A7" s="80" t="s">
        <v>4</v>
      </c>
      <c r="B7" s="80" t="s">
        <v>5</v>
      </c>
      <c r="C7" s="81" t="s">
        <v>6</v>
      </c>
      <c r="D7" s="81"/>
      <c r="E7" s="81"/>
      <c r="F7" s="81"/>
      <c r="G7" s="81"/>
      <c r="H7" s="81"/>
      <c r="I7" s="81"/>
      <c r="J7" s="82" t="s">
        <v>7</v>
      </c>
      <c r="K7" s="82" t="s">
        <v>7</v>
      </c>
    </row>
    <row r="8" spans="1:11" s="2" customFormat="1" ht="51" customHeight="1">
      <c r="A8" s="80"/>
      <c r="B8" s="80"/>
      <c r="C8" s="12" t="s">
        <v>8</v>
      </c>
      <c r="D8" s="12"/>
      <c r="E8" s="12" t="s">
        <v>9</v>
      </c>
      <c r="F8" s="12"/>
      <c r="G8" s="12" t="s">
        <v>10</v>
      </c>
      <c r="H8" s="13" t="s">
        <v>11</v>
      </c>
      <c r="I8" s="12" t="s">
        <v>12</v>
      </c>
      <c r="J8" s="82"/>
      <c r="K8" s="82"/>
    </row>
    <row r="9" spans="1:11" s="15" customFormat="1" ht="9.75">
      <c r="A9" s="11">
        <v>1</v>
      </c>
      <c r="B9" s="11">
        <v>2</v>
      </c>
      <c r="C9" s="11">
        <v>3</v>
      </c>
      <c r="D9" s="11"/>
      <c r="E9" s="11">
        <v>4</v>
      </c>
      <c r="F9" s="11"/>
      <c r="G9" s="11">
        <v>5</v>
      </c>
      <c r="H9" s="14"/>
      <c r="I9" s="11">
        <v>6</v>
      </c>
      <c r="J9" s="11">
        <v>7</v>
      </c>
      <c r="K9" s="11">
        <v>7</v>
      </c>
    </row>
    <row r="10" spans="1:11" s="20" customFormat="1" ht="12.75">
      <c r="A10" s="16" t="s">
        <v>13</v>
      </c>
      <c r="B10" s="17" t="s">
        <v>14</v>
      </c>
      <c r="C10" s="18">
        <f>C11+C23+C32+C43+C50+C64+C91+C109+C121+C124+C163+C101+C17</f>
        <v>853734.2</v>
      </c>
      <c r="D10" s="18">
        <f aca="true" t="shared" si="0" ref="D10:D74">E10-C10</f>
        <v>50181.90000000002</v>
      </c>
      <c r="E10" s="18">
        <f>E11+E23+E32+E43+E50+E64+E91+E109+E121+E124+E163+E101+E17</f>
        <v>903916.1</v>
      </c>
      <c r="F10" s="18">
        <f>E10-C10</f>
        <v>50181.90000000002</v>
      </c>
      <c r="G10" s="18">
        <f>G11+G23+G32+G43+G50+G64+G91+G109+G121+G124+G163+G101+G17</f>
        <v>952040.1</v>
      </c>
      <c r="H10" s="19">
        <f aca="true" t="shared" si="1" ref="H10:H73">G10-E10</f>
        <v>48124</v>
      </c>
      <c r="I10" s="18">
        <f aca="true" t="shared" si="2" ref="I10:I73">G10/E10*100</f>
        <v>105.3239454413966</v>
      </c>
      <c r="J10" s="18">
        <f>J11+J23+J32+J43+J50+J64+J91+J109+J121+J124+J163+J101+J17</f>
        <v>0</v>
      </c>
      <c r="K10" s="18">
        <f>K11+K23+K32+K43+K50+K64+K91+K109+K121+K124+K163+K101+K17</f>
        <v>2124781.8</v>
      </c>
    </row>
    <row r="11" spans="1:11" s="20" customFormat="1" ht="12.75">
      <c r="A11" s="21" t="s">
        <v>15</v>
      </c>
      <c r="B11" s="22" t="s">
        <v>16</v>
      </c>
      <c r="C11" s="18">
        <f>C12</f>
        <v>490573.3</v>
      </c>
      <c r="D11" s="18">
        <f t="shared" si="0"/>
        <v>19328.800000000047</v>
      </c>
      <c r="E11" s="18">
        <f>E12</f>
        <v>509902.10000000003</v>
      </c>
      <c r="F11" s="18">
        <f aca="true" t="shared" si="3" ref="F11:F74">E11-C11</f>
        <v>19328.800000000047</v>
      </c>
      <c r="G11" s="18">
        <f>G12</f>
        <v>559747.1</v>
      </c>
      <c r="H11" s="19">
        <f t="shared" si="1"/>
        <v>49844.99999999994</v>
      </c>
      <c r="I11" s="18">
        <f t="shared" si="2"/>
        <v>109.77540590634946</v>
      </c>
      <c r="J11" s="18">
        <f>J12</f>
        <v>0</v>
      </c>
      <c r="K11" s="18">
        <f>K12</f>
        <v>1168157.9</v>
      </c>
    </row>
    <row r="12" spans="1:11" s="23" customFormat="1" ht="12.75">
      <c r="A12" s="16" t="s">
        <v>17</v>
      </c>
      <c r="B12" s="17" t="s">
        <v>18</v>
      </c>
      <c r="C12" s="18">
        <f>C13+C14+C16+C15</f>
        <v>490573.3</v>
      </c>
      <c r="D12" s="18">
        <f t="shared" si="0"/>
        <v>19328.800000000047</v>
      </c>
      <c r="E12" s="18">
        <f>E13+E14+E16+E15</f>
        <v>509902.10000000003</v>
      </c>
      <c r="F12" s="18">
        <f t="shared" si="3"/>
        <v>19328.800000000047</v>
      </c>
      <c r="G12" s="18">
        <f>G13+G14+G16+G15</f>
        <v>559747.1</v>
      </c>
      <c r="H12" s="19">
        <f t="shared" si="1"/>
        <v>49844.99999999994</v>
      </c>
      <c r="I12" s="18">
        <f t="shared" si="2"/>
        <v>109.77540590634946</v>
      </c>
      <c r="J12" s="18">
        <f>J13+J14+J16+J15</f>
        <v>0</v>
      </c>
      <c r="K12" s="18">
        <f>K13+K14+K16+K15</f>
        <v>1168157.9</v>
      </c>
    </row>
    <row r="13" spans="1:11" ht="40.5" customHeight="1">
      <c r="A13" s="24" t="s">
        <v>19</v>
      </c>
      <c r="B13" s="25" t="s">
        <v>20</v>
      </c>
      <c r="C13" s="26">
        <v>478651.3</v>
      </c>
      <c r="D13" s="26">
        <f t="shared" si="0"/>
        <v>12756.100000000035</v>
      </c>
      <c r="E13" s="26">
        <v>491407.4</v>
      </c>
      <c r="F13" s="26">
        <f t="shared" si="3"/>
        <v>12756.100000000035</v>
      </c>
      <c r="G13" s="26">
        <v>496803.5</v>
      </c>
      <c r="H13" s="27">
        <f t="shared" si="1"/>
        <v>5396.099999999977</v>
      </c>
      <c r="I13" s="26">
        <f t="shared" si="2"/>
        <v>101.09809091193986</v>
      </c>
      <c r="J13" s="26"/>
      <c r="K13" s="26">
        <v>1008605.9</v>
      </c>
    </row>
    <row r="14" spans="1:11" ht="66">
      <c r="A14" s="24" t="s">
        <v>21</v>
      </c>
      <c r="B14" s="25" t="s">
        <v>22</v>
      </c>
      <c r="C14" s="26">
        <v>1052</v>
      </c>
      <c r="D14" s="26">
        <f t="shared" si="0"/>
        <v>0</v>
      </c>
      <c r="E14" s="26">
        <v>1052</v>
      </c>
      <c r="F14" s="26">
        <f t="shared" si="3"/>
        <v>0</v>
      </c>
      <c r="G14" s="26">
        <v>582</v>
      </c>
      <c r="H14" s="27">
        <f t="shared" si="1"/>
        <v>-470</v>
      </c>
      <c r="I14" s="26">
        <f t="shared" si="2"/>
        <v>55.32319391634981</v>
      </c>
      <c r="J14" s="26"/>
      <c r="K14" s="26">
        <v>2502</v>
      </c>
    </row>
    <row r="15" spans="1:11" ht="27.75" customHeight="1">
      <c r="A15" s="24" t="s">
        <v>23</v>
      </c>
      <c r="B15" s="25" t="s">
        <v>24</v>
      </c>
      <c r="C15" s="26">
        <v>10625</v>
      </c>
      <c r="D15" s="26">
        <f t="shared" si="0"/>
        <v>6572.700000000001</v>
      </c>
      <c r="E15" s="26">
        <v>17197.7</v>
      </c>
      <c r="F15" s="26">
        <f t="shared" si="3"/>
        <v>6572.700000000001</v>
      </c>
      <c r="G15" s="26">
        <v>61948.8</v>
      </c>
      <c r="H15" s="27">
        <f t="shared" si="1"/>
        <v>44751.100000000006</v>
      </c>
      <c r="I15" s="26">
        <f t="shared" si="2"/>
        <v>360.21561022694897</v>
      </c>
      <c r="J15" s="26"/>
      <c r="K15" s="26">
        <v>156500</v>
      </c>
    </row>
    <row r="16" spans="1:11" ht="54.75" customHeight="1">
      <c r="A16" s="24" t="s">
        <v>25</v>
      </c>
      <c r="B16" s="25" t="s">
        <v>26</v>
      </c>
      <c r="C16" s="26">
        <v>245</v>
      </c>
      <c r="D16" s="26">
        <f t="shared" si="0"/>
        <v>0</v>
      </c>
      <c r="E16" s="26">
        <v>245</v>
      </c>
      <c r="F16" s="26">
        <f t="shared" si="3"/>
        <v>0</v>
      </c>
      <c r="G16" s="26">
        <v>412.8</v>
      </c>
      <c r="H16" s="27">
        <f t="shared" si="1"/>
        <v>167.8</v>
      </c>
      <c r="I16" s="26">
        <f t="shared" si="2"/>
        <v>168.48979591836735</v>
      </c>
      <c r="J16" s="26"/>
      <c r="K16" s="26">
        <v>550</v>
      </c>
    </row>
    <row r="17" spans="1:11" s="30" customFormat="1" ht="26.25">
      <c r="A17" s="28" t="s">
        <v>27</v>
      </c>
      <c r="B17" s="29" t="s">
        <v>28</v>
      </c>
      <c r="C17" s="18">
        <f aca="true" t="shared" si="4" ref="C17:K17">C18</f>
        <v>3502.2</v>
      </c>
      <c r="D17" s="18">
        <f t="shared" si="0"/>
        <v>0</v>
      </c>
      <c r="E17" s="18">
        <f t="shared" si="4"/>
        <v>3502.2</v>
      </c>
      <c r="F17" s="18">
        <f t="shared" si="3"/>
        <v>0</v>
      </c>
      <c r="G17" s="18">
        <f t="shared" si="4"/>
        <v>3212.8999999999996</v>
      </c>
      <c r="H17" s="19">
        <f t="shared" si="1"/>
        <v>-289.3000000000002</v>
      </c>
      <c r="I17" s="18">
        <f t="shared" si="2"/>
        <v>91.73947804237336</v>
      </c>
      <c r="J17" s="18">
        <f t="shared" si="4"/>
        <v>0</v>
      </c>
      <c r="K17" s="18">
        <f t="shared" si="4"/>
        <v>6998.5</v>
      </c>
    </row>
    <row r="18" spans="1:11" s="30" customFormat="1" ht="26.25">
      <c r="A18" s="28" t="s">
        <v>29</v>
      </c>
      <c r="B18" s="31" t="s">
        <v>30</v>
      </c>
      <c r="C18" s="18">
        <f>C19+C20+C21+C22</f>
        <v>3502.2</v>
      </c>
      <c r="D18" s="18">
        <f t="shared" si="0"/>
        <v>0</v>
      </c>
      <c r="E18" s="18">
        <f>E19+E20+E21+E22</f>
        <v>3502.2</v>
      </c>
      <c r="F18" s="18">
        <f t="shared" si="3"/>
        <v>0</v>
      </c>
      <c r="G18" s="18">
        <f>G19+G20+G21+G22</f>
        <v>3212.8999999999996</v>
      </c>
      <c r="H18" s="19">
        <f t="shared" si="1"/>
        <v>-289.3000000000002</v>
      </c>
      <c r="I18" s="18">
        <f t="shared" si="2"/>
        <v>91.73947804237336</v>
      </c>
      <c r="J18" s="18">
        <f>J19+J20+J21+J22</f>
        <v>0</v>
      </c>
      <c r="K18" s="18">
        <f>K19+K20+K21+K22</f>
        <v>6998.5</v>
      </c>
    </row>
    <row r="19" spans="1:11" ht="39">
      <c r="A19" s="32" t="s">
        <v>31</v>
      </c>
      <c r="B19" s="33" t="s">
        <v>32</v>
      </c>
      <c r="C19" s="26">
        <v>1084.2</v>
      </c>
      <c r="D19" s="26">
        <f t="shared" si="0"/>
        <v>0</v>
      </c>
      <c r="E19" s="26">
        <v>1084.2</v>
      </c>
      <c r="F19" s="26">
        <f t="shared" si="3"/>
        <v>0</v>
      </c>
      <c r="G19" s="26">
        <v>1092.8</v>
      </c>
      <c r="H19" s="27">
        <f t="shared" si="1"/>
        <v>8.599999999999909</v>
      </c>
      <c r="I19" s="26">
        <f t="shared" si="2"/>
        <v>100.79321158457847</v>
      </c>
      <c r="J19" s="26"/>
      <c r="K19" s="26">
        <v>2169.3</v>
      </c>
    </row>
    <row r="20" spans="1:11" ht="52.5">
      <c r="A20" s="32" t="s">
        <v>33</v>
      </c>
      <c r="B20" s="33" t="s">
        <v>34</v>
      </c>
      <c r="C20" s="26">
        <v>18</v>
      </c>
      <c r="D20" s="26">
        <f t="shared" si="0"/>
        <v>0</v>
      </c>
      <c r="E20" s="26">
        <v>18</v>
      </c>
      <c r="F20" s="26">
        <f t="shared" si="3"/>
        <v>0</v>
      </c>
      <c r="G20" s="26">
        <v>18</v>
      </c>
      <c r="H20" s="27">
        <f t="shared" si="1"/>
        <v>0</v>
      </c>
      <c r="I20" s="26">
        <f t="shared" si="2"/>
        <v>100</v>
      </c>
      <c r="J20" s="26"/>
      <c r="K20" s="26">
        <v>36</v>
      </c>
    </row>
    <row r="21" spans="1:11" ht="39">
      <c r="A21" s="32" t="s">
        <v>35</v>
      </c>
      <c r="B21" s="33" t="s">
        <v>36</v>
      </c>
      <c r="C21" s="26">
        <v>2400</v>
      </c>
      <c r="D21" s="26">
        <f t="shared" si="0"/>
        <v>0</v>
      </c>
      <c r="E21" s="26">
        <v>2400</v>
      </c>
      <c r="F21" s="26">
        <f t="shared" si="3"/>
        <v>0</v>
      </c>
      <c r="G21" s="26">
        <v>2274.1</v>
      </c>
      <c r="H21" s="27">
        <f t="shared" si="1"/>
        <v>-125.90000000000009</v>
      </c>
      <c r="I21" s="26">
        <f t="shared" si="2"/>
        <v>94.75416666666666</v>
      </c>
      <c r="J21" s="26"/>
      <c r="K21" s="26">
        <v>4793.2</v>
      </c>
    </row>
    <row r="22" spans="1:11" ht="39">
      <c r="A22" s="32" t="s">
        <v>37</v>
      </c>
      <c r="B22" s="33" t="s">
        <v>38</v>
      </c>
      <c r="C22" s="26">
        <v>0</v>
      </c>
      <c r="D22" s="26">
        <f t="shared" si="0"/>
        <v>0</v>
      </c>
      <c r="E22" s="26">
        <v>0</v>
      </c>
      <c r="F22" s="26">
        <f t="shared" si="3"/>
        <v>0</v>
      </c>
      <c r="G22" s="26">
        <v>-172</v>
      </c>
      <c r="H22" s="27">
        <f t="shared" si="1"/>
        <v>-172</v>
      </c>
      <c r="I22" s="26"/>
      <c r="J22" s="26"/>
      <c r="K22" s="26">
        <v>0</v>
      </c>
    </row>
    <row r="23" spans="1:11" ht="18" customHeight="1">
      <c r="A23" s="16" t="s">
        <v>39</v>
      </c>
      <c r="B23" s="22" t="s">
        <v>40</v>
      </c>
      <c r="C23" s="18">
        <f>C24+C27+C30</f>
        <v>50890</v>
      </c>
      <c r="D23" s="18">
        <f t="shared" si="0"/>
        <v>0</v>
      </c>
      <c r="E23" s="18">
        <f>E24+E27+E30</f>
        <v>50890</v>
      </c>
      <c r="F23" s="18">
        <f t="shared" si="3"/>
        <v>0</v>
      </c>
      <c r="G23" s="18">
        <f>G24+G27+G30</f>
        <v>47933</v>
      </c>
      <c r="H23" s="19">
        <f t="shared" si="1"/>
        <v>-2957</v>
      </c>
      <c r="I23" s="18">
        <f t="shared" si="2"/>
        <v>94.18942817842405</v>
      </c>
      <c r="J23" s="18">
        <f>J24+J27+J30</f>
        <v>0</v>
      </c>
      <c r="K23" s="18">
        <f>K24+K27+K30</f>
        <v>103986</v>
      </c>
    </row>
    <row r="24" spans="1:11" s="30" customFormat="1" ht="14.25" customHeight="1">
      <c r="A24" s="16" t="s">
        <v>41</v>
      </c>
      <c r="B24" s="17" t="s">
        <v>42</v>
      </c>
      <c r="C24" s="18">
        <f>C25+C26</f>
        <v>49760</v>
      </c>
      <c r="D24" s="18">
        <f t="shared" si="0"/>
        <v>0</v>
      </c>
      <c r="E24" s="18">
        <f>E25+E26</f>
        <v>49760</v>
      </c>
      <c r="F24" s="18">
        <f t="shared" si="3"/>
        <v>0</v>
      </c>
      <c r="G24" s="18">
        <f>G25+G26</f>
        <v>45899</v>
      </c>
      <c r="H24" s="19">
        <f t="shared" si="1"/>
        <v>-3861</v>
      </c>
      <c r="I24" s="18">
        <f t="shared" si="2"/>
        <v>92.24075562700965</v>
      </c>
      <c r="J24" s="18">
        <f>J25+J26</f>
        <v>0</v>
      </c>
      <c r="K24" s="18">
        <f>K25+K26</f>
        <v>99880</v>
      </c>
    </row>
    <row r="25" spans="1:11" ht="17.25" customHeight="1">
      <c r="A25" s="24" t="s">
        <v>43</v>
      </c>
      <c r="B25" s="25" t="s">
        <v>42</v>
      </c>
      <c r="C25" s="34">
        <v>49760</v>
      </c>
      <c r="D25" s="34">
        <f t="shared" si="0"/>
        <v>0</v>
      </c>
      <c r="E25" s="34">
        <v>49760</v>
      </c>
      <c r="F25" s="34">
        <f t="shared" si="3"/>
        <v>0</v>
      </c>
      <c r="G25" s="34">
        <v>45898.6</v>
      </c>
      <c r="H25" s="35">
        <f t="shared" si="1"/>
        <v>-3861.4000000000015</v>
      </c>
      <c r="I25" s="34">
        <f t="shared" si="2"/>
        <v>92.23995176848875</v>
      </c>
      <c r="J25" s="34"/>
      <c r="K25" s="34">
        <v>99879.5</v>
      </c>
    </row>
    <row r="26" spans="1:11" ht="26.25">
      <c r="A26" s="24" t="s">
        <v>44</v>
      </c>
      <c r="B26" s="25" t="s">
        <v>45</v>
      </c>
      <c r="C26" s="34">
        <v>0</v>
      </c>
      <c r="D26" s="34">
        <f t="shared" si="0"/>
        <v>0</v>
      </c>
      <c r="E26" s="34">
        <v>0</v>
      </c>
      <c r="F26" s="34">
        <f t="shared" si="3"/>
        <v>0</v>
      </c>
      <c r="G26" s="34">
        <v>0.4</v>
      </c>
      <c r="H26" s="35">
        <f t="shared" si="1"/>
        <v>0.4</v>
      </c>
      <c r="I26" s="34"/>
      <c r="J26" s="34"/>
      <c r="K26" s="34">
        <v>0.5</v>
      </c>
    </row>
    <row r="27" spans="1:11" s="30" customFormat="1" ht="12.75">
      <c r="A27" s="16" t="s">
        <v>46</v>
      </c>
      <c r="B27" s="17" t="s">
        <v>47</v>
      </c>
      <c r="C27" s="18">
        <f>C28+C29</f>
        <v>5</v>
      </c>
      <c r="D27" s="18">
        <f t="shared" si="0"/>
        <v>0</v>
      </c>
      <c r="E27" s="18">
        <f>E28+E29</f>
        <v>5</v>
      </c>
      <c r="F27" s="18">
        <f t="shared" si="3"/>
        <v>0</v>
      </c>
      <c r="G27" s="18">
        <f>G28+G29</f>
        <v>0.8</v>
      </c>
      <c r="H27" s="19">
        <f t="shared" si="1"/>
        <v>-4.2</v>
      </c>
      <c r="I27" s="18">
        <f t="shared" si="2"/>
        <v>16</v>
      </c>
      <c r="J27" s="18">
        <f>J28+J29</f>
        <v>0</v>
      </c>
      <c r="K27" s="18">
        <f>K28+K29</f>
        <v>6</v>
      </c>
    </row>
    <row r="28" spans="1:11" s="36" customFormat="1" ht="12.75">
      <c r="A28" s="24" t="s">
        <v>48</v>
      </c>
      <c r="B28" s="25" t="s">
        <v>47</v>
      </c>
      <c r="C28" s="26">
        <v>5</v>
      </c>
      <c r="D28" s="26">
        <f t="shared" si="0"/>
        <v>0</v>
      </c>
      <c r="E28" s="26">
        <v>5</v>
      </c>
      <c r="F28" s="26">
        <f t="shared" si="3"/>
        <v>0</v>
      </c>
      <c r="G28" s="26">
        <v>0.8</v>
      </c>
      <c r="H28" s="27">
        <f t="shared" si="1"/>
        <v>-4.2</v>
      </c>
      <c r="I28" s="26">
        <f t="shared" si="2"/>
        <v>16</v>
      </c>
      <c r="J28" s="26"/>
      <c r="K28" s="26">
        <v>6</v>
      </c>
    </row>
    <row r="29" spans="1:11" ht="12.75" customHeight="1" hidden="1">
      <c r="A29" s="24" t="s">
        <v>49</v>
      </c>
      <c r="B29" s="25" t="s">
        <v>50</v>
      </c>
      <c r="C29" s="37">
        <v>0</v>
      </c>
      <c r="D29" s="37">
        <f t="shared" si="0"/>
        <v>0</v>
      </c>
      <c r="E29" s="37">
        <v>0</v>
      </c>
      <c r="F29" s="37">
        <f t="shared" si="3"/>
        <v>0</v>
      </c>
      <c r="G29" s="37">
        <v>0</v>
      </c>
      <c r="H29" s="38">
        <f t="shared" si="1"/>
        <v>0</v>
      </c>
      <c r="I29" s="37"/>
      <c r="J29" s="37">
        <v>0</v>
      </c>
      <c r="K29" s="37">
        <v>0</v>
      </c>
    </row>
    <row r="30" spans="1:11" s="30" customFormat="1" ht="12.75">
      <c r="A30" s="16" t="s">
        <v>51</v>
      </c>
      <c r="B30" s="17" t="s">
        <v>52</v>
      </c>
      <c r="C30" s="18">
        <f>C31</f>
        <v>1125</v>
      </c>
      <c r="D30" s="18">
        <f t="shared" si="0"/>
        <v>0</v>
      </c>
      <c r="E30" s="18">
        <f>E31</f>
        <v>1125</v>
      </c>
      <c r="F30" s="18">
        <f t="shared" si="3"/>
        <v>0</v>
      </c>
      <c r="G30" s="18">
        <f>G31</f>
        <v>2033.2</v>
      </c>
      <c r="H30" s="19">
        <f t="shared" si="1"/>
        <v>908.2</v>
      </c>
      <c r="I30" s="18">
        <f t="shared" si="2"/>
        <v>180.7288888888889</v>
      </c>
      <c r="J30" s="18">
        <f>J31</f>
        <v>0</v>
      </c>
      <c r="K30" s="18">
        <f>K31</f>
        <v>4100</v>
      </c>
    </row>
    <row r="31" spans="1:11" s="36" customFormat="1" ht="26.25">
      <c r="A31" s="24" t="s">
        <v>53</v>
      </c>
      <c r="B31" s="25" t="s">
        <v>54</v>
      </c>
      <c r="C31" s="26">
        <v>1125</v>
      </c>
      <c r="D31" s="26">
        <f t="shared" si="0"/>
        <v>0</v>
      </c>
      <c r="E31" s="26">
        <v>1125</v>
      </c>
      <c r="F31" s="26">
        <f t="shared" si="3"/>
        <v>0</v>
      </c>
      <c r="G31" s="26">
        <v>2033.2</v>
      </c>
      <c r="H31" s="27">
        <f t="shared" si="1"/>
        <v>908.2</v>
      </c>
      <c r="I31" s="26">
        <f t="shared" si="2"/>
        <v>180.7288888888889</v>
      </c>
      <c r="J31" s="26"/>
      <c r="K31" s="26">
        <v>4100</v>
      </c>
    </row>
    <row r="32" spans="1:11" s="39" customFormat="1" ht="12.75">
      <c r="A32" s="16" t="s">
        <v>55</v>
      </c>
      <c r="B32" s="22" t="s">
        <v>56</v>
      </c>
      <c r="C32" s="18">
        <f>C33+C38+C35</f>
        <v>136993.6</v>
      </c>
      <c r="D32" s="18">
        <f t="shared" si="0"/>
        <v>27849</v>
      </c>
      <c r="E32" s="18">
        <f>E33+E38+E35</f>
        <v>164842.6</v>
      </c>
      <c r="F32" s="18">
        <f t="shared" si="3"/>
        <v>27849</v>
      </c>
      <c r="G32" s="18">
        <f>G33+G38+G35</f>
        <v>159937.9</v>
      </c>
      <c r="H32" s="19">
        <f t="shared" si="1"/>
        <v>-4904.700000000012</v>
      </c>
      <c r="I32" s="18">
        <f t="shared" si="2"/>
        <v>97.02461620964483</v>
      </c>
      <c r="J32" s="18">
        <f>J33+J38+J35</f>
        <v>0</v>
      </c>
      <c r="K32" s="18">
        <f>K33+K38+K35</f>
        <v>426549.7</v>
      </c>
    </row>
    <row r="33" spans="1:11" s="30" customFormat="1" ht="12.75">
      <c r="A33" s="16" t="s">
        <v>57</v>
      </c>
      <c r="B33" s="17" t="s">
        <v>58</v>
      </c>
      <c r="C33" s="18">
        <f>C34</f>
        <v>2200</v>
      </c>
      <c r="D33" s="18">
        <f t="shared" si="0"/>
        <v>0</v>
      </c>
      <c r="E33" s="18">
        <f>E34</f>
        <v>2200</v>
      </c>
      <c r="F33" s="18">
        <f t="shared" si="3"/>
        <v>0</v>
      </c>
      <c r="G33" s="18">
        <f>G34</f>
        <v>1494.3</v>
      </c>
      <c r="H33" s="19">
        <f t="shared" si="1"/>
        <v>-705.7</v>
      </c>
      <c r="I33" s="18">
        <f t="shared" si="2"/>
        <v>67.92272727272727</v>
      </c>
      <c r="J33" s="18">
        <f>J34</f>
        <v>0</v>
      </c>
      <c r="K33" s="18">
        <f>K34</f>
        <v>20615</v>
      </c>
    </row>
    <row r="34" spans="1:11" ht="26.25">
      <c r="A34" s="24" t="s">
        <v>59</v>
      </c>
      <c r="B34" s="25" t="s">
        <v>60</v>
      </c>
      <c r="C34" s="26">
        <v>2200</v>
      </c>
      <c r="D34" s="26">
        <f t="shared" si="0"/>
        <v>0</v>
      </c>
      <c r="E34" s="26">
        <v>2200</v>
      </c>
      <c r="F34" s="26">
        <f t="shared" si="3"/>
        <v>0</v>
      </c>
      <c r="G34" s="26">
        <v>1494.3</v>
      </c>
      <c r="H34" s="27">
        <f t="shared" si="1"/>
        <v>-705.7</v>
      </c>
      <c r="I34" s="26">
        <f t="shared" si="2"/>
        <v>67.92272727272727</v>
      </c>
      <c r="J34" s="26"/>
      <c r="K34" s="26">
        <v>20615</v>
      </c>
    </row>
    <row r="35" spans="1:11" s="30" customFormat="1" ht="12.75">
      <c r="A35" s="40" t="s">
        <v>61</v>
      </c>
      <c r="B35" s="41" t="s">
        <v>62</v>
      </c>
      <c r="C35" s="42">
        <f>C36+C37</f>
        <v>24483.6</v>
      </c>
      <c r="D35" s="42">
        <f t="shared" si="0"/>
        <v>0</v>
      </c>
      <c r="E35" s="42">
        <f>E36+E37</f>
        <v>24483.6</v>
      </c>
      <c r="F35" s="42">
        <f t="shared" si="3"/>
        <v>0</v>
      </c>
      <c r="G35" s="42">
        <f>G36+G37</f>
        <v>22255.9</v>
      </c>
      <c r="H35" s="43">
        <f t="shared" si="1"/>
        <v>-2227.699999999997</v>
      </c>
      <c r="I35" s="42">
        <f t="shared" si="2"/>
        <v>90.9012563511902</v>
      </c>
      <c r="J35" s="42">
        <f>J36+J37</f>
        <v>0</v>
      </c>
      <c r="K35" s="42">
        <f>K36+K37</f>
        <v>132812.7</v>
      </c>
    </row>
    <row r="36" spans="1:11" ht="12.75">
      <c r="A36" s="24" t="s">
        <v>63</v>
      </c>
      <c r="B36" s="25" t="s">
        <v>64</v>
      </c>
      <c r="C36" s="26">
        <v>14033.6</v>
      </c>
      <c r="D36" s="26">
        <f t="shared" si="0"/>
        <v>0</v>
      </c>
      <c r="E36" s="26">
        <v>14033.6</v>
      </c>
      <c r="F36" s="26">
        <f t="shared" si="3"/>
        <v>0</v>
      </c>
      <c r="G36" s="26">
        <v>15524.5</v>
      </c>
      <c r="H36" s="27">
        <f t="shared" si="1"/>
        <v>1490.8999999999996</v>
      </c>
      <c r="I36" s="26">
        <f t="shared" si="2"/>
        <v>110.62378862159387</v>
      </c>
      <c r="J36" s="26"/>
      <c r="K36" s="26">
        <v>29200</v>
      </c>
    </row>
    <row r="37" spans="1:11" ht="12.75">
      <c r="A37" s="24" t="s">
        <v>65</v>
      </c>
      <c r="B37" s="25" t="s">
        <v>66</v>
      </c>
      <c r="C37" s="34">
        <v>10450</v>
      </c>
      <c r="D37" s="34">
        <f t="shared" si="0"/>
        <v>0</v>
      </c>
      <c r="E37" s="34">
        <v>10450</v>
      </c>
      <c r="F37" s="34">
        <f t="shared" si="3"/>
        <v>0</v>
      </c>
      <c r="G37" s="34">
        <v>6731.4</v>
      </c>
      <c r="H37" s="35">
        <f t="shared" si="1"/>
        <v>-3718.6000000000004</v>
      </c>
      <c r="I37" s="34">
        <f t="shared" si="2"/>
        <v>64.41531100478468</v>
      </c>
      <c r="J37" s="34"/>
      <c r="K37" s="34">
        <v>103612.7</v>
      </c>
    </row>
    <row r="38" spans="1:11" s="30" customFormat="1" ht="12.75">
      <c r="A38" s="40" t="s">
        <v>67</v>
      </c>
      <c r="B38" s="41" t="s">
        <v>68</v>
      </c>
      <c r="C38" s="18">
        <f>C39+C41</f>
        <v>110310</v>
      </c>
      <c r="D38" s="18">
        <f t="shared" si="0"/>
        <v>27849</v>
      </c>
      <c r="E38" s="18">
        <f>E39+E41</f>
        <v>138159</v>
      </c>
      <c r="F38" s="18">
        <f t="shared" si="3"/>
        <v>27849</v>
      </c>
      <c r="G38" s="18">
        <f>G39+G41</f>
        <v>136187.7</v>
      </c>
      <c r="H38" s="19">
        <f t="shared" si="1"/>
        <v>-1971.2999999999884</v>
      </c>
      <c r="I38" s="18">
        <f t="shared" si="2"/>
        <v>98.57316570038869</v>
      </c>
      <c r="J38" s="18">
        <f>J39+J41</f>
        <v>0</v>
      </c>
      <c r="K38" s="18">
        <f>K39+K41</f>
        <v>273122</v>
      </c>
    </row>
    <row r="39" spans="1:11" s="39" customFormat="1" ht="12.75">
      <c r="A39" s="44" t="s">
        <v>69</v>
      </c>
      <c r="B39" s="45" t="s">
        <v>70</v>
      </c>
      <c r="C39" s="37">
        <f>C40</f>
        <v>107910</v>
      </c>
      <c r="D39" s="37">
        <f t="shared" si="0"/>
        <v>27849</v>
      </c>
      <c r="E39" s="37">
        <f>E40</f>
        <v>135759</v>
      </c>
      <c r="F39" s="37">
        <f t="shared" si="3"/>
        <v>27849</v>
      </c>
      <c r="G39" s="37">
        <f>G40</f>
        <v>134052.6</v>
      </c>
      <c r="H39" s="38">
        <f t="shared" si="1"/>
        <v>-1706.3999999999942</v>
      </c>
      <c r="I39" s="37">
        <f t="shared" si="2"/>
        <v>98.743066758005</v>
      </c>
      <c r="J39" s="37">
        <f>J40</f>
        <v>0</v>
      </c>
      <c r="K39" s="37">
        <f>K40</f>
        <v>243869</v>
      </c>
    </row>
    <row r="40" spans="1:11" ht="26.25">
      <c r="A40" s="24" t="s">
        <v>71</v>
      </c>
      <c r="B40" s="46" t="s">
        <v>72</v>
      </c>
      <c r="C40" s="26">
        <v>107910</v>
      </c>
      <c r="D40" s="26">
        <f t="shared" si="0"/>
        <v>27849</v>
      </c>
      <c r="E40" s="26">
        <v>135759</v>
      </c>
      <c r="F40" s="26">
        <f t="shared" si="3"/>
        <v>27849</v>
      </c>
      <c r="G40" s="26">
        <v>134052.6</v>
      </c>
      <c r="H40" s="27">
        <f t="shared" si="1"/>
        <v>-1706.3999999999942</v>
      </c>
      <c r="I40" s="26">
        <f t="shared" si="2"/>
        <v>98.743066758005</v>
      </c>
      <c r="J40" s="26"/>
      <c r="K40" s="26">
        <v>243869</v>
      </c>
    </row>
    <row r="41" spans="1:11" ht="12.75">
      <c r="A41" s="44" t="s">
        <v>73</v>
      </c>
      <c r="B41" s="45" t="s">
        <v>74</v>
      </c>
      <c r="C41" s="26">
        <f>C42</f>
        <v>2400</v>
      </c>
      <c r="D41" s="26">
        <f t="shared" si="0"/>
        <v>0</v>
      </c>
      <c r="E41" s="26">
        <f>E42</f>
        <v>2400</v>
      </c>
      <c r="F41" s="26">
        <f t="shared" si="3"/>
        <v>0</v>
      </c>
      <c r="G41" s="26">
        <f>G42</f>
        <v>2135.1</v>
      </c>
      <c r="H41" s="27">
        <f t="shared" si="1"/>
        <v>-264.9000000000001</v>
      </c>
      <c r="I41" s="26">
        <f t="shared" si="2"/>
        <v>88.9625</v>
      </c>
      <c r="J41" s="26">
        <f>J42</f>
        <v>0</v>
      </c>
      <c r="K41" s="26">
        <f>K42</f>
        <v>29253</v>
      </c>
    </row>
    <row r="42" spans="1:11" ht="26.25">
      <c r="A42" s="24" t="s">
        <v>75</v>
      </c>
      <c r="B42" s="46" t="s">
        <v>76</v>
      </c>
      <c r="C42" s="26">
        <v>2400</v>
      </c>
      <c r="D42" s="26">
        <f t="shared" si="0"/>
        <v>0</v>
      </c>
      <c r="E42" s="26">
        <v>2400</v>
      </c>
      <c r="F42" s="26">
        <f t="shared" si="3"/>
        <v>0</v>
      </c>
      <c r="G42" s="26">
        <v>2135.1</v>
      </c>
      <c r="H42" s="27">
        <f t="shared" si="1"/>
        <v>-264.9000000000001</v>
      </c>
      <c r="I42" s="26">
        <f t="shared" si="2"/>
        <v>88.9625</v>
      </c>
      <c r="J42" s="26"/>
      <c r="K42" s="26">
        <v>29253</v>
      </c>
    </row>
    <row r="43" spans="1:11" ht="12.75">
      <c r="A43" s="16" t="s">
        <v>77</v>
      </c>
      <c r="B43" s="22" t="s">
        <v>78</v>
      </c>
      <c r="C43" s="18">
        <f>C44+C46</f>
        <v>7953.4</v>
      </c>
      <c r="D43" s="18">
        <f t="shared" si="0"/>
        <v>0</v>
      </c>
      <c r="E43" s="18">
        <f>E44+E46</f>
        <v>7953.4</v>
      </c>
      <c r="F43" s="18">
        <f t="shared" si="3"/>
        <v>0</v>
      </c>
      <c r="G43" s="18">
        <f>G44+G46</f>
        <v>7992.7</v>
      </c>
      <c r="H43" s="19">
        <f t="shared" si="1"/>
        <v>39.30000000000018</v>
      </c>
      <c r="I43" s="18">
        <f t="shared" si="2"/>
        <v>100.49412829733195</v>
      </c>
      <c r="J43" s="18">
        <f>J44+J46</f>
        <v>0</v>
      </c>
      <c r="K43" s="18">
        <f>K44+K46</f>
        <v>19744.8</v>
      </c>
    </row>
    <row r="44" spans="1:11" s="30" customFormat="1" ht="27" customHeight="1">
      <c r="A44" s="16" t="s">
        <v>79</v>
      </c>
      <c r="B44" s="22" t="s">
        <v>80</v>
      </c>
      <c r="C44" s="42">
        <f>C45</f>
        <v>7850</v>
      </c>
      <c r="D44" s="42">
        <f t="shared" si="0"/>
        <v>0</v>
      </c>
      <c r="E44" s="42">
        <f>E45</f>
        <v>7850</v>
      </c>
      <c r="F44" s="42">
        <f t="shared" si="3"/>
        <v>0</v>
      </c>
      <c r="G44" s="42">
        <f>G45</f>
        <v>7875.5</v>
      </c>
      <c r="H44" s="43">
        <f t="shared" si="1"/>
        <v>25.5</v>
      </c>
      <c r="I44" s="42">
        <f t="shared" si="2"/>
        <v>100.32484076433121</v>
      </c>
      <c r="J44" s="42">
        <f>J45</f>
        <v>0</v>
      </c>
      <c r="K44" s="42">
        <f>K45</f>
        <v>19540</v>
      </c>
    </row>
    <row r="45" spans="1:11" ht="26.25">
      <c r="A45" s="24" t="s">
        <v>81</v>
      </c>
      <c r="B45" s="25" t="s">
        <v>82</v>
      </c>
      <c r="C45" s="26">
        <v>7850</v>
      </c>
      <c r="D45" s="26">
        <f t="shared" si="0"/>
        <v>0</v>
      </c>
      <c r="E45" s="26">
        <v>7850</v>
      </c>
      <c r="F45" s="26">
        <f t="shared" si="3"/>
        <v>0</v>
      </c>
      <c r="G45" s="26">
        <v>7875.5</v>
      </c>
      <c r="H45" s="27">
        <f t="shared" si="1"/>
        <v>25.5</v>
      </c>
      <c r="I45" s="26">
        <f t="shared" si="2"/>
        <v>100.32484076433121</v>
      </c>
      <c r="J45" s="26"/>
      <c r="K45" s="26">
        <v>19540</v>
      </c>
    </row>
    <row r="46" spans="1:11" s="30" customFormat="1" ht="28.5" customHeight="1">
      <c r="A46" s="16" t="s">
        <v>83</v>
      </c>
      <c r="B46" s="17" t="s">
        <v>84</v>
      </c>
      <c r="C46" s="18">
        <f>C47+C48</f>
        <v>103.4</v>
      </c>
      <c r="D46" s="18">
        <f>D47+D48</f>
        <v>0</v>
      </c>
      <c r="E46" s="18">
        <f>E47+E48</f>
        <v>103.4</v>
      </c>
      <c r="F46" s="18">
        <f t="shared" si="3"/>
        <v>0</v>
      </c>
      <c r="G46" s="18">
        <f>G47+G48</f>
        <v>117.2</v>
      </c>
      <c r="H46" s="19">
        <f t="shared" si="1"/>
        <v>13.799999999999997</v>
      </c>
      <c r="I46" s="18">
        <f t="shared" si="2"/>
        <v>113.34622823984526</v>
      </c>
      <c r="J46" s="18">
        <f>J47+J48</f>
        <v>0</v>
      </c>
      <c r="K46" s="18">
        <f>K47+K48</f>
        <v>204.8</v>
      </c>
    </row>
    <row r="47" spans="1:11" ht="17.25" customHeight="1">
      <c r="A47" s="24" t="s">
        <v>85</v>
      </c>
      <c r="B47" s="25" t="s">
        <v>86</v>
      </c>
      <c r="C47" s="26">
        <v>25</v>
      </c>
      <c r="D47" s="26">
        <f t="shared" si="0"/>
        <v>0</v>
      </c>
      <c r="E47" s="26">
        <v>25</v>
      </c>
      <c r="F47" s="26">
        <f t="shared" si="3"/>
        <v>0</v>
      </c>
      <c r="G47" s="26">
        <v>50</v>
      </c>
      <c r="H47" s="27">
        <f t="shared" si="1"/>
        <v>25</v>
      </c>
      <c r="I47" s="26">
        <f t="shared" si="2"/>
        <v>200</v>
      </c>
      <c r="J47" s="26"/>
      <c r="K47" s="26">
        <v>80</v>
      </c>
    </row>
    <row r="48" spans="1:11" s="39" customFormat="1" ht="42.75" customHeight="1">
      <c r="A48" s="44" t="s">
        <v>87</v>
      </c>
      <c r="B48" s="45" t="s">
        <v>88</v>
      </c>
      <c r="C48" s="37">
        <f>C49</f>
        <v>78.4</v>
      </c>
      <c r="D48" s="37">
        <f t="shared" si="0"/>
        <v>0</v>
      </c>
      <c r="E48" s="37">
        <f>E49</f>
        <v>78.4</v>
      </c>
      <c r="F48" s="37">
        <f t="shared" si="3"/>
        <v>0</v>
      </c>
      <c r="G48" s="37">
        <f>G49</f>
        <v>67.2</v>
      </c>
      <c r="H48" s="38">
        <f t="shared" si="1"/>
        <v>-11.200000000000003</v>
      </c>
      <c r="I48" s="37">
        <f t="shared" si="2"/>
        <v>85.71428571428571</v>
      </c>
      <c r="J48" s="37">
        <f>J49</f>
        <v>0</v>
      </c>
      <c r="K48" s="37">
        <f>K49</f>
        <v>124.8</v>
      </c>
    </row>
    <row r="49" spans="1:11" ht="55.5" customHeight="1">
      <c r="A49" s="24" t="s">
        <v>89</v>
      </c>
      <c r="B49" s="25" t="s">
        <v>90</v>
      </c>
      <c r="C49" s="26">
        <v>78.4</v>
      </c>
      <c r="D49" s="26">
        <f t="shared" si="0"/>
        <v>0</v>
      </c>
      <c r="E49" s="26">
        <v>78.4</v>
      </c>
      <c r="F49" s="26">
        <f t="shared" si="3"/>
        <v>0</v>
      </c>
      <c r="G49" s="26">
        <v>67.2</v>
      </c>
      <c r="H49" s="27">
        <f t="shared" si="1"/>
        <v>-11.200000000000003</v>
      </c>
      <c r="I49" s="26">
        <f t="shared" si="2"/>
        <v>85.71428571428571</v>
      </c>
      <c r="J49" s="26"/>
      <c r="K49" s="26">
        <v>124.8</v>
      </c>
    </row>
    <row r="50" spans="1:11" ht="30" customHeight="1" hidden="1">
      <c r="A50" s="16" t="s">
        <v>91</v>
      </c>
      <c r="B50" s="22" t="s">
        <v>92</v>
      </c>
      <c r="C50" s="18">
        <f>C51+C53+C57</f>
        <v>0</v>
      </c>
      <c r="D50" s="18">
        <f t="shared" si="0"/>
        <v>0</v>
      </c>
      <c r="E50" s="18">
        <f>E51+E53+E57</f>
        <v>0</v>
      </c>
      <c r="F50" s="18">
        <f t="shared" si="3"/>
        <v>0</v>
      </c>
      <c r="G50" s="18">
        <f>G51+G53+G57</f>
        <v>0</v>
      </c>
      <c r="H50" s="19">
        <f t="shared" si="1"/>
        <v>0</v>
      </c>
      <c r="I50" s="18"/>
      <c r="J50" s="18">
        <f>J51+J53+J57</f>
        <v>0</v>
      </c>
      <c r="K50" s="18">
        <f>K51+K53+K57</f>
        <v>0</v>
      </c>
    </row>
    <row r="51" spans="1:11" s="36" customFormat="1" ht="30" customHeight="1" hidden="1">
      <c r="A51" s="47" t="s">
        <v>93</v>
      </c>
      <c r="B51" s="48" t="s">
        <v>94</v>
      </c>
      <c r="C51" s="49"/>
      <c r="D51" s="49">
        <f t="shared" si="0"/>
        <v>0</v>
      </c>
      <c r="E51" s="49"/>
      <c r="F51" s="49">
        <f t="shared" si="3"/>
        <v>0</v>
      </c>
      <c r="G51" s="49"/>
      <c r="H51" s="50">
        <f t="shared" si="1"/>
        <v>0</v>
      </c>
      <c r="I51" s="49"/>
      <c r="J51" s="49"/>
      <c r="K51" s="49"/>
    </row>
    <row r="52" spans="1:11" ht="26.25" customHeight="1" hidden="1">
      <c r="A52" s="47" t="s">
        <v>95</v>
      </c>
      <c r="B52" s="46" t="s">
        <v>96</v>
      </c>
      <c r="C52" s="49"/>
      <c r="D52" s="49">
        <f t="shared" si="0"/>
        <v>0</v>
      </c>
      <c r="E52" s="49"/>
      <c r="F52" s="49">
        <f t="shared" si="3"/>
        <v>0</v>
      </c>
      <c r="G52" s="49"/>
      <c r="H52" s="50">
        <f t="shared" si="1"/>
        <v>0</v>
      </c>
      <c r="I52" s="49"/>
      <c r="J52" s="49"/>
      <c r="K52" s="49"/>
    </row>
    <row r="53" spans="1:11" ht="18" customHeight="1" hidden="1">
      <c r="A53" s="44" t="s">
        <v>97</v>
      </c>
      <c r="B53" s="45" t="s">
        <v>98</v>
      </c>
      <c r="C53" s="37">
        <f>C54+C55</f>
        <v>0</v>
      </c>
      <c r="D53" s="37">
        <f t="shared" si="0"/>
        <v>0</v>
      </c>
      <c r="E53" s="37">
        <f>E54+E55</f>
        <v>0</v>
      </c>
      <c r="F53" s="37">
        <f t="shared" si="3"/>
        <v>0</v>
      </c>
      <c r="G53" s="37">
        <f>G54+G55</f>
        <v>0</v>
      </c>
      <c r="H53" s="38">
        <f t="shared" si="1"/>
        <v>0</v>
      </c>
      <c r="I53" s="37"/>
      <c r="J53" s="37">
        <f>J54+J55</f>
        <v>0</v>
      </c>
      <c r="K53" s="37">
        <f>K54+K55</f>
        <v>0</v>
      </c>
    </row>
    <row r="54" spans="1:11" ht="16.5" customHeight="1" hidden="1">
      <c r="A54" s="24" t="s">
        <v>99</v>
      </c>
      <c r="B54" s="25" t="s">
        <v>100</v>
      </c>
      <c r="C54" s="26"/>
      <c r="D54" s="26">
        <f t="shared" si="0"/>
        <v>0</v>
      </c>
      <c r="E54" s="26"/>
      <c r="F54" s="26">
        <f t="shared" si="3"/>
        <v>0</v>
      </c>
      <c r="G54" s="26"/>
      <c r="H54" s="27">
        <f t="shared" si="1"/>
        <v>0</v>
      </c>
      <c r="I54" s="26"/>
      <c r="J54" s="26"/>
      <c r="K54" s="26"/>
    </row>
    <row r="55" spans="1:11" ht="16.5" customHeight="1" hidden="1">
      <c r="A55" s="24" t="s">
        <v>101</v>
      </c>
      <c r="B55" s="25" t="s">
        <v>102</v>
      </c>
      <c r="C55" s="26">
        <f>C56</f>
        <v>0</v>
      </c>
      <c r="D55" s="26">
        <f t="shared" si="0"/>
        <v>0</v>
      </c>
      <c r="E55" s="26">
        <f>E56</f>
        <v>0</v>
      </c>
      <c r="F55" s="26">
        <f t="shared" si="3"/>
        <v>0</v>
      </c>
      <c r="G55" s="26">
        <f>G56</f>
        <v>0</v>
      </c>
      <c r="H55" s="27">
        <f t="shared" si="1"/>
        <v>0</v>
      </c>
      <c r="I55" s="26"/>
      <c r="J55" s="26">
        <f>J56</f>
        <v>0</v>
      </c>
      <c r="K55" s="26">
        <f>K56</f>
        <v>0</v>
      </c>
    </row>
    <row r="56" spans="1:11" ht="27.75" customHeight="1" hidden="1">
      <c r="A56" s="24" t="s">
        <v>103</v>
      </c>
      <c r="B56" s="25" t="s">
        <v>104</v>
      </c>
      <c r="C56" s="26">
        <v>0</v>
      </c>
      <c r="D56" s="26">
        <f t="shared" si="0"/>
        <v>0</v>
      </c>
      <c r="E56" s="26">
        <v>0</v>
      </c>
      <c r="F56" s="26">
        <f t="shared" si="3"/>
        <v>0</v>
      </c>
      <c r="G56" s="26">
        <v>0</v>
      </c>
      <c r="H56" s="27">
        <f t="shared" si="1"/>
        <v>0</v>
      </c>
      <c r="I56" s="26"/>
      <c r="J56" s="26">
        <v>0</v>
      </c>
      <c r="K56" s="26">
        <v>0</v>
      </c>
    </row>
    <row r="57" spans="1:11" ht="12.75" customHeight="1" hidden="1">
      <c r="A57" s="44" t="s">
        <v>105</v>
      </c>
      <c r="B57" s="45" t="s">
        <v>106</v>
      </c>
      <c r="C57" s="37">
        <f>C58+C60+C62</f>
        <v>0</v>
      </c>
      <c r="D57" s="37">
        <f t="shared" si="0"/>
        <v>0</v>
      </c>
      <c r="E57" s="37">
        <f>E58+E60+E62</f>
        <v>0</v>
      </c>
      <c r="F57" s="37">
        <f t="shared" si="3"/>
        <v>0</v>
      </c>
      <c r="G57" s="37">
        <f>G58+G60+G62</f>
        <v>0</v>
      </c>
      <c r="H57" s="38">
        <f t="shared" si="1"/>
        <v>0</v>
      </c>
      <c r="I57" s="37"/>
      <c r="J57" s="37">
        <f>J58+J60+J62</f>
        <v>0</v>
      </c>
      <c r="K57" s="37">
        <f>K58+K60+K62</f>
        <v>0</v>
      </c>
    </row>
    <row r="58" spans="1:11" ht="12.75" customHeight="1" hidden="1">
      <c r="A58" s="24" t="s">
        <v>107</v>
      </c>
      <c r="B58" s="25" t="s">
        <v>108</v>
      </c>
      <c r="C58" s="26">
        <f>C59</f>
        <v>0</v>
      </c>
      <c r="D58" s="26">
        <f t="shared" si="0"/>
        <v>0</v>
      </c>
      <c r="E58" s="26">
        <f>E59</f>
        <v>0</v>
      </c>
      <c r="F58" s="26">
        <f t="shared" si="3"/>
        <v>0</v>
      </c>
      <c r="G58" s="26">
        <f>G59</f>
        <v>0</v>
      </c>
      <c r="H58" s="27">
        <f t="shared" si="1"/>
        <v>0</v>
      </c>
      <c r="I58" s="26"/>
      <c r="J58" s="26">
        <f>J59</f>
        <v>0</v>
      </c>
      <c r="K58" s="26">
        <f>K59</f>
        <v>0</v>
      </c>
    </row>
    <row r="59" spans="1:11" ht="12.75" customHeight="1" hidden="1">
      <c r="A59" s="24" t="s">
        <v>109</v>
      </c>
      <c r="B59" s="25" t="s">
        <v>110</v>
      </c>
      <c r="C59" s="26">
        <v>0</v>
      </c>
      <c r="D59" s="26">
        <f t="shared" si="0"/>
        <v>0</v>
      </c>
      <c r="E59" s="26">
        <v>0</v>
      </c>
      <c r="F59" s="26">
        <f t="shared" si="3"/>
        <v>0</v>
      </c>
      <c r="G59" s="26">
        <v>0</v>
      </c>
      <c r="H59" s="27">
        <f t="shared" si="1"/>
        <v>0</v>
      </c>
      <c r="I59" s="26"/>
      <c r="J59" s="26">
        <v>0</v>
      </c>
      <c r="K59" s="26">
        <v>0</v>
      </c>
    </row>
    <row r="60" spans="1:11" ht="26.25" customHeight="1" hidden="1">
      <c r="A60" s="24" t="s">
        <v>111</v>
      </c>
      <c r="B60" s="25" t="s">
        <v>112</v>
      </c>
      <c r="C60" s="26">
        <f>C61</f>
        <v>0</v>
      </c>
      <c r="D60" s="26">
        <f t="shared" si="0"/>
        <v>0</v>
      </c>
      <c r="E60" s="26">
        <f>E61</f>
        <v>0</v>
      </c>
      <c r="F60" s="26">
        <f t="shared" si="3"/>
        <v>0</v>
      </c>
      <c r="G60" s="26">
        <f>G61</f>
        <v>0</v>
      </c>
      <c r="H60" s="27">
        <f t="shared" si="1"/>
        <v>0</v>
      </c>
      <c r="I60" s="26"/>
      <c r="J60" s="26">
        <f>J61</f>
        <v>0</v>
      </c>
      <c r="K60" s="26">
        <f>K61</f>
        <v>0</v>
      </c>
    </row>
    <row r="61" spans="1:11" ht="39" customHeight="1" hidden="1">
      <c r="A61" s="24" t="s">
        <v>113</v>
      </c>
      <c r="B61" s="25" t="s">
        <v>114</v>
      </c>
      <c r="C61" s="26">
        <v>0</v>
      </c>
      <c r="D61" s="26">
        <f t="shared" si="0"/>
        <v>0</v>
      </c>
      <c r="E61" s="26">
        <v>0</v>
      </c>
      <c r="F61" s="26">
        <f t="shared" si="3"/>
        <v>0</v>
      </c>
      <c r="G61" s="26">
        <v>0</v>
      </c>
      <c r="H61" s="27">
        <f t="shared" si="1"/>
        <v>0</v>
      </c>
      <c r="I61" s="26"/>
      <c r="J61" s="26">
        <v>0</v>
      </c>
      <c r="K61" s="26">
        <v>0</v>
      </c>
    </row>
    <row r="62" spans="1:11" ht="14.25" customHeight="1" hidden="1">
      <c r="A62" s="24" t="s">
        <v>115</v>
      </c>
      <c r="B62" s="25" t="s">
        <v>116</v>
      </c>
      <c r="C62" s="26">
        <f>C63</f>
        <v>0</v>
      </c>
      <c r="D62" s="26">
        <f t="shared" si="0"/>
        <v>0</v>
      </c>
      <c r="E62" s="26">
        <f>E63</f>
        <v>0</v>
      </c>
      <c r="F62" s="26">
        <f t="shared" si="3"/>
        <v>0</v>
      </c>
      <c r="G62" s="26">
        <f>G63</f>
        <v>0</v>
      </c>
      <c r="H62" s="27">
        <f t="shared" si="1"/>
        <v>0</v>
      </c>
      <c r="I62" s="26"/>
      <c r="J62" s="26">
        <f>J63</f>
        <v>0</v>
      </c>
      <c r="K62" s="26">
        <f>K63</f>
        <v>0</v>
      </c>
    </row>
    <row r="63" spans="1:11" ht="23.25" customHeight="1" hidden="1">
      <c r="A63" s="24" t="s">
        <v>117</v>
      </c>
      <c r="B63" s="25" t="s">
        <v>118</v>
      </c>
      <c r="C63" s="26">
        <v>0</v>
      </c>
      <c r="D63" s="26">
        <f t="shared" si="0"/>
        <v>0</v>
      </c>
      <c r="E63" s="26">
        <v>0</v>
      </c>
      <c r="F63" s="26">
        <f t="shared" si="3"/>
        <v>0</v>
      </c>
      <c r="G63" s="26">
        <v>0</v>
      </c>
      <c r="H63" s="27">
        <f t="shared" si="1"/>
        <v>0</v>
      </c>
      <c r="I63" s="26"/>
      <c r="J63" s="26">
        <v>0</v>
      </c>
      <c r="K63" s="26">
        <v>0</v>
      </c>
    </row>
    <row r="64" spans="1:11" ht="26.25">
      <c r="A64" s="16" t="s">
        <v>119</v>
      </c>
      <c r="B64" s="22" t="s">
        <v>120</v>
      </c>
      <c r="C64" s="18">
        <f>C67+C69+C81+C84+C86+C65+C78</f>
        <v>116548.5</v>
      </c>
      <c r="D64" s="18">
        <f>D67+D69+D81+D84+D86+D65+D78</f>
        <v>497.8000000000002</v>
      </c>
      <c r="E64" s="18">
        <f>E67+E69+E81+E84+E86+E65+E78</f>
        <v>117046.3</v>
      </c>
      <c r="F64" s="18">
        <f t="shared" si="3"/>
        <v>497.8000000000029</v>
      </c>
      <c r="G64" s="18">
        <f>G67+G69+G81+G84+G86+G65+G78</f>
        <v>111872.59999999999</v>
      </c>
      <c r="H64" s="19">
        <f t="shared" si="1"/>
        <v>-5173.700000000012</v>
      </c>
      <c r="I64" s="18">
        <f t="shared" si="2"/>
        <v>95.57978338486564</v>
      </c>
      <c r="J64" s="18">
        <f>J67+J69+J81+J84+J86+J65+J78</f>
        <v>0</v>
      </c>
      <c r="K64" s="18">
        <f>K67+K69+K81+K84+K86+K65+K78</f>
        <v>255937.1</v>
      </c>
    </row>
    <row r="65" spans="1:11" ht="40.5" customHeight="1" hidden="1">
      <c r="A65" s="28" t="s">
        <v>121</v>
      </c>
      <c r="B65" s="29" t="s">
        <v>122</v>
      </c>
      <c r="C65" s="18">
        <f>C66</f>
        <v>0</v>
      </c>
      <c r="D65" s="18">
        <f t="shared" si="0"/>
        <v>0</v>
      </c>
      <c r="E65" s="18">
        <f>E66</f>
        <v>0</v>
      </c>
      <c r="F65" s="18">
        <f t="shared" si="3"/>
        <v>0</v>
      </c>
      <c r="G65" s="18">
        <f>G66</f>
        <v>0</v>
      </c>
      <c r="H65" s="19">
        <f t="shared" si="1"/>
        <v>0</v>
      </c>
      <c r="I65" s="18"/>
      <c r="J65" s="18">
        <f>J66</f>
        <v>0</v>
      </c>
      <c r="K65" s="18">
        <f>K66</f>
        <v>0</v>
      </c>
    </row>
    <row r="66" spans="1:11" s="36" customFormat="1" ht="30.75" customHeight="1" hidden="1">
      <c r="A66" s="32" t="s">
        <v>123</v>
      </c>
      <c r="B66" s="51" t="s">
        <v>124</v>
      </c>
      <c r="C66" s="26"/>
      <c r="D66" s="26">
        <f t="shared" si="0"/>
        <v>0</v>
      </c>
      <c r="E66" s="26"/>
      <c r="F66" s="26">
        <f t="shared" si="3"/>
        <v>0</v>
      </c>
      <c r="G66" s="26"/>
      <c r="H66" s="27">
        <f t="shared" si="1"/>
        <v>0</v>
      </c>
      <c r="I66" s="26"/>
      <c r="J66" s="26"/>
      <c r="K66" s="26"/>
    </row>
    <row r="67" spans="1:11" ht="12.75" customHeight="1" hidden="1">
      <c r="A67" s="16" t="s">
        <v>125</v>
      </c>
      <c r="B67" s="17" t="s">
        <v>126</v>
      </c>
      <c r="C67" s="18">
        <f>C68</f>
        <v>0</v>
      </c>
      <c r="D67" s="18">
        <f t="shared" si="0"/>
        <v>0</v>
      </c>
      <c r="E67" s="18">
        <f>E68</f>
        <v>0</v>
      </c>
      <c r="F67" s="18">
        <f t="shared" si="3"/>
        <v>0</v>
      </c>
      <c r="G67" s="18">
        <f>G68</f>
        <v>0</v>
      </c>
      <c r="H67" s="19">
        <f t="shared" si="1"/>
        <v>0</v>
      </c>
      <c r="I67" s="18"/>
      <c r="J67" s="18">
        <f>J68</f>
        <v>0</v>
      </c>
      <c r="K67" s="18">
        <f>K68</f>
        <v>0</v>
      </c>
    </row>
    <row r="68" spans="1:11" ht="26.25" customHeight="1" hidden="1">
      <c r="A68" s="24" t="s">
        <v>127</v>
      </c>
      <c r="B68" s="25" t="s">
        <v>128</v>
      </c>
      <c r="C68" s="26"/>
      <c r="D68" s="26">
        <f t="shared" si="0"/>
        <v>0</v>
      </c>
      <c r="E68" s="26"/>
      <c r="F68" s="26">
        <f t="shared" si="3"/>
        <v>0</v>
      </c>
      <c r="G68" s="26"/>
      <c r="H68" s="27">
        <f t="shared" si="1"/>
        <v>0</v>
      </c>
      <c r="I68" s="26"/>
      <c r="J68" s="26"/>
      <c r="K68" s="26"/>
    </row>
    <row r="69" spans="1:11" ht="54.75" customHeight="1">
      <c r="A69" s="16" t="s">
        <v>129</v>
      </c>
      <c r="B69" s="17" t="s">
        <v>130</v>
      </c>
      <c r="C69" s="18">
        <f>C70+C72+C74+C76</f>
        <v>110261.7</v>
      </c>
      <c r="D69" s="18">
        <f>D70+D72+D74+D76</f>
        <v>0</v>
      </c>
      <c r="E69" s="18">
        <f>E70+E72+E74+E76</f>
        <v>110261.7</v>
      </c>
      <c r="F69" s="18">
        <f t="shared" si="3"/>
        <v>0</v>
      </c>
      <c r="G69" s="18">
        <f>G70+G72+G74+G76</f>
        <v>106256.9</v>
      </c>
      <c r="H69" s="19">
        <f t="shared" si="1"/>
        <v>-4004.800000000003</v>
      </c>
      <c r="I69" s="18">
        <f t="shared" si="2"/>
        <v>96.36791379055465</v>
      </c>
      <c r="J69" s="18">
        <f>J70+J72+J74+J76</f>
        <v>0</v>
      </c>
      <c r="K69" s="18">
        <f>K70+K72+K74+K76</f>
        <v>226581.3</v>
      </c>
    </row>
    <row r="70" spans="1:11" ht="40.5" customHeight="1">
      <c r="A70" s="44" t="s">
        <v>131</v>
      </c>
      <c r="B70" s="45" t="s">
        <v>132</v>
      </c>
      <c r="C70" s="37">
        <f>C71</f>
        <v>81000</v>
      </c>
      <c r="D70" s="37">
        <f t="shared" si="0"/>
        <v>0</v>
      </c>
      <c r="E70" s="37">
        <f>E71</f>
        <v>81000</v>
      </c>
      <c r="F70" s="37">
        <f t="shared" si="3"/>
        <v>0</v>
      </c>
      <c r="G70" s="37">
        <f>G71</f>
        <v>76771.4</v>
      </c>
      <c r="H70" s="38">
        <f t="shared" si="1"/>
        <v>-4228.600000000006</v>
      </c>
      <c r="I70" s="37">
        <f t="shared" si="2"/>
        <v>94.7795061728395</v>
      </c>
      <c r="J70" s="37">
        <f>J71</f>
        <v>0</v>
      </c>
      <c r="K70" s="37">
        <f>K71</f>
        <v>167000</v>
      </c>
    </row>
    <row r="71" spans="1:11" ht="52.5">
      <c r="A71" s="24" t="s">
        <v>133</v>
      </c>
      <c r="B71" s="25" t="s">
        <v>134</v>
      </c>
      <c r="C71" s="34">
        <v>81000</v>
      </c>
      <c r="D71" s="34">
        <f t="shared" si="0"/>
        <v>0</v>
      </c>
      <c r="E71" s="34">
        <v>81000</v>
      </c>
      <c r="F71" s="34">
        <f t="shared" si="3"/>
        <v>0</v>
      </c>
      <c r="G71" s="34">
        <v>76771.4</v>
      </c>
      <c r="H71" s="35">
        <f t="shared" si="1"/>
        <v>-4228.600000000006</v>
      </c>
      <c r="I71" s="34">
        <f t="shared" si="2"/>
        <v>94.7795061728395</v>
      </c>
      <c r="J71" s="34"/>
      <c r="K71" s="34">
        <v>167000</v>
      </c>
    </row>
    <row r="72" spans="1:11" ht="53.25" customHeight="1">
      <c r="A72" s="47" t="s">
        <v>135</v>
      </c>
      <c r="B72" s="48" t="s">
        <v>136</v>
      </c>
      <c r="C72" s="37">
        <f>C73</f>
        <v>5785.8</v>
      </c>
      <c r="D72" s="37">
        <f t="shared" si="0"/>
        <v>0</v>
      </c>
      <c r="E72" s="37">
        <f>E73</f>
        <v>5785.8</v>
      </c>
      <c r="F72" s="37">
        <f t="shared" si="3"/>
        <v>0</v>
      </c>
      <c r="G72" s="37">
        <f>G73</f>
        <v>7566.7</v>
      </c>
      <c r="H72" s="38">
        <f t="shared" si="1"/>
        <v>1780.8999999999996</v>
      </c>
      <c r="I72" s="37">
        <f t="shared" si="2"/>
        <v>130.78053164644473</v>
      </c>
      <c r="J72" s="37">
        <f>J73</f>
        <v>0</v>
      </c>
      <c r="K72" s="37">
        <f>K73</f>
        <v>11572</v>
      </c>
    </row>
    <row r="73" spans="1:11" ht="41.25" customHeight="1">
      <c r="A73" s="24" t="s">
        <v>137</v>
      </c>
      <c r="B73" s="25" t="s">
        <v>138</v>
      </c>
      <c r="C73" s="26">
        <v>5785.8</v>
      </c>
      <c r="D73" s="26">
        <f t="shared" si="0"/>
        <v>0</v>
      </c>
      <c r="E73" s="26">
        <v>5785.8</v>
      </c>
      <c r="F73" s="26">
        <f t="shared" si="3"/>
        <v>0</v>
      </c>
      <c r="G73" s="26">
        <v>7566.7</v>
      </c>
      <c r="H73" s="27">
        <f t="shared" si="1"/>
        <v>1780.8999999999996</v>
      </c>
      <c r="I73" s="26">
        <f t="shared" si="2"/>
        <v>130.78053164644473</v>
      </c>
      <c r="J73" s="26"/>
      <c r="K73" s="26">
        <v>11572</v>
      </c>
    </row>
    <row r="74" spans="1:11" ht="52.5">
      <c r="A74" s="44" t="s">
        <v>139</v>
      </c>
      <c r="B74" s="45" t="s">
        <v>140</v>
      </c>
      <c r="C74" s="37">
        <f>C75</f>
        <v>614.9</v>
      </c>
      <c r="D74" s="37">
        <f t="shared" si="0"/>
        <v>0</v>
      </c>
      <c r="E74" s="37">
        <f>E75</f>
        <v>614.9</v>
      </c>
      <c r="F74" s="37">
        <f t="shared" si="3"/>
        <v>0</v>
      </c>
      <c r="G74" s="37">
        <f>G75</f>
        <v>526.5</v>
      </c>
      <c r="H74" s="38">
        <f aca="true" t="shared" si="5" ref="H74:H137">G74-E74</f>
        <v>-88.39999999999998</v>
      </c>
      <c r="I74" s="37">
        <f aca="true" t="shared" si="6" ref="I74:I136">G74/E74*100</f>
        <v>85.62367864693447</v>
      </c>
      <c r="J74" s="37">
        <f>J75</f>
        <v>0</v>
      </c>
      <c r="K74" s="37">
        <f>K75</f>
        <v>1148.3</v>
      </c>
    </row>
    <row r="75" spans="1:11" ht="39">
      <c r="A75" s="24" t="s">
        <v>141</v>
      </c>
      <c r="B75" s="25" t="s">
        <v>142</v>
      </c>
      <c r="C75" s="26">
        <v>614.9</v>
      </c>
      <c r="D75" s="26">
        <f aca="true" t="shared" si="7" ref="D75:D139">E75-C75</f>
        <v>0</v>
      </c>
      <c r="E75" s="26">
        <v>614.9</v>
      </c>
      <c r="F75" s="26">
        <f aca="true" t="shared" si="8" ref="F75:F138">E75-C75</f>
        <v>0</v>
      </c>
      <c r="G75" s="26">
        <v>526.5</v>
      </c>
      <c r="H75" s="27">
        <f t="shared" si="5"/>
        <v>-88.39999999999998</v>
      </c>
      <c r="I75" s="26">
        <f t="shared" si="6"/>
        <v>85.62367864693447</v>
      </c>
      <c r="J75" s="26"/>
      <c r="K75" s="26">
        <v>1148.3</v>
      </c>
    </row>
    <row r="76" spans="1:11" ht="26.25">
      <c r="A76" s="44" t="s">
        <v>143</v>
      </c>
      <c r="B76" s="45" t="s">
        <v>144</v>
      </c>
      <c r="C76" s="26">
        <f>C77</f>
        <v>22861</v>
      </c>
      <c r="D76" s="26">
        <f t="shared" si="7"/>
        <v>0</v>
      </c>
      <c r="E76" s="26">
        <f>E77</f>
        <v>22861</v>
      </c>
      <c r="F76" s="26">
        <f t="shared" si="8"/>
        <v>0</v>
      </c>
      <c r="G76" s="26">
        <f>G77</f>
        <v>21392.3</v>
      </c>
      <c r="H76" s="27">
        <f t="shared" si="5"/>
        <v>-1468.7000000000007</v>
      </c>
      <c r="I76" s="26">
        <f t="shared" si="6"/>
        <v>93.57552163072481</v>
      </c>
      <c r="J76" s="26">
        <f>J77</f>
        <v>0</v>
      </c>
      <c r="K76" s="26">
        <f>K77</f>
        <v>46861</v>
      </c>
    </row>
    <row r="77" spans="1:11" ht="26.25">
      <c r="A77" s="24" t="s">
        <v>145</v>
      </c>
      <c r="B77" s="25" t="s">
        <v>146</v>
      </c>
      <c r="C77" s="26">
        <v>22861</v>
      </c>
      <c r="D77" s="26">
        <f t="shared" si="7"/>
        <v>0</v>
      </c>
      <c r="E77" s="26">
        <v>22861</v>
      </c>
      <c r="F77" s="26">
        <f t="shared" si="8"/>
        <v>0</v>
      </c>
      <c r="G77" s="26">
        <v>21392.3</v>
      </c>
      <c r="H77" s="27">
        <f t="shared" si="5"/>
        <v>-1468.7000000000007</v>
      </c>
      <c r="I77" s="26">
        <f t="shared" si="6"/>
        <v>93.57552163072481</v>
      </c>
      <c r="J77" s="26"/>
      <c r="K77" s="26">
        <v>46861</v>
      </c>
    </row>
    <row r="78" spans="1:11" ht="26.25">
      <c r="A78" s="44" t="s">
        <v>147</v>
      </c>
      <c r="B78" s="45" t="s">
        <v>148</v>
      </c>
      <c r="C78" s="26">
        <f>C79</f>
        <v>0</v>
      </c>
      <c r="D78" s="26">
        <f t="shared" si="7"/>
        <v>0</v>
      </c>
      <c r="E78" s="26">
        <f>E79</f>
        <v>0</v>
      </c>
      <c r="F78" s="26">
        <f t="shared" si="8"/>
        <v>0</v>
      </c>
      <c r="G78" s="26">
        <f aca="true" t="shared" si="9" ref="G78:K79">G79</f>
        <v>380.7</v>
      </c>
      <c r="H78" s="27">
        <f t="shared" si="5"/>
        <v>380.7</v>
      </c>
      <c r="I78" s="26"/>
      <c r="J78" s="26">
        <f t="shared" si="9"/>
        <v>0</v>
      </c>
      <c r="K78" s="26">
        <f t="shared" si="9"/>
        <v>1270.6</v>
      </c>
    </row>
    <row r="79" spans="1:11" ht="26.25">
      <c r="A79" s="24" t="s">
        <v>149</v>
      </c>
      <c r="B79" s="25" t="s">
        <v>150</v>
      </c>
      <c r="C79" s="26">
        <f>C80</f>
        <v>0</v>
      </c>
      <c r="D79" s="26">
        <f t="shared" si="7"/>
        <v>0</v>
      </c>
      <c r="E79" s="26">
        <f>E80</f>
        <v>0</v>
      </c>
      <c r="F79" s="26">
        <f t="shared" si="8"/>
        <v>0</v>
      </c>
      <c r="G79" s="26">
        <f t="shared" si="9"/>
        <v>380.7</v>
      </c>
      <c r="H79" s="27">
        <f t="shared" si="5"/>
        <v>380.7</v>
      </c>
      <c r="I79" s="26"/>
      <c r="J79" s="26">
        <f t="shared" si="9"/>
        <v>0</v>
      </c>
      <c r="K79" s="26">
        <f t="shared" si="9"/>
        <v>1270.6</v>
      </c>
    </row>
    <row r="80" spans="1:11" ht="66">
      <c r="A80" s="24" t="s">
        <v>151</v>
      </c>
      <c r="B80" s="25" t="s">
        <v>152</v>
      </c>
      <c r="C80" s="26">
        <v>0</v>
      </c>
      <c r="D80" s="26">
        <f t="shared" si="7"/>
        <v>0</v>
      </c>
      <c r="E80" s="26">
        <v>0</v>
      </c>
      <c r="F80" s="26">
        <f t="shared" si="8"/>
        <v>0</v>
      </c>
      <c r="G80" s="26">
        <v>380.7</v>
      </c>
      <c r="H80" s="27">
        <f t="shared" si="5"/>
        <v>380.7</v>
      </c>
      <c r="I80" s="26"/>
      <c r="J80" s="26"/>
      <c r="K80" s="26">
        <v>1270.6</v>
      </c>
    </row>
    <row r="81" spans="1:11" ht="16.5" customHeight="1">
      <c r="A81" s="52" t="s">
        <v>153</v>
      </c>
      <c r="B81" s="17" t="s">
        <v>154</v>
      </c>
      <c r="C81" s="18">
        <f>C82</f>
        <v>0</v>
      </c>
      <c r="D81" s="18">
        <f t="shared" si="7"/>
        <v>0</v>
      </c>
      <c r="E81" s="18">
        <f>E82</f>
        <v>0</v>
      </c>
      <c r="F81" s="18">
        <f t="shared" si="8"/>
        <v>0</v>
      </c>
      <c r="G81" s="18">
        <f>G82</f>
        <v>0</v>
      </c>
      <c r="H81" s="19">
        <f t="shared" si="5"/>
        <v>0</v>
      </c>
      <c r="I81" s="18"/>
      <c r="J81" s="18">
        <f>J82</f>
        <v>0</v>
      </c>
      <c r="K81" s="18">
        <f>K82</f>
        <v>13137.7</v>
      </c>
    </row>
    <row r="82" spans="1:11" ht="30" customHeight="1">
      <c r="A82" s="53" t="s">
        <v>155</v>
      </c>
      <c r="B82" s="45" t="s">
        <v>156</v>
      </c>
      <c r="C82" s="37">
        <f>C83</f>
        <v>0</v>
      </c>
      <c r="D82" s="37">
        <f t="shared" si="7"/>
        <v>0</v>
      </c>
      <c r="E82" s="37">
        <f>E83</f>
        <v>0</v>
      </c>
      <c r="F82" s="37">
        <f t="shared" si="8"/>
        <v>0</v>
      </c>
      <c r="G82" s="37">
        <f>G83</f>
        <v>0</v>
      </c>
      <c r="H82" s="38">
        <f t="shared" si="5"/>
        <v>0</v>
      </c>
      <c r="I82" s="37"/>
      <c r="J82" s="37">
        <f>J83</f>
        <v>0</v>
      </c>
      <c r="K82" s="37">
        <f>K83</f>
        <v>13137.7</v>
      </c>
    </row>
    <row r="83" spans="1:11" ht="30.75" customHeight="1">
      <c r="A83" s="54" t="s">
        <v>157</v>
      </c>
      <c r="B83" s="25" t="s">
        <v>158</v>
      </c>
      <c r="C83" s="26">
        <v>0</v>
      </c>
      <c r="D83" s="26">
        <f t="shared" si="7"/>
        <v>0</v>
      </c>
      <c r="E83" s="26">
        <v>0</v>
      </c>
      <c r="F83" s="26">
        <f t="shared" si="8"/>
        <v>0</v>
      </c>
      <c r="G83" s="26">
        <v>0</v>
      </c>
      <c r="H83" s="27">
        <f t="shared" si="5"/>
        <v>0</v>
      </c>
      <c r="I83" s="26"/>
      <c r="J83" s="26"/>
      <c r="K83" s="26">
        <v>13137.7</v>
      </c>
    </row>
    <row r="84" spans="1:11" ht="52.5" customHeight="1" hidden="1">
      <c r="A84" s="52" t="s">
        <v>159</v>
      </c>
      <c r="B84" s="41" t="s">
        <v>160</v>
      </c>
      <c r="C84" s="26">
        <f>C85</f>
        <v>0</v>
      </c>
      <c r="D84" s="26">
        <f t="shared" si="7"/>
        <v>0</v>
      </c>
      <c r="E84" s="26">
        <f>E85</f>
        <v>0</v>
      </c>
      <c r="F84" s="26">
        <f t="shared" si="8"/>
        <v>0</v>
      </c>
      <c r="G84" s="26">
        <f>G85</f>
        <v>0</v>
      </c>
      <c r="H84" s="27">
        <f t="shared" si="5"/>
        <v>0</v>
      </c>
      <c r="I84" s="26"/>
      <c r="J84" s="26">
        <f>J85</f>
        <v>0</v>
      </c>
      <c r="K84" s="26">
        <f>K85</f>
        <v>0</v>
      </c>
    </row>
    <row r="85" spans="1:11" ht="54" customHeight="1" hidden="1">
      <c r="A85" s="55" t="s">
        <v>161</v>
      </c>
      <c r="B85" s="25" t="s">
        <v>162</v>
      </c>
      <c r="C85" s="26">
        <v>0</v>
      </c>
      <c r="D85" s="26">
        <f t="shared" si="7"/>
        <v>0</v>
      </c>
      <c r="E85" s="26">
        <v>0</v>
      </c>
      <c r="F85" s="26">
        <f t="shared" si="8"/>
        <v>0</v>
      </c>
      <c r="G85" s="26">
        <v>0</v>
      </c>
      <c r="H85" s="27">
        <f t="shared" si="5"/>
        <v>0</v>
      </c>
      <c r="I85" s="26"/>
      <c r="J85" s="26">
        <v>0</v>
      </c>
      <c r="K85" s="26">
        <v>0</v>
      </c>
    </row>
    <row r="86" spans="1:11" ht="52.5">
      <c r="A86" s="16" t="s">
        <v>163</v>
      </c>
      <c r="B86" s="41" t="s">
        <v>164</v>
      </c>
      <c r="C86" s="18">
        <f>C89+C87</f>
        <v>6286.799999999999</v>
      </c>
      <c r="D86" s="18">
        <f t="shared" si="7"/>
        <v>497.8000000000002</v>
      </c>
      <c r="E86" s="18">
        <f>E89+E87</f>
        <v>6784.599999999999</v>
      </c>
      <c r="F86" s="18">
        <f t="shared" si="8"/>
        <v>497.8000000000002</v>
      </c>
      <c r="G86" s="18">
        <f>G89+G87</f>
        <v>5235</v>
      </c>
      <c r="H86" s="19">
        <f t="shared" si="5"/>
        <v>-1549.5999999999995</v>
      </c>
      <c r="I86" s="18">
        <f t="shared" si="6"/>
        <v>77.16003891165286</v>
      </c>
      <c r="J86" s="18">
        <f>J89+J87</f>
        <v>0</v>
      </c>
      <c r="K86" s="18">
        <f>K89+K87</f>
        <v>14947.5</v>
      </c>
    </row>
    <row r="87" spans="1:11" ht="26.25">
      <c r="A87" s="44" t="s">
        <v>165</v>
      </c>
      <c r="B87" s="48" t="s">
        <v>166</v>
      </c>
      <c r="C87" s="37">
        <f>C88</f>
        <v>185.4</v>
      </c>
      <c r="D87" s="37">
        <f t="shared" si="7"/>
        <v>0</v>
      </c>
      <c r="E87" s="37">
        <f>E88</f>
        <v>185.4</v>
      </c>
      <c r="F87" s="37">
        <f t="shared" si="8"/>
        <v>0</v>
      </c>
      <c r="G87" s="37">
        <f>G88</f>
        <v>1015.3</v>
      </c>
      <c r="H87" s="38">
        <f t="shared" si="5"/>
        <v>829.9</v>
      </c>
      <c r="I87" s="37">
        <f t="shared" si="6"/>
        <v>547.6267529665588</v>
      </c>
      <c r="J87" s="37">
        <f>J88</f>
        <v>0</v>
      </c>
      <c r="K87" s="37">
        <f>K88</f>
        <v>1163</v>
      </c>
    </row>
    <row r="88" spans="1:11" ht="26.25">
      <c r="A88" s="24" t="s">
        <v>167</v>
      </c>
      <c r="B88" s="46" t="s">
        <v>168</v>
      </c>
      <c r="C88" s="26">
        <v>185.4</v>
      </c>
      <c r="D88" s="26">
        <f t="shared" si="7"/>
        <v>0</v>
      </c>
      <c r="E88" s="26">
        <v>185.4</v>
      </c>
      <c r="F88" s="26">
        <f t="shared" si="8"/>
        <v>0</v>
      </c>
      <c r="G88" s="26">
        <v>1015.3</v>
      </c>
      <c r="H88" s="27">
        <f t="shared" si="5"/>
        <v>829.9</v>
      </c>
      <c r="I88" s="26">
        <f t="shared" si="6"/>
        <v>547.6267529665588</v>
      </c>
      <c r="J88" s="26"/>
      <c r="K88" s="26">
        <v>1163</v>
      </c>
    </row>
    <row r="89" spans="1:11" ht="52.5" customHeight="1">
      <c r="A89" s="56" t="s">
        <v>169</v>
      </c>
      <c r="B89" s="48" t="s">
        <v>170</v>
      </c>
      <c r="C89" s="49">
        <f>C90</f>
        <v>6101.4</v>
      </c>
      <c r="D89" s="49">
        <f t="shared" si="7"/>
        <v>497.8000000000002</v>
      </c>
      <c r="E89" s="49">
        <f>E90</f>
        <v>6599.2</v>
      </c>
      <c r="F89" s="49">
        <f t="shared" si="8"/>
        <v>497.8000000000002</v>
      </c>
      <c r="G89" s="49">
        <f>G90</f>
        <v>4219.7</v>
      </c>
      <c r="H89" s="50">
        <f t="shared" si="5"/>
        <v>-2379.5</v>
      </c>
      <c r="I89" s="49">
        <f t="shared" si="6"/>
        <v>63.94259910292156</v>
      </c>
      <c r="J89" s="49">
        <f>J90</f>
        <v>0</v>
      </c>
      <c r="K89" s="49">
        <f>K90</f>
        <v>13784.5</v>
      </c>
    </row>
    <row r="90" spans="1:11" ht="41.25" customHeight="1">
      <c r="A90" s="57" t="s">
        <v>171</v>
      </c>
      <c r="B90" s="58" t="s">
        <v>172</v>
      </c>
      <c r="C90" s="34">
        <v>6101.4</v>
      </c>
      <c r="D90" s="34">
        <f t="shared" si="7"/>
        <v>497.8000000000002</v>
      </c>
      <c r="E90" s="34">
        <v>6599.2</v>
      </c>
      <c r="F90" s="34">
        <f t="shared" si="8"/>
        <v>497.8000000000002</v>
      </c>
      <c r="G90" s="34">
        <v>4219.7</v>
      </c>
      <c r="H90" s="35">
        <f t="shared" si="5"/>
        <v>-2379.5</v>
      </c>
      <c r="I90" s="34">
        <f t="shared" si="6"/>
        <v>63.94259910292156</v>
      </c>
      <c r="J90" s="34"/>
      <c r="K90" s="34">
        <v>13784.5</v>
      </c>
    </row>
    <row r="91" spans="1:11" ht="12.75">
      <c r="A91" s="16" t="s">
        <v>173</v>
      </c>
      <c r="B91" s="22" t="s">
        <v>174</v>
      </c>
      <c r="C91" s="18">
        <f>C92+C99</f>
        <v>6201.599999999999</v>
      </c>
      <c r="D91" s="18">
        <f t="shared" si="7"/>
        <v>0</v>
      </c>
      <c r="E91" s="18">
        <f>E92+E99</f>
        <v>6201.599999999999</v>
      </c>
      <c r="F91" s="18">
        <f t="shared" si="8"/>
        <v>0</v>
      </c>
      <c r="G91" s="18">
        <f>G92+G99</f>
        <v>15145.300000000001</v>
      </c>
      <c r="H91" s="19">
        <f t="shared" si="5"/>
        <v>8943.7</v>
      </c>
      <c r="I91" s="18">
        <f t="shared" si="6"/>
        <v>244.2160087719299</v>
      </c>
      <c r="J91" s="18">
        <f>J92+J99</f>
        <v>0</v>
      </c>
      <c r="K91" s="18">
        <f>K92+K99</f>
        <v>29085.600000000002</v>
      </c>
    </row>
    <row r="92" spans="1:11" s="30" customFormat="1" ht="12.75">
      <c r="A92" s="59" t="s">
        <v>175</v>
      </c>
      <c r="B92" s="60" t="s">
        <v>176</v>
      </c>
      <c r="C92" s="18">
        <f>C93+C94+C95+C96+C97+C98</f>
        <v>6199.7</v>
      </c>
      <c r="D92" s="18">
        <f t="shared" si="7"/>
        <v>0</v>
      </c>
      <c r="E92" s="18">
        <f>E93+E94+E95+E96+E97+E98</f>
        <v>6199.7</v>
      </c>
      <c r="F92" s="18">
        <f t="shared" si="8"/>
        <v>0</v>
      </c>
      <c r="G92" s="18">
        <f>G93+G94+G95+G96+G97+G98</f>
        <v>15141.400000000001</v>
      </c>
      <c r="H92" s="19">
        <f t="shared" si="5"/>
        <v>8941.7</v>
      </c>
      <c r="I92" s="18">
        <f t="shared" si="6"/>
        <v>244.22794651354104</v>
      </c>
      <c r="J92" s="18">
        <f>J93+J94+J95+J96+J97+J98</f>
        <v>0</v>
      </c>
      <c r="K92" s="18">
        <f>K93+K94+K95+K96+K97+K98</f>
        <v>29078.100000000002</v>
      </c>
    </row>
    <row r="93" spans="1:11" ht="17.25" customHeight="1">
      <c r="A93" s="57" t="s">
        <v>177</v>
      </c>
      <c r="B93" s="58" t="s">
        <v>178</v>
      </c>
      <c r="C93" s="34">
        <v>272</v>
      </c>
      <c r="D93" s="34">
        <f t="shared" si="7"/>
        <v>0</v>
      </c>
      <c r="E93" s="34">
        <v>272</v>
      </c>
      <c r="F93" s="34">
        <f t="shared" si="8"/>
        <v>0</v>
      </c>
      <c r="G93" s="34">
        <v>611.4</v>
      </c>
      <c r="H93" s="35">
        <f t="shared" si="5"/>
        <v>339.4</v>
      </c>
      <c r="I93" s="34">
        <f t="shared" si="6"/>
        <v>224.77941176470586</v>
      </c>
      <c r="J93" s="34"/>
      <c r="K93" s="34">
        <v>1019.6</v>
      </c>
    </row>
    <row r="94" spans="1:11" ht="15.75" customHeight="1">
      <c r="A94" s="57" t="s">
        <v>179</v>
      </c>
      <c r="B94" s="58" t="s">
        <v>180</v>
      </c>
      <c r="C94" s="34">
        <v>0</v>
      </c>
      <c r="D94" s="34">
        <f t="shared" si="7"/>
        <v>0</v>
      </c>
      <c r="E94" s="34">
        <v>0</v>
      </c>
      <c r="F94" s="34">
        <f t="shared" si="8"/>
        <v>0</v>
      </c>
      <c r="G94" s="34">
        <v>39.1</v>
      </c>
      <c r="H94" s="35">
        <f t="shared" si="5"/>
        <v>39.1</v>
      </c>
      <c r="I94" s="34"/>
      <c r="J94" s="34"/>
      <c r="K94" s="34">
        <v>39.1</v>
      </c>
    </row>
    <row r="95" spans="1:11" ht="12.75">
      <c r="A95" s="57" t="s">
        <v>181</v>
      </c>
      <c r="B95" s="58" t="s">
        <v>182</v>
      </c>
      <c r="C95" s="34">
        <v>2318.5</v>
      </c>
      <c r="D95" s="34">
        <f t="shared" si="7"/>
        <v>0</v>
      </c>
      <c r="E95" s="34">
        <v>2318.5</v>
      </c>
      <c r="F95" s="34">
        <f t="shared" si="8"/>
        <v>0</v>
      </c>
      <c r="G95" s="34">
        <v>5627</v>
      </c>
      <c r="H95" s="35">
        <f t="shared" si="5"/>
        <v>3308.5</v>
      </c>
      <c r="I95" s="34">
        <f t="shared" si="6"/>
        <v>242.70002156566747</v>
      </c>
      <c r="J95" s="34"/>
      <c r="K95" s="34">
        <v>11031.3</v>
      </c>
    </row>
    <row r="96" spans="1:11" ht="12.75">
      <c r="A96" s="57" t="s">
        <v>183</v>
      </c>
      <c r="B96" s="58" t="s">
        <v>184</v>
      </c>
      <c r="C96" s="34">
        <v>3604</v>
      </c>
      <c r="D96" s="34">
        <f t="shared" si="7"/>
        <v>0</v>
      </c>
      <c r="E96" s="34">
        <v>3604</v>
      </c>
      <c r="F96" s="34">
        <f t="shared" si="8"/>
        <v>0</v>
      </c>
      <c r="G96" s="34">
        <v>8863.7</v>
      </c>
      <c r="H96" s="35">
        <f t="shared" si="5"/>
        <v>5259.700000000001</v>
      </c>
      <c r="I96" s="34">
        <f t="shared" si="6"/>
        <v>245.94062153163154</v>
      </c>
      <c r="J96" s="34"/>
      <c r="K96" s="34">
        <v>16987.7</v>
      </c>
    </row>
    <row r="97" spans="1:11" ht="15.75" customHeight="1" hidden="1">
      <c r="A97" s="57" t="s">
        <v>185</v>
      </c>
      <c r="B97" s="58" t="s">
        <v>186</v>
      </c>
      <c r="C97" s="34"/>
      <c r="D97" s="34">
        <f t="shared" si="7"/>
        <v>0</v>
      </c>
      <c r="E97" s="34"/>
      <c r="F97" s="34">
        <f t="shared" si="8"/>
        <v>0</v>
      </c>
      <c r="G97" s="34"/>
      <c r="H97" s="35">
        <f t="shared" si="5"/>
        <v>0</v>
      </c>
      <c r="I97" s="34"/>
      <c r="J97" s="34"/>
      <c r="K97" s="34"/>
    </row>
    <row r="98" spans="1:11" ht="27" customHeight="1">
      <c r="A98" s="57" t="s">
        <v>187</v>
      </c>
      <c r="B98" s="58" t="s">
        <v>188</v>
      </c>
      <c r="C98" s="34">
        <v>5.2</v>
      </c>
      <c r="D98" s="34">
        <f t="shared" si="7"/>
        <v>0</v>
      </c>
      <c r="E98" s="34">
        <v>5.2</v>
      </c>
      <c r="F98" s="34">
        <f t="shared" si="8"/>
        <v>0</v>
      </c>
      <c r="G98" s="34">
        <v>0.2</v>
      </c>
      <c r="H98" s="35">
        <f t="shared" si="5"/>
        <v>-5</v>
      </c>
      <c r="I98" s="34">
        <f t="shared" si="6"/>
        <v>3.8461538461538463</v>
      </c>
      <c r="J98" s="34"/>
      <c r="K98" s="34">
        <v>0.4</v>
      </c>
    </row>
    <row r="99" spans="1:11" s="30" customFormat="1" ht="12.75">
      <c r="A99" s="16" t="s">
        <v>189</v>
      </c>
      <c r="B99" s="17" t="s">
        <v>190</v>
      </c>
      <c r="C99" s="18">
        <f>C100</f>
        <v>1.9</v>
      </c>
      <c r="D99" s="18">
        <f t="shared" si="7"/>
        <v>0</v>
      </c>
      <c r="E99" s="18">
        <f>E100</f>
        <v>1.9</v>
      </c>
      <c r="F99" s="18">
        <f t="shared" si="8"/>
        <v>0</v>
      </c>
      <c r="G99" s="18">
        <f>G100</f>
        <v>3.9</v>
      </c>
      <c r="H99" s="19">
        <f t="shared" si="5"/>
        <v>2</v>
      </c>
      <c r="I99" s="18">
        <f t="shared" si="6"/>
        <v>205.26315789473685</v>
      </c>
      <c r="J99" s="18">
        <f>J100</f>
        <v>0</v>
      </c>
      <c r="K99" s="18">
        <f>K100</f>
        <v>7.5</v>
      </c>
    </row>
    <row r="100" spans="1:11" s="39" customFormat="1" ht="15.75" customHeight="1">
      <c r="A100" s="24" t="s">
        <v>191</v>
      </c>
      <c r="B100" s="25" t="s">
        <v>192</v>
      </c>
      <c r="C100" s="26">
        <v>1.9</v>
      </c>
      <c r="D100" s="26">
        <f t="shared" si="7"/>
        <v>0</v>
      </c>
      <c r="E100" s="26">
        <v>1.9</v>
      </c>
      <c r="F100" s="26">
        <f t="shared" si="8"/>
        <v>0</v>
      </c>
      <c r="G100" s="26">
        <v>3.9</v>
      </c>
      <c r="H100" s="27">
        <f t="shared" si="5"/>
        <v>2</v>
      </c>
      <c r="I100" s="26">
        <f t="shared" si="6"/>
        <v>205.26315789473685</v>
      </c>
      <c r="J100" s="26"/>
      <c r="K100" s="26">
        <v>7.5</v>
      </c>
    </row>
    <row r="101" spans="1:11" s="39" customFormat="1" ht="26.25">
      <c r="A101" s="16" t="s">
        <v>193</v>
      </c>
      <c r="B101" s="17" t="s">
        <v>194</v>
      </c>
      <c r="C101" s="18">
        <f>C102+C104</f>
        <v>10294.4</v>
      </c>
      <c r="D101" s="18">
        <f>D102+D104</f>
        <v>591.8</v>
      </c>
      <c r="E101" s="18">
        <f>E102+E104</f>
        <v>10886.199999999999</v>
      </c>
      <c r="F101" s="18">
        <f t="shared" si="8"/>
        <v>591.7999999999993</v>
      </c>
      <c r="G101" s="18">
        <f>G102+G104</f>
        <v>14974.1</v>
      </c>
      <c r="H101" s="19">
        <f t="shared" si="5"/>
        <v>4087.9000000000015</v>
      </c>
      <c r="I101" s="18">
        <f t="shared" si="6"/>
        <v>137.551211625728</v>
      </c>
      <c r="J101" s="18">
        <f>J102+J104</f>
        <v>0</v>
      </c>
      <c r="K101" s="18">
        <f>K102+K104</f>
        <v>32571.5</v>
      </c>
    </row>
    <row r="102" spans="1:11" s="30" customFormat="1" ht="12.75">
      <c r="A102" s="40" t="s">
        <v>195</v>
      </c>
      <c r="B102" s="41" t="s">
        <v>196</v>
      </c>
      <c r="C102" s="18">
        <f>C103</f>
        <v>10012.4</v>
      </c>
      <c r="D102" s="18">
        <f t="shared" si="7"/>
        <v>0</v>
      </c>
      <c r="E102" s="18">
        <f>E103</f>
        <v>10012.4</v>
      </c>
      <c r="F102" s="18">
        <f t="shared" si="8"/>
        <v>0</v>
      </c>
      <c r="G102" s="18">
        <f>G103</f>
        <v>12534.5</v>
      </c>
      <c r="H102" s="19">
        <f t="shared" si="5"/>
        <v>2522.1000000000004</v>
      </c>
      <c r="I102" s="18">
        <f t="shared" si="6"/>
        <v>125.1897646917822</v>
      </c>
      <c r="J102" s="18">
        <f>J103</f>
        <v>0</v>
      </c>
      <c r="K102" s="18">
        <f>K103</f>
        <v>29953.3</v>
      </c>
    </row>
    <row r="103" spans="1:11" ht="26.25">
      <c r="A103" s="24" t="s">
        <v>197</v>
      </c>
      <c r="B103" s="25" t="s">
        <v>198</v>
      </c>
      <c r="C103" s="26">
        <v>10012.4</v>
      </c>
      <c r="D103" s="26">
        <f t="shared" si="7"/>
        <v>0</v>
      </c>
      <c r="E103" s="26">
        <v>10012.4</v>
      </c>
      <c r="F103" s="26">
        <f t="shared" si="8"/>
        <v>0</v>
      </c>
      <c r="G103" s="26">
        <v>12534.5</v>
      </c>
      <c r="H103" s="27">
        <f t="shared" si="5"/>
        <v>2522.1000000000004</v>
      </c>
      <c r="I103" s="26">
        <f t="shared" si="6"/>
        <v>125.1897646917822</v>
      </c>
      <c r="J103" s="26"/>
      <c r="K103" s="26">
        <v>29953.3</v>
      </c>
    </row>
    <row r="104" spans="1:11" ht="12.75">
      <c r="A104" s="40" t="s">
        <v>199</v>
      </c>
      <c r="B104" s="41" t="s">
        <v>200</v>
      </c>
      <c r="C104" s="42">
        <f>C105+C107</f>
        <v>282</v>
      </c>
      <c r="D104" s="42">
        <f>D105+D107</f>
        <v>591.8</v>
      </c>
      <c r="E104" s="42">
        <f>E105+E107</f>
        <v>873.8</v>
      </c>
      <c r="F104" s="42">
        <f t="shared" si="8"/>
        <v>591.8</v>
      </c>
      <c r="G104" s="42">
        <f>G105+G107</f>
        <v>2439.6</v>
      </c>
      <c r="H104" s="43">
        <f t="shared" si="5"/>
        <v>1565.8</v>
      </c>
      <c r="I104" s="42">
        <f t="shared" si="6"/>
        <v>279.19432364385443</v>
      </c>
      <c r="J104" s="42">
        <f>J105+J107</f>
        <v>0</v>
      </c>
      <c r="K104" s="42">
        <f>K105+K107</f>
        <v>2618.2</v>
      </c>
    </row>
    <row r="105" spans="1:11" s="39" customFormat="1" ht="26.25">
      <c r="A105" s="44" t="s">
        <v>201</v>
      </c>
      <c r="B105" s="45" t="s">
        <v>202</v>
      </c>
      <c r="C105" s="37">
        <f>C106</f>
        <v>200.4</v>
      </c>
      <c r="D105" s="37">
        <f t="shared" si="7"/>
        <v>0</v>
      </c>
      <c r="E105" s="37">
        <f>E106</f>
        <v>200.4</v>
      </c>
      <c r="F105" s="37">
        <f t="shared" si="8"/>
        <v>0</v>
      </c>
      <c r="G105" s="37">
        <f>G106</f>
        <v>264</v>
      </c>
      <c r="H105" s="38">
        <f t="shared" si="5"/>
        <v>63.599999999999994</v>
      </c>
      <c r="I105" s="37">
        <f t="shared" si="6"/>
        <v>131.73652694610777</v>
      </c>
      <c r="J105" s="37">
        <f>J106</f>
        <v>0</v>
      </c>
      <c r="K105" s="37">
        <f>K106</f>
        <v>388.1</v>
      </c>
    </row>
    <row r="106" spans="1:11" ht="26.25">
      <c r="A106" s="24" t="s">
        <v>203</v>
      </c>
      <c r="B106" s="25" t="s">
        <v>204</v>
      </c>
      <c r="C106" s="26">
        <v>200.4</v>
      </c>
      <c r="D106" s="26">
        <f t="shared" si="7"/>
        <v>0</v>
      </c>
      <c r="E106" s="26">
        <v>200.4</v>
      </c>
      <c r="F106" s="26">
        <f t="shared" si="8"/>
        <v>0</v>
      </c>
      <c r="G106" s="26">
        <v>264</v>
      </c>
      <c r="H106" s="27">
        <f t="shared" si="5"/>
        <v>63.599999999999994</v>
      </c>
      <c r="I106" s="26">
        <f t="shared" si="6"/>
        <v>131.73652694610777</v>
      </c>
      <c r="J106" s="26"/>
      <c r="K106" s="26">
        <v>388.1</v>
      </c>
    </row>
    <row r="107" spans="1:11" s="39" customFormat="1" ht="15" customHeight="1">
      <c r="A107" s="44" t="s">
        <v>205</v>
      </c>
      <c r="B107" s="45" t="s">
        <v>206</v>
      </c>
      <c r="C107" s="37">
        <f>C108</f>
        <v>81.6</v>
      </c>
      <c r="D107" s="37">
        <f t="shared" si="7"/>
        <v>591.8</v>
      </c>
      <c r="E107" s="37">
        <f>E108</f>
        <v>673.4</v>
      </c>
      <c r="F107" s="37">
        <f t="shared" si="8"/>
        <v>591.8</v>
      </c>
      <c r="G107" s="37">
        <f>G108</f>
        <v>2175.6</v>
      </c>
      <c r="H107" s="38">
        <f t="shared" si="5"/>
        <v>1502.1999999999998</v>
      </c>
      <c r="I107" s="37">
        <f t="shared" si="6"/>
        <v>323.0769230769231</v>
      </c>
      <c r="J107" s="37">
        <f>J108</f>
        <v>0</v>
      </c>
      <c r="K107" s="37">
        <f>K108</f>
        <v>2230.1</v>
      </c>
    </row>
    <row r="108" spans="1:11" ht="18.75" customHeight="1">
      <c r="A108" s="24" t="s">
        <v>207</v>
      </c>
      <c r="B108" s="25" t="s">
        <v>208</v>
      </c>
      <c r="C108" s="26">
        <v>81.6</v>
      </c>
      <c r="D108" s="26">
        <f t="shared" si="7"/>
        <v>591.8</v>
      </c>
      <c r="E108" s="26">
        <v>673.4</v>
      </c>
      <c r="F108" s="26">
        <f t="shared" si="8"/>
        <v>591.8</v>
      </c>
      <c r="G108" s="26">
        <v>2175.6</v>
      </c>
      <c r="H108" s="27">
        <f t="shared" si="5"/>
        <v>1502.1999999999998</v>
      </c>
      <c r="I108" s="26">
        <f t="shared" si="6"/>
        <v>323.0769230769231</v>
      </c>
      <c r="J108" s="26"/>
      <c r="K108" s="26">
        <f>935+1295.1</f>
        <v>2230.1</v>
      </c>
    </row>
    <row r="109" spans="1:11" ht="18" customHeight="1">
      <c r="A109" s="16" t="s">
        <v>209</v>
      </c>
      <c r="B109" s="22" t="s">
        <v>210</v>
      </c>
      <c r="C109" s="18">
        <f>C110+C112+C118</f>
        <v>24510</v>
      </c>
      <c r="D109" s="18">
        <f t="shared" si="7"/>
        <v>1432.7999999999993</v>
      </c>
      <c r="E109" s="18">
        <f>E110+E112+E118</f>
        <v>25942.8</v>
      </c>
      <c r="F109" s="18">
        <f t="shared" si="8"/>
        <v>1432.7999999999993</v>
      </c>
      <c r="G109" s="18">
        <f>G110+G112+G118</f>
        <v>23996.099999999995</v>
      </c>
      <c r="H109" s="19">
        <f t="shared" si="5"/>
        <v>-1946.7000000000044</v>
      </c>
      <c r="I109" s="18">
        <f t="shared" si="6"/>
        <v>92.49618391229934</v>
      </c>
      <c r="J109" s="18">
        <f>J110+J112+J118</f>
        <v>0</v>
      </c>
      <c r="K109" s="18">
        <f>K110+K112+K118</f>
        <v>59503.2</v>
      </c>
    </row>
    <row r="110" spans="1:11" s="30" customFormat="1" ht="12.75">
      <c r="A110" s="21" t="s">
        <v>211</v>
      </c>
      <c r="B110" s="22" t="s">
        <v>212</v>
      </c>
      <c r="C110" s="18">
        <f>C111</f>
        <v>0</v>
      </c>
      <c r="D110" s="18">
        <f t="shared" si="7"/>
        <v>0</v>
      </c>
      <c r="E110" s="18">
        <f>E111</f>
        <v>0</v>
      </c>
      <c r="F110" s="18">
        <f t="shared" si="8"/>
        <v>0</v>
      </c>
      <c r="G110" s="18">
        <f>G111</f>
        <v>249.1</v>
      </c>
      <c r="H110" s="19">
        <f t="shared" si="5"/>
        <v>249.1</v>
      </c>
      <c r="I110" s="18"/>
      <c r="J110" s="18">
        <f>J111</f>
        <v>0</v>
      </c>
      <c r="K110" s="18">
        <f>K111</f>
        <v>249.1</v>
      </c>
    </row>
    <row r="111" spans="1:11" ht="17.25" customHeight="1">
      <c r="A111" s="55" t="s">
        <v>213</v>
      </c>
      <c r="B111" s="61" t="s">
        <v>214</v>
      </c>
      <c r="C111" s="26">
        <v>0</v>
      </c>
      <c r="D111" s="26">
        <f t="shared" si="7"/>
        <v>0</v>
      </c>
      <c r="E111" s="26">
        <v>0</v>
      </c>
      <c r="F111" s="26">
        <f t="shared" si="8"/>
        <v>0</v>
      </c>
      <c r="G111" s="26">
        <v>249.1</v>
      </c>
      <c r="H111" s="27">
        <f t="shared" si="5"/>
        <v>249.1</v>
      </c>
      <c r="I111" s="26"/>
      <c r="J111" s="26"/>
      <c r="K111" s="26">
        <v>249.1</v>
      </c>
    </row>
    <row r="112" spans="1:11" s="30" customFormat="1" ht="52.5">
      <c r="A112" s="21" t="s">
        <v>215</v>
      </c>
      <c r="B112" s="22" t="s">
        <v>216</v>
      </c>
      <c r="C112" s="18">
        <f>C113+C116</f>
        <v>20659.8</v>
      </c>
      <c r="D112" s="18">
        <f t="shared" si="7"/>
        <v>1432.7999999999993</v>
      </c>
      <c r="E112" s="18">
        <f>E113+E116</f>
        <v>22092.6</v>
      </c>
      <c r="F112" s="18">
        <f t="shared" si="8"/>
        <v>1432.7999999999993</v>
      </c>
      <c r="G112" s="18">
        <f>G113+G116</f>
        <v>22083.399999999998</v>
      </c>
      <c r="H112" s="19">
        <f t="shared" si="5"/>
        <v>-9.200000000000728</v>
      </c>
      <c r="I112" s="18">
        <f t="shared" si="6"/>
        <v>99.95835709694649</v>
      </c>
      <c r="J112" s="18">
        <f>J113+J116</f>
        <v>0</v>
      </c>
      <c r="K112" s="18">
        <f>K113+K116</f>
        <v>51554.1</v>
      </c>
    </row>
    <row r="113" spans="1:11" s="39" customFormat="1" ht="52.5">
      <c r="A113" s="62" t="s">
        <v>217</v>
      </c>
      <c r="B113" s="63" t="s">
        <v>218</v>
      </c>
      <c r="C113" s="37">
        <f>C115+C114</f>
        <v>20659.8</v>
      </c>
      <c r="D113" s="37">
        <f t="shared" si="7"/>
        <v>1432.7999999999993</v>
      </c>
      <c r="E113" s="37">
        <f>E115+E114</f>
        <v>22092.6</v>
      </c>
      <c r="F113" s="37">
        <f t="shared" si="8"/>
        <v>1432.7999999999993</v>
      </c>
      <c r="G113" s="37">
        <f>G115+G114</f>
        <v>22081.8</v>
      </c>
      <c r="H113" s="38">
        <f t="shared" si="5"/>
        <v>-10.799999999999272</v>
      </c>
      <c r="I113" s="37">
        <f t="shared" si="6"/>
        <v>99.95111485293718</v>
      </c>
      <c r="J113" s="37">
        <f>J115+J114</f>
        <v>0</v>
      </c>
      <c r="K113" s="37">
        <f>K115+K114</f>
        <v>51552.5</v>
      </c>
    </row>
    <row r="114" spans="1:11" ht="52.5" customHeight="1" hidden="1">
      <c r="A114" s="55" t="s">
        <v>219</v>
      </c>
      <c r="B114" s="61" t="s">
        <v>220</v>
      </c>
      <c r="C114" s="26"/>
      <c r="D114" s="26">
        <f t="shared" si="7"/>
        <v>0</v>
      </c>
      <c r="E114" s="26"/>
      <c r="F114" s="26">
        <f t="shared" si="8"/>
        <v>0</v>
      </c>
      <c r="G114" s="26"/>
      <c r="H114" s="27">
        <f t="shared" si="5"/>
        <v>0</v>
      </c>
      <c r="I114" s="26"/>
      <c r="J114" s="26"/>
      <c r="K114" s="26"/>
    </row>
    <row r="115" spans="1:11" ht="54.75" customHeight="1">
      <c r="A115" s="55" t="s">
        <v>221</v>
      </c>
      <c r="B115" s="61" t="s">
        <v>222</v>
      </c>
      <c r="C115" s="26">
        <v>20659.8</v>
      </c>
      <c r="D115" s="26">
        <f t="shared" si="7"/>
        <v>1432.7999999999993</v>
      </c>
      <c r="E115" s="26">
        <v>22092.6</v>
      </c>
      <c r="F115" s="26">
        <f t="shared" si="8"/>
        <v>1432.7999999999993</v>
      </c>
      <c r="G115" s="26">
        <v>22081.8</v>
      </c>
      <c r="H115" s="27">
        <f t="shared" si="5"/>
        <v>-10.799999999999272</v>
      </c>
      <c r="I115" s="26">
        <f t="shared" si="6"/>
        <v>99.95111485293718</v>
      </c>
      <c r="J115" s="26"/>
      <c r="K115" s="26">
        <f>15119.6+958+35474.9</f>
        <v>51552.5</v>
      </c>
    </row>
    <row r="116" spans="1:11" s="39" customFormat="1" ht="52.5">
      <c r="A116" s="62" t="s">
        <v>223</v>
      </c>
      <c r="B116" s="63" t="s">
        <v>224</v>
      </c>
      <c r="C116" s="37">
        <f>C117</f>
        <v>0</v>
      </c>
      <c r="D116" s="37">
        <f t="shared" si="7"/>
        <v>0</v>
      </c>
      <c r="E116" s="37">
        <f>E117</f>
        <v>0</v>
      </c>
      <c r="F116" s="37">
        <f t="shared" si="8"/>
        <v>0</v>
      </c>
      <c r="G116" s="37">
        <f>G117</f>
        <v>1.6</v>
      </c>
      <c r="H116" s="38">
        <f t="shared" si="5"/>
        <v>1.6</v>
      </c>
      <c r="I116" s="37"/>
      <c r="J116" s="37">
        <f>J117</f>
        <v>0</v>
      </c>
      <c r="K116" s="37">
        <f>K117</f>
        <v>1.6</v>
      </c>
    </row>
    <row r="117" spans="1:11" ht="53.25" customHeight="1">
      <c r="A117" s="55" t="s">
        <v>225</v>
      </c>
      <c r="B117" s="61" t="s">
        <v>226</v>
      </c>
      <c r="C117" s="26">
        <v>0</v>
      </c>
      <c r="D117" s="26">
        <f t="shared" si="7"/>
        <v>0</v>
      </c>
      <c r="E117" s="26">
        <v>0</v>
      </c>
      <c r="F117" s="26">
        <f t="shared" si="8"/>
        <v>0</v>
      </c>
      <c r="G117" s="26">
        <v>1.6</v>
      </c>
      <c r="H117" s="27">
        <f t="shared" si="5"/>
        <v>1.6</v>
      </c>
      <c r="I117" s="26"/>
      <c r="J117" s="26"/>
      <c r="K117" s="26">
        <v>1.6</v>
      </c>
    </row>
    <row r="118" spans="1:11" s="30" customFormat="1" ht="27.75" customHeight="1">
      <c r="A118" s="64" t="s">
        <v>227</v>
      </c>
      <c r="B118" s="65" t="s">
        <v>228</v>
      </c>
      <c r="C118" s="42">
        <f>C119</f>
        <v>3850.2</v>
      </c>
      <c r="D118" s="42">
        <f t="shared" si="7"/>
        <v>0</v>
      </c>
      <c r="E118" s="42">
        <f>E119</f>
        <v>3850.2</v>
      </c>
      <c r="F118" s="42">
        <f t="shared" si="8"/>
        <v>0</v>
      </c>
      <c r="G118" s="42">
        <f>G119</f>
        <v>1663.6</v>
      </c>
      <c r="H118" s="43">
        <f t="shared" si="5"/>
        <v>-2186.6</v>
      </c>
      <c r="I118" s="42">
        <f t="shared" si="6"/>
        <v>43.20814503142694</v>
      </c>
      <c r="J118" s="42">
        <f>J119</f>
        <v>0</v>
      </c>
      <c r="K118" s="42">
        <f>K119</f>
        <v>7700</v>
      </c>
    </row>
    <row r="119" spans="1:11" s="39" customFormat="1" ht="26.25">
      <c r="A119" s="56" t="s">
        <v>229</v>
      </c>
      <c r="B119" s="66" t="s">
        <v>230</v>
      </c>
      <c r="C119" s="37">
        <f>C120</f>
        <v>3850.2</v>
      </c>
      <c r="D119" s="37">
        <f t="shared" si="7"/>
        <v>0</v>
      </c>
      <c r="E119" s="37">
        <f>E120</f>
        <v>3850.2</v>
      </c>
      <c r="F119" s="37">
        <f t="shared" si="8"/>
        <v>0</v>
      </c>
      <c r="G119" s="37">
        <f>G120</f>
        <v>1663.6</v>
      </c>
      <c r="H119" s="38">
        <f t="shared" si="5"/>
        <v>-2186.6</v>
      </c>
      <c r="I119" s="37">
        <f t="shared" si="6"/>
        <v>43.20814503142694</v>
      </c>
      <c r="J119" s="37">
        <f>J120</f>
        <v>0</v>
      </c>
      <c r="K119" s="37">
        <f>K120</f>
        <v>7700</v>
      </c>
    </row>
    <row r="120" spans="1:11" ht="26.25">
      <c r="A120" s="67" t="s">
        <v>231</v>
      </c>
      <c r="B120" s="61" t="s">
        <v>232</v>
      </c>
      <c r="C120" s="26">
        <v>3850.2</v>
      </c>
      <c r="D120" s="26">
        <f t="shared" si="7"/>
        <v>0</v>
      </c>
      <c r="E120" s="26">
        <v>3850.2</v>
      </c>
      <c r="F120" s="26">
        <f t="shared" si="8"/>
        <v>0</v>
      </c>
      <c r="G120" s="26">
        <v>1663.6</v>
      </c>
      <c r="H120" s="27">
        <f t="shared" si="5"/>
        <v>-2186.6</v>
      </c>
      <c r="I120" s="26">
        <f t="shared" si="6"/>
        <v>43.20814503142694</v>
      </c>
      <c r="J120" s="26"/>
      <c r="K120" s="26">
        <v>7700</v>
      </c>
    </row>
    <row r="121" spans="1:11" ht="12.75">
      <c r="A121" s="16" t="s">
        <v>233</v>
      </c>
      <c r="B121" s="22" t="s">
        <v>234</v>
      </c>
      <c r="C121" s="18">
        <f>C122</f>
        <v>3445.1</v>
      </c>
      <c r="D121" s="18">
        <f t="shared" si="7"/>
        <v>0</v>
      </c>
      <c r="E121" s="18">
        <f>E122</f>
        <v>3445.1</v>
      </c>
      <c r="F121" s="18">
        <f t="shared" si="8"/>
        <v>0</v>
      </c>
      <c r="G121" s="18">
        <f>G122</f>
        <v>1435.9</v>
      </c>
      <c r="H121" s="19">
        <f t="shared" si="5"/>
        <v>-2009.1999999999998</v>
      </c>
      <c r="I121" s="18">
        <f t="shared" si="6"/>
        <v>41.679486807349576</v>
      </c>
      <c r="J121" s="18">
        <f>J122</f>
        <v>0</v>
      </c>
      <c r="K121" s="18">
        <f>K122</f>
        <v>12122.2</v>
      </c>
    </row>
    <row r="122" spans="1:11" s="30" customFormat="1" ht="30" customHeight="1">
      <c r="A122" s="21" t="s">
        <v>235</v>
      </c>
      <c r="B122" s="22" t="s">
        <v>236</v>
      </c>
      <c r="C122" s="18">
        <f>C123</f>
        <v>3445.1</v>
      </c>
      <c r="D122" s="18">
        <f t="shared" si="7"/>
        <v>0</v>
      </c>
      <c r="E122" s="18">
        <f>E123</f>
        <v>3445.1</v>
      </c>
      <c r="F122" s="18">
        <f t="shared" si="8"/>
        <v>0</v>
      </c>
      <c r="G122" s="18">
        <f>G123</f>
        <v>1435.9</v>
      </c>
      <c r="H122" s="19">
        <f t="shared" si="5"/>
        <v>-2009.1999999999998</v>
      </c>
      <c r="I122" s="18">
        <f t="shared" si="6"/>
        <v>41.679486807349576</v>
      </c>
      <c r="J122" s="18">
        <f>J123</f>
        <v>0</v>
      </c>
      <c r="K122" s="18">
        <f>K123</f>
        <v>12122.2</v>
      </c>
    </row>
    <row r="123" spans="1:11" ht="28.5" customHeight="1">
      <c r="A123" s="55" t="s">
        <v>237</v>
      </c>
      <c r="B123" s="51" t="s">
        <v>238</v>
      </c>
      <c r="C123" s="26">
        <v>3445.1</v>
      </c>
      <c r="D123" s="26">
        <f t="shared" si="7"/>
        <v>0</v>
      </c>
      <c r="E123" s="26">
        <v>3445.1</v>
      </c>
      <c r="F123" s="26">
        <f t="shared" si="8"/>
        <v>0</v>
      </c>
      <c r="G123" s="26">
        <v>1435.9</v>
      </c>
      <c r="H123" s="27">
        <f t="shared" si="5"/>
        <v>-2009.1999999999998</v>
      </c>
      <c r="I123" s="26">
        <f t="shared" si="6"/>
        <v>41.679486807349576</v>
      </c>
      <c r="J123" s="26"/>
      <c r="K123" s="26">
        <v>12122.2</v>
      </c>
    </row>
    <row r="124" spans="1:11" ht="18.75" customHeight="1">
      <c r="A124" s="16" t="s">
        <v>239</v>
      </c>
      <c r="B124" s="22" t="s">
        <v>240</v>
      </c>
      <c r="C124" s="18">
        <f>C125+C128+C129+C133+C136+C145+C146+C147+C161+C151+C155+C156+C131+C159+C153+C157</f>
        <v>2678.5</v>
      </c>
      <c r="D124" s="18">
        <f aca="true" t="shared" si="10" ref="D124:K124">D125+D128+D129+D133+D136+D145+D146+D147+D161+D151+D155+D156+D131+D159+D153+D157</f>
        <v>481.70000000000005</v>
      </c>
      <c r="E124" s="18">
        <f t="shared" si="10"/>
        <v>3160.2000000000003</v>
      </c>
      <c r="F124" s="18">
        <f t="shared" si="8"/>
        <v>481.7000000000003</v>
      </c>
      <c r="G124" s="18">
        <f t="shared" si="10"/>
        <v>5402.8</v>
      </c>
      <c r="H124" s="19">
        <f t="shared" si="5"/>
        <v>2242.6</v>
      </c>
      <c r="I124" s="18">
        <f t="shared" si="6"/>
        <v>170.96386304664262</v>
      </c>
      <c r="J124" s="18">
        <f t="shared" si="10"/>
        <v>0</v>
      </c>
      <c r="K124" s="18">
        <f t="shared" si="10"/>
        <v>9659.699999999999</v>
      </c>
    </row>
    <row r="125" spans="1:11" s="30" customFormat="1" ht="17.25" customHeight="1">
      <c r="A125" s="40" t="s">
        <v>241</v>
      </c>
      <c r="B125" s="65" t="s">
        <v>242</v>
      </c>
      <c r="C125" s="42">
        <f>C126+C127</f>
        <v>116</v>
      </c>
      <c r="D125" s="42">
        <f t="shared" si="7"/>
        <v>0</v>
      </c>
      <c r="E125" s="42">
        <f>E126+E127</f>
        <v>116</v>
      </c>
      <c r="F125" s="42">
        <f t="shared" si="8"/>
        <v>0</v>
      </c>
      <c r="G125" s="42">
        <f>G126+G127</f>
        <v>233</v>
      </c>
      <c r="H125" s="43">
        <f t="shared" si="5"/>
        <v>117</v>
      </c>
      <c r="I125" s="42">
        <f t="shared" si="6"/>
        <v>200.86206896551727</v>
      </c>
      <c r="J125" s="42">
        <f>J126+J127</f>
        <v>0</v>
      </c>
      <c r="K125" s="42">
        <f>K126+K127</f>
        <v>310</v>
      </c>
    </row>
    <row r="126" spans="1:11" ht="40.5" customHeight="1">
      <c r="A126" s="68" t="s">
        <v>243</v>
      </c>
      <c r="B126" s="61" t="s">
        <v>244</v>
      </c>
      <c r="C126" s="34">
        <v>105</v>
      </c>
      <c r="D126" s="34">
        <f t="shared" si="7"/>
        <v>0</v>
      </c>
      <c r="E126" s="34">
        <v>105</v>
      </c>
      <c r="F126" s="34">
        <f t="shared" si="8"/>
        <v>0</v>
      </c>
      <c r="G126" s="34">
        <v>220</v>
      </c>
      <c r="H126" s="35">
        <f t="shared" si="5"/>
        <v>115</v>
      </c>
      <c r="I126" s="34">
        <f t="shared" si="6"/>
        <v>209.52380952380955</v>
      </c>
      <c r="J126" s="34"/>
      <c r="K126" s="34">
        <v>285</v>
      </c>
    </row>
    <row r="127" spans="1:11" ht="41.25" customHeight="1">
      <c r="A127" s="68" t="s">
        <v>245</v>
      </c>
      <c r="B127" s="61" t="s">
        <v>246</v>
      </c>
      <c r="C127" s="34">
        <v>11</v>
      </c>
      <c r="D127" s="34">
        <f t="shared" si="7"/>
        <v>0</v>
      </c>
      <c r="E127" s="34">
        <v>11</v>
      </c>
      <c r="F127" s="34">
        <f t="shared" si="8"/>
        <v>0</v>
      </c>
      <c r="G127" s="34">
        <v>13</v>
      </c>
      <c r="H127" s="35">
        <f t="shared" si="5"/>
        <v>2</v>
      </c>
      <c r="I127" s="34">
        <f t="shared" si="6"/>
        <v>118.18181818181819</v>
      </c>
      <c r="J127" s="34"/>
      <c r="K127" s="34">
        <v>25</v>
      </c>
    </row>
    <row r="128" spans="1:11" s="30" customFormat="1" ht="39.75" customHeight="1">
      <c r="A128" s="40" t="s">
        <v>247</v>
      </c>
      <c r="B128" s="65" t="s">
        <v>248</v>
      </c>
      <c r="C128" s="42">
        <v>340</v>
      </c>
      <c r="D128" s="42">
        <f t="shared" si="7"/>
        <v>0</v>
      </c>
      <c r="E128" s="42">
        <v>340</v>
      </c>
      <c r="F128" s="42">
        <f t="shared" si="8"/>
        <v>0</v>
      </c>
      <c r="G128" s="42">
        <v>97</v>
      </c>
      <c r="H128" s="43">
        <f t="shared" si="5"/>
        <v>-243</v>
      </c>
      <c r="I128" s="42">
        <f t="shared" si="6"/>
        <v>28.52941176470588</v>
      </c>
      <c r="J128" s="42"/>
      <c r="K128" s="42">
        <v>510</v>
      </c>
    </row>
    <row r="129" spans="1:11" s="30" customFormat="1" ht="39">
      <c r="A129" s="40" t="s">
        <v>249</v>
      </c>
      <c r="B129" s="65" t="s">
        <v>250</v>
      </c>
      <c r="C129" s="42">
        <f aca="true" t="shared" si="11" ref="C129:K129">C130</f>
        <v>47</v>
      </c>
      <c r="D129" s="42">
        <f t="shared" si="7"/>
        <v>0</v>
      </c>
      <c r="E129" s="42">
        <f t="shared" si="11"/>
        <v>47</v>
      </c>
      <c r="F129" s="42">
        <f t="shared" si="8"/>
        <v>0</v>
      </c>
      <c r="G129" s="42">
        <f t="shared" si="11"/>
        <v>188.1</v>
      </c>
      <c r="H129" s="43">
        <f t="shared" si="5"/>
        <v>141.1</v>
      </c>
      <c r="I129" s="42">
        <f t="shared" si="6"/>
        <v>400.2127659574468</v>
      </c>
      <c r="J129" s="42">
        <f t="shared" si="11"/>
        <v>0</v>
      </c>
      <c r="K129" s="42">
        <f t="shared" si="11"/>
        <v>188.1</v>
      </c>
    </row>
    <row r="130" spans="1:11" s="36" customFormat="1" ht="39">
      <c r="A130" s="68" t="s">
        <v>251</v>
      </c>
      <c r="B130" s="69" t="s">
        <v>252</v>
      </c>
      <c r="C130" s="34">
        <v>47</v>
      </c>
      <c r="D130" s="34">
        <f t="shared" si="7"/>
        <v>0</v>
      </c>
      <c r="E130" s="34">
        <v>47</v>
      </c>
      <c r="F130" s="34">
        <f t="shared" si="8"/>
        <v>0</v>
      </c>
      <c r="G130" s="34">
        <v>188.1</v>
      </c>
      <c r="H130" s="35">
        <f t="shared" si="5"/>
        <v>141.1</v>
      </c>
      <c r="I130" s="34">
        <f t="shared" si="6"/>
        <v>400.2127659574468</v>
      </c>
      <c r="J130" s="34"/>
      <c r="K130" s="34">
        <v>188.1</v>
      </c>
    </row>
    <row r="131" spans="1:11" ht="26.25" customHeight="1" hidden="1">
      <c r="A131" s="47" t="s">
        <v>253</v>
      </c>
      <c r="B131" s="66" t="s">
        <v>254</v>
      </c>
      <c r="C131" s="34">
        <f>C132</f>
        <v>0</v>
      </c>
      <c r="D131" s="34">
        <f t="shared" si="7"/>
        <v>0</v>
      </c>
      <c r="E131" s="34">
        <f>E132</f>
        <v>0</v>
      </c>
      <c r="F131" s="34">
        <f t="shared" si="8"/>
        <v>0</v>
      </c>
      <c r="G131" s="34">
        <f>G132</f>
        <v>0</v>
      </c>
      <c r="H131" s="35">
        <f t="shared" si="5"/>
        <v>0</v>
      </c>
      <c r="I131" s="34"/>
      <c r="J131" s="34">
        <f>J132</f>
        <v>0</v>
      </c>
      <c r="K131" s="34">
        <f>K132</f>
        <v>0</v>
      </c>
    </row>
    <row r="132" spans="1:11" ht="39" customHeight="1" hidden="1">
      <c r="A132" s="68" t="s">
        <v>255</v>
      </c>
      <c r="B132" s="69" t="s">
        <v>256</v>
      </c>
      <c r="C132" s="34">
        <v>0</v>
      </c>
      <c r="D132" s="34">
        <f t="shared" si="7"/>
        <v>0</v>
      </c>
      <c r="E132" s="34">
        <v>0</v>
      </c>
      <c r="F132" s="34">
        <f t="shared" si="8"/>
        <v>0</v>
      </c>
      <c r="G132" s="34">
        <v>0</v>
      </c>
      <c r="H132" s="35">
        <f t="shared" si="5"/>
        <v>0</v>
      </c>
      <c r="I132" s="34"/>
      <c r="J132" s="34">
        <v>0</v>
      </c>
      <c r="K132" s="34">
        <v>0</v>
      </c>
    </row>
    <row r="133" spans="1:11" ht="12.75" customHeight="1" hidden="1">
      <c r="A133" s="47" t="s">
        <v>257</v>
      </c>
      <c r="B133" s="66" t="s">
        <v>258</v>
      </c>
      <c r="C133" s="34">
        <f>C134</f>
        <v>0</v>
      </c>
      <c r="D133" s="34">
        <f t="shared" si="7"/>
        <v>0</v>
      </c>
      <c r="E133" s="34">
        <f>E134</f>
        <v>0</v>
      </c>
      <c r="F133" s="34">
        <f t="shared" si="8"/>
        <v>0</v>
      </c>
      <c r="G133" s="34">
        <f>G134</f>
        <v>0</v>
      </c>
      <c r="H133" s="35">
        <f t="shared" si="5"/>
        <v>0</v>
      </c>
      <c r="I133" s="34"/>
      <c r="J133" s="34">
        <f>J134</f>
        <v>0</v>
      </c>
      <c r="K133" s="34">
        <f>K134</f>
        <v>0</v>
      </c>
    </row>
    <row r="134" spans="1:11" ht="39" customHeight="1" hidden="1">
      <c r="A134" s="68" t="s">
        <v>259</v>
      </c>
      <c r="B134" s="69" t="s">
        <v>260</v>
      </c>
      <c r="C134" s="34">
        <v>0</v>
      </c>
      <c r="D134" s="34">
        <f t="shared" si="7"/>
        <v>0</v>
      </c>
      <c r="E134" s="34">
        <v>0</v>
      </c>
      <c r="F134" s="34">
        <f t="shared" si="8"/>
        <v>0</v>
      </c>
      <c r="G134" s="34">
        <v>0</v>
      </c>
      <c r="H134" s="35">
        <f t="shared" si="5"/>
        <v>0</v>
      </c>
      <c r="I134" s="34"/>
      <c r="J134" s="34">
        <v>0</v>
      </c>
      <c r="K134" s="34">
        <v>0</v>
      </c>
    </row>
    <row r="135" spans="1:11" ht="39" customHeight="1" hidden="1">
      <c r="A135" s="68" t="s">
        <v>261</v>
      </c>
      <c r="B135" s="69" t="s">
        <v>262</v>
      </c>
      <c r="C135" s="34">
        <v>0</v>
      </c>
      <c r="D135" s="34">
        <f t="shared" si="7"/>
        <v>0</v>
      </c>
      <c r="E135" s="34">
        <v>0</v>
      </c>
      <c r="F135" s="34">
        <f t="shared" si="8"/>
        <v>0</v>
      </c>
      <c r="G135" s="34">
        <v>0</v>
      </c>
      <c r="H135" s="35">
        <f t="shared" si="5"/>
        <v>0</v>
      </c>
      <c r="I135" s="34"/>
      <c r="J135" s="34">
        <v>0</v>
      </c>
      <c r="K135" s="34">
        <v>0</v>
      </c>
    </row>
    <row r="136" spans="1:11" s="30" customFormat="1" ht="53.25" customHeight="1">
      <c r="A136" s="40" t="s">
        <v>263</v>
      </c>
      <c r="B136" s="65" t="s">
        <v>264</v>
      </c>
      <c r="C136" s="42">
        <f>C137+C138+C140+C141+C143+C139</f>
        <v>58.7</v>
      </c>
      <c r="D136" s="42">
        <f t="shared" si="7"/>
        <v>0</v>
      </c>
      <c r="E136" s="42">
        <f>E137+E138+E140+E141+E143+E139</f>
        <v>58.7</v>
      </c>
      <c r="F136" s="42">
        <f t="shared" si="8"/>
        <v>0</v>
      </c>
      <c r="G136" s="42">
        <f>G137+G138+G140+G141+G143+G139</f>
        <v>4</v>
      </c>
      <c r="H136" s="43">
        <f t="shared" si="5"/>
        <v>-54.7</v>
      </c>
      <c r="I136" s="42">
        <f t="shared" si="6"/>
        <v>6.814310051107325</v>
      </c>
      <c r="J136" s="42">
        <f>J137+J138+J140+J141+J143+J139</f>
        <v>0</v>
      </c>
      <c r="K136" s="42">
        <f>K137+K138+K140+K141+K143+K139</f>
        <v>202.1</v>
      </c>
    </row>
    <row r="137" spans="1:11" ht="12.75" customHeight="1" hidden="1">
      <c r="A137" s="68" t="s">
        <v>265</v>
      </c>
      <c r="B137" s="69" t="s">
        <v>266</v>
      </c>
      <c r="C137" s="34"/>
      <c r="D137" s="34">
        <f t="shared" si="7"/>
        <v>0</v>
      </c>
      <c r="E137" s="34"/>
      <c r="F137" s="34">
        <f t="shared" si="8"/>
        <v>0</v>
      </c>
      <c r="G137" s="34"/>
      <c r="H137" s="35">
        <f t="shared" si="5"/>
        <v>0</v>
      </c>
      <c r="I137" s="34"/>
      <c r="J137" s="34"/>
      <c r="K137" s="34"/>
    </row>
    <row r="138" spans="1:11" s="39" customFormat="1" ht="26.25">
      <c r="A138" s="68" t="s">
        <v>267</v>
      </c>
      <c r="B138" s="69" t="s">
        <v>268</v>
      </c>
      <c r="C138" s="34">
        <v>0</v>
      </c>
      <c r="D138" s="34">
        <f t="shared" si="7"/>
        <v>0</v>
      </c>
      <c r="E138" s="34">
        <v>0</v>
      </c>
      <c r="F138" s="34">
        <f t="shared" si="8"/>
        <v>0</v>
      </c>
      <c r="G138" s="34">
        <v>4</v>
      </c>
      <c r="H138" s="35">
        <f aca="true" t="shared" si="12" ref="H138:H201">G138-E138</f>
        <v>4</v>
      </c>
      <c r="I138" s="34"/>
      <c r="J138" s="34"/>
      <c r="K138" s="34">
        <v>4</v>
      </c>
    </row>
    <row r="139" spans="1:11" ht="26.25" customHeight="1" hidden="1">
      <c r="A139" s="68" t="s">
        <v>269</v>
      </c>
      <c r="B139" s="69" t="s">
        <v>270</v>
      </c>
      <c r="C139" s="34"/>
      <c r="D139" s="34">
        <f t="shared" si="7"/>
        <v>0</v>
      </c>
      <c r="E139" s="34"/>
      <c r="F139" s="34">
        <f aca="true" t="shared" si="13" ref="F139:F202">E139-C139</f>
        <v>0</v>
      </c>
      <c r="G139" s="34"/>
      <c r="H139" s="35">
        <f t="shared" si="12"/>
        <v>0</v>
      </c>
      <c r="I139" s="34"/>
      <c r="J139" s="34"/>
      <c r="K139" s="34"/>
    </row>
    <row r="140" spans="1:11" ht="16.5" customHeight="1">
      <c r="A140" s="68" t="s">
        <v>271</v>
      </c>
      <c r="B140" s="69" t="s">
        <v>272</v>
      </c>
      <c r="C140" s="34">
        <v>58.7</v>
      </c>
      <c r="D140" s="34">
        <f aca="true" t="shared" si="14" ref="D140:D203">E140-C140</f>
        <v>0</v>
      </c>
      <c r="E140" s="34">
        <v>58.7</v>
      </c>
      <c r="F140" s="34">
        <f t="shared" si="13"/>
        <v>0</v>
      </c>
      <c r="G140" s="34">
        <v>0</v>
      </c>
      <c r="H140" s="35">
        <f t="shared" si="12"/>
        <v>-58.7</v>
      </c>
      <c r="I140" s="34">
        <f aca="true" t="shared" si="15" ref="I140:I203">G140/E140*100</f>
        <v>0</v>
      </c>
      <c r="J140" s="34"/>
      <c r="K140" s="34">
        <v>198.1</v>
      </c>
    </row>
    <row r="141" spans="1:11" ht="12.75" customHeight="1" hidden="1">
      <c r="A141" s="68" t="s">
        <v>273</v>
      </c>
      <c r="B141" s="69" t="s">
        <v>274</v>
      </c>
      <c r="C141" s="34">
        <f>C142</f>
        <v>0</v>
      </c>
      <c r="D141" s="34">
        <f t="shared" si="14"/>
        <v>0</v>
      </c>
      <c r="E141" s="34">
        <f>E142</f>
        <v>0</v>
      </c>
      <c r="F141" s="34">
        <f t="shared" si="13"/>
        <v>0</v>
      </c>
      <c r="G141" s="34">
        <f>G142</f>
        <v>0</v>
      </c>
      <c r="H141" s="35">
        <f t="shared" si="12"/>
        <v>0</v>
      </c>
      <c r="I141" s="34"/>
      <c r="J141" s="34">
        <f>J142</f>
        <v>0</v>
      </c>
      <c r="K141" s="34">
        <f>K142</f>
        <v>0</v>
      </c>
    </row>
    <row r="142" spans="1:11" ht="26.25" customHeight="1" hidden="1">
      <c r="A142" s="68" t="s">
        <v>275</v>
      </c>
      <c r="B142" s="69" t="s">
        <v>276</v>
      </c>
      <c r="C142" s="34"/>
      <c r="D142" s="34">
        <f t="shared" si="14"/>
        <v>0</v>
      </c>
      <c r="E142" s="34"/>
      <c r="F142" s="34">
        <f t="shared" si="13"/>
        <v>0</v>
      </c>
      <c r="G142" s="34"/>
      <c r="H142" s="35">
        <f t="shared" si="12"/>
        <v>0</v>
      </c>
      <c r="I142" s="34"/>
      <c r="J142" s="34"/>
      <c r="K142" s="34"/>
    </row>
    <row r="143" spans="1:11" ht="12.75" customHeight="1" hidden="1">
      <c r="A143" s="68" t="s">
        <v>277</v>
      </c>
      <c r="B143" s="69" t="s">
        <v>278</v>
      </c>
      <c r="C143" s="34">
        <f>C144</f>
        <v>0</v>
      </c>
      <c r="D143" s="34">
        <f t="shared" si="14"/>
        <v>0</v>
      </c>
      <c r="E143" s="34">
        <f>E144</f>
        <v>0</v>
      </c>
      <c r="F143" s="34">
        <f t="shared" si="13"/>
        <v>0</v>
      </c>
      <c r="G143" s="34">
        <f>G144</f>
        <v>0</v>
      </c>
      <c r="H143" s="35">
        <f t="shared" si="12"/>
        <v>0</v>
      </c>
      <c r="I143" s="34"/>
      <c r="J143" s="34">
        <f>J144</f>
        <v>0</v>
      </c>
      <c r="K143" s="34">
        <f>K144</f>
        <v>0</v>
      </c>
    </row>
    <row r="144" spans="1:11" ht="26.25" customHeight="1" hidden="1">
      <c r="A144" s="68" t="s">
        <v>279</v>
      </c>
      <c r="B144" s="69" t="s">
        <v>280</v>
      </c>
      <c r="C144" s="34"/>
      <c r="D144" s="34">
        <f t="shared" si="14"/>
        <v>0</v>
      </c>
      <c r="E144" s="34"/>
      <c r="F144" s="34">
        <f t="shared" si="13"/>
        <v>0</v>
      </c>
      <c r="G144" s="34"/>
      <c r="H144" s="35">
        <f t="shared" si="12"/>
        <v>0</v>
      </c>
      <c r="I144" s="34"/>
      <c r="J144" s="34"/>
      <c r="K144" s="34"/>
    </row>
    <row r="145" spans="1:11" ht="26.25" customHeight="1" hidden="1">
      <c r="A145" s="47" t="s">
        <v>281</v>
      </c>
      <c r="B145" s="66" t="s">
        <v>282</v>
      </c>
      <c r="C145" s="49"/>
      <c r="D145" s="49">
        <f t="shared" si="14"/>
        <v>0</v>
      </c>
      <c r="E145" s="49"/>
      <c r="F145" s="49">
        <f t="shared" si="13"/>
        <v>0</v>
      </c>
      <c r="G145" s="49"/>
      <c r="H145" s="50">
        <f t="shared" si="12"/>
        <v>0</v>
      </c>
      <c r="I145" s="49"/>
      <c r="J145" s="49"/>
      <c r="K145" s="49"/>
    </row>
    <row r="146" spans="1:11" s="30" customFormat="1" ht="39">
      <c r="A146" s="40" t="s">
        <v>283</v>
      </c>
      <c r="B146" s="65" t="s">
        <v>284</v>
      </c>
      <c r="C146" s="42">
        <v>47</v>
      </c>
      <c r="D146" s="42">
        <f t="shared" si="14"/>
        <v>0</v>
      </c>
      <c r="E146" s="42">
        <v>47</v>
      </c>
      <c r="F146" s="42">
        <f t="shared" si="13"/>
        <v>0</v>
      </c>
      <c r="G146" s="42">
        <v>15</v>
      </c>
      <c r="H146" s="43">
        <f t="shared" si="12"/>
        <v>-32</v>
      </c>
      <c r="I146" s="42">
        <f t="shared" si="15"/>
        <v>31.914893617021278</v>
      </c>
      <c r="J146" s="42"/>
      <c r="K146" s="42">
        <v>155</v>
      </c>
    </row>
    <row r="147" spans="1:11" s="30" customFormat="1" ht="16.5" customHeight="1">
      <c r="A147" s="40" t="s">
        <v>285</v>
      </c>
      <c r="B147" s="65" t="s">
        <v>286</v>
      </c>
      <c r="C147" s="42">
        <f>C150</f>
        <v>96</v>
      </c>
      <c r="D147" s="42">
        <f t="shared" si="14"/>
        <v>0</v>
      </c>
      <c r="E147" s="42">
        <f>E150</f>
        <v>96</v>
      </c>
      <c r="F147" s="42">
        <f t="shared" si="13"/>
        <v>0</v>
      </c>
      <c r="G147" s="42">
        <f>G150</f>
        <v>501.6</v>
      </c>
      <c r="H147" s="43">
        <f t="shared" si="12"/>
        <v>405.6</v>
      </c>
      <c r="I147" s="42">
        <f t="shared" si="15"/>
        <v>522.5</v>
      </c>
      <c r="J147" s="42">
        <f>J150</f>
        <v>0</v>
      </c>
      <c r="K147" s="42">
        <f>K150</f>
        <v>501.6</v>
      </c>
    </row>
    <row r="148" spans="1:11" s="36" customFormat="1" ht="30.75" customHeight="1" hidden="1">
      <c r="A148" s="68" t="s">
        <v>287</v>
      </c>
      <c r="B148" s="69" t="s">
        <v>288</v>
      </c>
      <c r="C148" s="34">
        <f>C149</f>
        <v>0</v>
      </c>
      <c r="D148" s="34">
        <f t="shared" si="14"/>
        <v>0</v>
      </c>
      <c r="E148" s="34">
        <f>E149</f>
        <v>0</v>
      </c>
      <c r="F148" s="34">
        <f t="shared" si="13"/>
        <v>0</v>
      </c>
      <c r="G148" s="34">
        <f>G149</f>
        <v>0</v>
      </c>
      <c r="H148" s="35">
        <f t="shared" si="12"/>
        <v>0</v>
      </c>
      <c r="I148" s="34"/>
      <c r="J148" s="34">
        <f>J149</f>
        <v>0</v>
      </c>
      <c r="K148" s="34">
        <f>K149</f>
        <v>0</v>
      </c>
    </row>
    <row r="149" spans="1:11" s="36" customFormat="1" ht="39" customHeight="1" hidden="1">
      <c r="A149" s="68" t="s">
        <v>289</v>
      </c>
      <c r="B149" s="69" t="s">
        <v>290</v>
      </c>
      <c r="C149" s="34"/>
      <c r="D149" s="34">
        <f t="shared" si="14"/>
        <v>0</v>
      </c>
      <c r="E149" s="34"/>
      <c r="F149" s="34">
        <f t="shared" si="13"/>
        <v>0</v>
      </c>
      <c r="G149" s="34"/>
      <c r="H149" s="35">
        <f t="shared" si="12"/>
        <v>0</v>
      </c>
      <c r="I149" s="34"/>
      <c r="J149" s="34"/>
      <c r="K149" s="34"/>
    </row>
    <row r="150" spans="1:11" s="36" customFormat="1" ht="18" customHeight="1">
      <c r="A150" s="68" t="s">
        <v>291</v>
      </c>
      <c r="B150" s="69" t="s">
        <v>292</v>
      </c>
      <c r="C150" s="34">
        <v>96</v>
      </c>
      <c r="D150" s="34">
        <f t="shared" si="14"/>
        <v>0</v>
      </c>
      <c r="E150" s="34">
        <v>96</v>
      </c>
      <c r="F150" s="34">
        <f t="shared" si="13"/>
        <v>0</v>
      </c>
      <c r="G150" s="34">
        <v>501.6</v>
      </c>
      <c r="H150" s="35">
        <f t="shared" si="12"/>
        <v>405.6</v>
      </c>
      <c r="I150" s="34">
        <f t="shared" si="15"/>
        <v>522.5</v>
      </c>
      <c r="J150" s="34"/>
      <c r="K150" s="34">
        <v>501.6</v>
      </c>
    </row>
    <row r="151" spans="1:11" ht="41.25" customHeight="1">
      <c r="A151" s="40" t="s">
        <v>293</v>
      </c>
      <c r="B151" s="65" t="s">
        <v>294</v>
      </c>
      <c r="C151" s="49">
        <f>C152</f>
        <v>0</v>
      </c>
      <c r="D151" s="49">
        <f t="shared" si="14"/>
        <v>17.3</v>
      </c>
      <c r="E151" s="49">
        <f>E152</f>
        <v>17.3</v>
      </c>
      <c r="F151" s="49">
        <f t="shared" si="13"/>
        <v>17.3</v>
      </c>
      <c r="G151" s="49">
        <f>G152</f>
        <v>85.5</v>
      </c>
      <c r="H151" s="50">
        <f t="shared" si="12"/>
        <v>68.2</v>
      </c>
      <c r="I151" s="49">
        <f t="shared" si="15"/>
        <v>494.21965317919074</v>
      </c>
      <c r="J151" s="49">
        <f>J152</f>
        <v>0</v>
      </c>
      <c r="K151" s="49">
        <f>K152</f>
        <v>1435.5</v>
      </c>
    </row>
    <row r="152" spans="1:11" ht="45.75" customHeight="1">
      <c r="A152" s="68" t="s">
        <v>295</v>
      </c>
      <c r="B152" s="69" t="s">
        <v>296</v>
      </c>
      <c r="C152" s="34">
        <v>0</v>
      </c>
      <c r="D152" s="34">
        <f t="shared" si="14"/>
        <v>17.3</v>
      </c>
      <c r="E152" s="34">
        <v>17.3</v>
      </c>
      <c r="F152" s="34">
        <f t="shared" si="13"/>
        <v>17.3</v>
      </c>
      <c r="G152" s="34">
        <v>85.5</v>
      </c>
      <c r="H152" s="35">
        <f t="shared" si="12"/>
        <v>68.2</v>
      </c>
      <c r="I152" s="34">
        <f t="shared" si="15"/>
        <v>494.21965317919074</v>
      </c>
      <c r="J152" s="34"/>
      <c r="K152" s="34">
        <f>1367.3+68.2</f>
        <v>1435.5</v>
      </c>
    </row>
    <row r="153" spans="1:11" s="30" customFormat="1" ht="18" customHeight="1">
      <c r="A153" s="40" t="s">
        <v>297</v>
      </c>
      <c r="B153" s="65" t="s">
        <v>298</v>
      </c>
      <c r="C153" s="42">
        <f aca="true" t="shared" si="16" ref="C153:K153">C154</f>
        <v>0</v>
      </c>
      <c r="D153" s="42">
        <f t="shared" si="14"/>
        <v>0</v>
      </c>
      <c r="E153" s="42">
        <f t="shared" si="16"/>
        <v>0</v>
      </c>
      <c r="F153" s="42">
        <f t="shared" si="13"/>
        <v>0</v>
      </c>
      <c r="G153" s="42">
        <f t="shared" si="16"/>
        <v>3.8</v>
      </c>
      <c r="H153" s="43">
        <f t="shared" si="12"/>
        <v>3.8</v>
      </c>
      <c r="I153" s="42"/>
      <c r="J153" s="42">
        <f t="shared" si="16"/>
        <v>0</v>
      </c>
      <c r="K153" s="42">
        <f t="shared" si="16"/>
        <v>3.8</v>
      </c>
    </row>
    <row r="154" spans="1:11" ht="32.25" customHeight="1">
      <c r="A154" s="68" t="s">
        <v>299</v>
      </c>
      <c r="B154" s="69" t="s">
        <v>300</v>
      </c>
      <c r="C154" s="34">
        <v>0</v>
      </c>
      <c r="D154" s="34">
        <f t="shared" si="14"/>
        <v>0</v>
      </c>
      <c r="E154" s="34">
        <v>0</v>
      </c>
      <c r="F154" s="34">
        <f t="shared" si="13"/>
        <v>0</v>
      </c>
      <c r="G154" s="34">
        <v>3.8</v>
      </c>
      <c r="H154" s="35">
        <f t="shared" si="12"/>
        <v>3.8</v>
      </c>
      <c r="I154" s="34"/>
      <c r="J154" s="34"/>
      <c r="K154" s="34">
        <v>3.8</v>
      </c>
    </row>
    <row r="155" spans="1:11" s="30" customFormat="1" ht="42" customHeight="1">
      <c r="A155" s="40" t="s">
        <v>301</v>
      </c>
      <c r="B155" s="65" t="s">
        <v>302</v>
      </c>
      <c r="C155" s="42">
        <v>7.6</v>
      </c>
      <c r="D155" s="42">
        <f t="shared" si="14"/>
        <v>0</v>
      </c>
      <c r="E155" s="42">
        <v>7.6</v>
      </c>
      <c r="F155" s="42">
        <f t="shared" si="13"/>
        <v>0</v>
      </c>
      <c r="G155" s="42">
        <v>629.6</v>
      </c>
      <c r="H155" s="43">
        <f t="shared" si="12"/>
        <v>622</v>
      </c>
      <c r="I155" s="42">
        <f t="shared" si="15"/>
        <v>8284.21052631579</v>
      </c>
      <c r="J155" s="42"/>
      <c r="K155" s="42">
        <v>641.2</v>
      </c>
    </row>
    <row r="156" spans="1:11" s="30" customFormat="1" ht="30.75" customHeight="1">
      <c r="A156" s="40" t="s">
        <v>303</v>
      </c>
      <c r="B156" s="65" t="s">
        <v>304</v>
      </c>
      <c r="C156" s="42">
        <v>561</v>
      </c>
      <c r="D156" s="42">
        <f t="shared" si="14"/>
        <v>0</v>
      </c>
      <c r="E156" s="42">
        <v>561</v>
      </c>
      <c r="F156" s="42">
        <f t="shared" si="13"/>
        <v>0</v>
      </c>
      <c r="G156" s="42">
        <v>910.5</v>
      </c>
      <c r="H156" s="43">
        <f t="shared" si="12"/>
        <v>349.5</v>
      </c>
      <c r="I156" s="42">
        <f t="shared" si="15"/>
        <v>162.29946524064172</v>
      </c>
      <c r="J156" s="42"/>
      <c r="K156" s="42">
        <v>1123.5</v>
      </c>
    </row>
    <row r="157" spans="1:11" s="30" customFormat="1" ht="54.75" customHeight="1">
      <c r="A157" s="40" t="s">
        <v>305</v>
      </c>
      <c r="B157" s="65" t="s">
        <v>306</v>
      </c>
      <c r="C157" s="42">
        <f>C158</f>
        <v>0</v>
      </c>
      <c r="D157" s="42">
        <f aca="true" t="shared" si="17" ref="D157:K157">D158</f>
        <v>0</v>
      </c>
      <c r="E157" s="42">
        <f t="shared" si="17"/>
        <v>0</v>
      </c>
      <c r="F157" s="42">
        <f t="shared" si="13"/>
        <v>0</v>
      </c>
      <c r="G157" s="42">
        <f t="shared" si="17"/>
        <v>41.1</v>
      </c>
      <c r="H157" s="43">
        <f t="shared" si="12"/>
        <v>41.1</v>
      </c>
      <c r="I157" s="42"/>
      <c r="J157" s="42">
        <f t="shared" si="17"/>
        <v>0</v>
      </c>
      <c r="K157" s="42">
        <f t="shared" si="17"/>
        <v>41.1</v>
      </c>
    </row>
    <row r="158" spans="1:11" s="30" customFormat="1" ht="52.5">
      <c r="A158" s="68" t="s">
        <v>307</v>
      </c>
      <c r="B158" s="69" t="s">
        <v>308</v>
      </c>
      <c r="C158" s="34">
        <v>0</v>
      </c>
      <c r="D158" s="34"/>
      <c r="E158" s="34">
        <v>0</v>
      </c>
      <c r="F158" s="34">
        <f t="shared" si="13"/>
        <v>0</v>
      </c>
      <c r="G158" s="34">
        <v>41.1</v>
      </c>
      <c r="H158" s="35">
        <f t="shared" si="12"/>
        <v>41.1</v>
      </c>
      <c r="I158" s="34"/>
      <c r="J158" s="34"/>
      <c r="K158" s="34">
        <v>41.1</v>
      </c>
    </row>
    <row r="159" spans="1:11" s="39" customFormat="1" ht="30.75" customHeight="1">
      <c r="A159" s="40" t="s">
        <v>309</v>
      </c>
      <c r="B159" s="65" t="s">
        <v>310</v>
      </c>
      <c r="C159" s="42">
        <f aca="true" t="shared" si="18" ref="C159:K159">C160</f>
        <v>146</v>
      </c>
      <c r="D159" s="42">
        <f t="shared" si="14"/>
        <v>305.7</v>
      </c>
      <c r="E159" s="42">
        <f t="shared" si="18"/>
        <v>451.7</v>
      </c>
      <c r="F159" s="42">
        <f t="shared" si="13"/>
        <v>305.7</v>
      </c>
      <c r="G159" s="42">
        <f t="shared" si="18"/>
        <v>699.9</v>
      </c>
      <c r="H159" s="43">
        <f t="shared" si="12"/>
        <v>248.2</v>
      </c>
      <c r="I159" s="42">
        <f t="shared" si="15"/>
        <v>154.94797431923843</v>
      </c>
      <c r="J159" s="42">
        <f t="shared" si="18"/>
        <v>0</v>
      </c>
      <c r="K159" s="42">
        <f t="shared" si="18"/>
        <v>743</v>
      </c>
    </row>
    <row r="160" spans="1:11" s="39" customFormat="1" ht="30.75" customHeight="1">
      <c r="A160" s="68" t="s">
        <v>311</v>
      </c>
      <c r="B160" s="69" t="s">
        <v>312</v>
      </c>
      <c r="C160" s="34">
        <v>146</v>
      </c>
      <c r="D160" s="34">
        <f t="shared" si="14"/>
        <v>305.7</v>
      </c>
      <c r="E160" s="34">
        <v>451.7</v>
      </c>
      <c r="F160" s="34">
        <f t="shared" si="13"/>
        <v>305.7</v>
      </c>
      <c r="G160" s="34">
        <v>699.9</v>
      </c>
      <c r="H160" s="35">
        <f t="shared" si="12"/>
        <v>248.2</v>
      </c>
      <c r="I160" s="34">
        <f t="shared" si="15"/>
        <v>154.94797431923843</v>
      </c>
      <c r="J160" s="34"/>
      <c r="K160" s="34">
        <f>645+98</f>
        <v>743</v>
      </c>
    </row>
    <row r="161" spans="1:11" s="30" customFormat="1" ht="17.25" customHeight="1">
      <c r="A161" s="40" t="s">
        <v>313</v>
      </c>
      <c r="B161" s="65" t="s">
        <v>314</v>
      </c>
      <c r="C161" s="42">
        <f>C162</f>
        <v>1259.2</v>
      </c>
      <c r="D161" s="42">
        <f t="shared" si="14"/>
        <v>158.70000000000005</v>
      </c>
      <c r="E161" s="42">
        <f>E162</f>
        <v>1417.9</v>
      </c>
      <c r="F161" s="42">
        <f t="shared" si="13"/>
        <v>158.70000000000005</v>
      </c>
      <c r="G161" s="42">
        <f>G162</f>
        <v>1993.7</v>
      </c>
      <c r="H161" s="43">
        <f t="shared" si="12"/>
        <v>575.8</v>
      </c>
      <c r="I161" s="42">
        <f t="shared" si="15"/>
        <v>140.6093518583821</v>
      </c>
      <c r="J161" s="42">
        <f>J162</f>
        <v>0</v>
      </c>
      <c r="K161" s="42">
        <f>K162</f>
        <v>3804.8</v>
      </c>
    </row>
    <row r="162" spans="1:11" ht="26.25">
      <c r="A162" s="68" t="s">
        <v>315</v>
      </c>
      <c r="B162" s="69" t="s">
        <v>316</v>
      </c>
      <c r="C162" s="34">
        <v>1259.2</v>
      </c>
      <c r="D162" s="34">
        <f t="shared" si="14"/>
        <v>158.70000000000005</v>
      </c>
      <c r="E162" s="34">
        <v>1417.9</v>
      </c>
      <c r="F162" s="34">
        <f t="shared" si="13"/>
        <v>158.70000000000005</v>
      </c>
      <c r="G162" s="34">
        <v>1993.7</v>
      </c>
      <c r="H162" s="35">
        <f t="shared" si="12"/>
        <v>575.8</v>
      </c>
      <c r="I162" s="34">
        <f t="shared" si="15"/>
        <v>140.6093518583821</v>
      </c>
      <c r="J162" s="34"/>
      <c r="K162" s="34">
        <v>3804.8</v>
      </c>
    </row>
    <row r="163" spans="1:11" ht="15" customHeight="1">
      <c r="A163" s="16" t="s">
        <v>317</v>
      </c>
      <c r="B163" s="17" t="s">
        <v>318</v>
      </c>
      <c r="C163" s="18">
        <f>C164+C166</f>
        <v>143.6</v>
      </c>
      <c r="D163" s="18">
        <f t="shared" si="14"/>
        <v>0</v>
      </c>
      <c r="E163" s="18">
        <f>E164+E166</f>
        <v>143.6</v>
      </c>
      <c r="F163" s="18">
        <f t="shared" si="13"/>
        <v>0</v>
      </c>
      <c r="G163" s="18">
        <f>G164+G166</f>
        <v>389.7</v>
      </c>
      <c r="H163" s="19">
        <f t="shared" si="12"/>
        <v>246.1</v>
      </c>
      <c r="I163" s="18">
        <f t="shared" si="15"/>
        <v>271.37883008356545</v>
      </c>
      <c r="J163" s="18">
        <f>J164+J166</f>
        <v>0</v>
      </c>
      <c r="K163" s="18">
        <f>K164+K166</f>
        <v>465.6</v>
      </c>
    </row>
    <row r="164" spans="1:11" s="30" customFormat="1" ht="16.5" customHeight="1" hidden="1">
      <c r="A164" s="16" t="s">
        <v>319</v>
      </c>
      <c r="B164" s="17" t="s">
        <v>320</v>
      </c>
      <c r="C164" s="18">
        <f>C165</f>
        <v>0</v>
      </c>
      <c r="D164" s="18">
        <f t="shared" si="14"/>
        <v>0</v>
      </c>
      <c r="E164" s="18">
        <f>E165</f>
        <v>0</v>
      </c>
      <c r="F164" s="18">
        <f t="shared" si="13"/>
        <v>0</v>
      </c>
      <c r="G164" s="18">
        <f>G165</f>
        <v>0</v>
      </c>
      <c r="H164" s="19">
        <f t="shared" si="12"/>
        <v>0</v>
      </c>
      <c r="I164" s="18"/>
      <c r="J164" s="18">
        <f>J165</f>
        <v>0</v>
      </c>
      <c r="K164" s="18">
        <f>K165</f>
        <v>0</v>
      </c>
    </row>
    <row r="165" spans="1:11" ht="12.75" hidden="1">
      <c r="A165" s="24" t="s">
        <v>321</v>
      </c>
      <c r="B165" s="25" t="s">
        <v>322</v>
      </c>
      <c r="C165" s="26">
        <v>0</v>
      </c>
      <c r="D165" s="26">
        <f t="shared" si="14"/>
        <v>0</v>
      </c>
      <c r="E165" s="26">
        <v>0</v>
      </c>
      <c r="F165" s="26">
        <f t="shared" si="13"/>
        <v>0</v>
      </c>
      <c r="G165" s="26">
        <v>0</v>
      </c>
      <c r="H165" s="27">
        <f t="shared" si="12"/>
        <v>0</v>
      </c>
      <c r="I165" s="26"/>
      <c r="J165" s="26">
        <v>0</v>
      </c>
      <c r="K165" s="26">
        <v>0</v>
      </c>
    </row>
    <row r="166" spans="1:11" s="30" customFormat="1" ht="14.25" customHeight="1">
      <c r="A166" s="16" t="s">
        <v>323</v>
      </c>
      <c r="B166" s="17" t="s">
        <v>324</v>
      </c>
      <c r="C166" s="18">
        <f>C167</f>
        <v>143.6</v>
      </c>
      <c r="D166" s="18">
        <f t="shared" si="14"/>
        <v>0</v>
      </c>
      <c r="E166" s="18">
        <f>E167</f>
        <v>143.6</v>
      </c>
      <c r="F166" s="18">
        <f t="shared" si="13"/>
        <v>0</v>
      </c>
      <c r="G166" s="18">
        <f>G167</f>
        <v>389.7</v>
      </c>
      <c r="H166" s="19">
        <f t="shared" si="12"/>
        <v>246.1</v>
      </c>
      <c r="I166" s="18">
        <f t="shared" si="15"/>
        <v>271.37883008356545</v>
      </c>
      <c r="J166" s="18">
        <f>J167</f>
        <v>0</v>
      </c>
      <c r="K166" s="18">
        <f>K167</f>
        <v>465.6</v>
      </c>
    </row>
    <row r="167" spans="1:11" ht="12.75">
      <c r="A167" s="24" t="s">
        <v>325</v>
      </c>
      <c r="B167" s="25" t="s">
        <v>326</v>
      </c>
      <c r="C167" s="26">
        <v>143.6</v>
      </c>
      <c r="D167" s="26">
        <f t="shared" si="14"/>
        <v>0</v>
      </c>
      <c r="E167" s="26">
        <v>143.6</v>
      </c>
      <c r="F167" s="26">
        <f t="shared" si="13"/>
        <v>0</v>
      </c>
      <c r="G167" s="26">
        <v>389.7</v>
      </c>
      <c r="H167" s="27">
        <f t="shared" si="12"/>
        <v>246.1</v>
      </c>
      <c r="I167" s="26">
        <f t="shared" si="15"/>
        <v>271.37883008356545</v>
      </c>
      <c r="J167" s="26"/>
      <c r="K167" s="26">
        <v>465.6</v>
      </c>
    </row>
    <row r="168" spans="1:11" ht="12.75">
      <c r="A168" s="16" t="s">
        <v>327</v>
      </c>
      <c r="B168" s="22" t="s">
        <v>328</v>
      </c>
      <c r="C168" s="18">
        <f>C169+C219+C228+C223</f>
        <v>1455321.7000000002</v>
      </c>
      <c r="D168" s="18">
        <f t="shared" si="14"/>
        <v>301315.6999999997</v>
      </c>
      <c r="E168" s="18">
        <f>E169+E219+E228+E223</f>
        <v>1756637.4</v>
      </c>
      <c r="F168" s="18">
        <f t="shared" si="13"/>
        <v>301315.6999999997</v>
      </c>
      <c r="G168" s="18">
        <f>G169+G219+G228+G223</f>
        <v>1255504.5999999999</v>
      </c>
      <c r="H168" s="19">
        <f t="shared" si="12"/>
        <v>-501132.80000000005</v>
      </c>
      <c r="I168" s="18">
        <f t="shared" si="15"/>
        <v>71.47204084348881</v>
      </c>
      <c r="J168" s="18">
        <f>J169+J219+J228+J223</f>
        <v>0</v>
      </c>
      <c r="K168" s="18">
        <f>K169+K219+K228+K223</f>
        <v>4150700.2</v>
      </c>
    </row>
    <row r="169" spans="1:11" ht="15.75" customHeight="1">
      <c r="A169" s="52" t="s">
        <v>329</v>
      </c>
      <c r="B169" s="17" t="s">
        <v>330</v>
      </c>
      <c r="C169" s="18">
        <f>C170+C174+C187+C214</f>
        <v>1455321.7000000002</v>
      </c>
      <c r="D169" s="18">
        <f t="shared" si="14"/>
        <v>470337.2999999998</v>
      </c>
      <c r="E169" s="18">
        <f>E170+E174+E187+E214</f>
        <v>1925659</v>
      </c>
      <c r="F169" s="18">
        <f t="shared" si="13"/>
        <v>470337.2999999998</v>
      </c>
      <c r="G169" s="18">
        <f>G170+G174+G187+G214</f>
        <v>1424496.9</v>
      </c>
      <c r="H169" s="19">
        <f t="shared" si="12"/>
        <v>-501162.1000000001</v>
      </c>
      <c r="I169" s="18">
        <f t="shared" si="15"/>
        <v>73.97451469860448</v>
      </c>
      <c r="J169" s="18">
        <f>J170+J174+J187+J214</f>
        <v>0</v>
      </c>
      <c r="K169" s="18">
        <f>K170+K174+K187+K214</f>
        <v>4319686.100000001</v>
      </c>
    </row>
    <row r="170" spans="1:11" s="30" customFormat="1" ht="16.5" customHeight="1">
      <c r="A170" s="21" t="s">
        <v>331</v>
      </c>
      <c r="B170" s="22" t="s">
        <v>332</v>
      </c>
      <c r="C170" s="18">
        <f>C171</f>
        <v>19940.1</v>
      </c>
      <c r="D170" s="18">
        <f t="shared" si="14"/>
        <v>0</v>
      </c>
      <c r="E170" s="18">
        <f>E171</f>
        <v>19940.1</v>
      </c>
      <c r="F170" s="18">
        <f t="shared" si="13"/>
        <v>0</v>
      </c>
      <c r="G170" s="18">
        <f>G171</f>
        <v>19940.1</v>
      </c>
      <c r="H170" s="19">
        <f t="shared" si="12"/>
        <v>0</v>
      </c>
      <c r="I170" s="18">
        <f t="shared" si="15"/>
        <v>100</v>
      </c>
      <c r="J170" s="18">
        <f>J171</f>
        <v>0</v>
      </c>
      <c r="K170" s="18">
        <f>K171</f>
        <v>39880.2</v>
      </c>
    </row>
    <row r="171" spans="1:11" s="39" customFormat="1" ht="15.75" customHeight="1">
      <c r="A171" s="44" t="s">
        <v>333</v>
      </c>
      <c r="B171" s="45" t="s">
        <v>334</v>
      </c>
      <c r="C171" s="37">
        <f>C172</f>
        <v>19940.1</v>
      </c>
      <c r="D171" s="37">
        <f t="shared" si="14"/>
        <v>0</v>
      </c>
      <c r="E171" s="37">
        <f>E172</f>
        <v>19940.1</v>
      </c>
      <c r="F171" s="37">
        <f t="shared" si="13"/>
        <v>0</v>
      </c>
      <c r="G171" s="37">
        <f>G172</f>
        <v>19940.1</v>
      </c>
      <c r="H171" s="38">
        <f t="shared" si="12"/>
        <v>0</v>
      </c>
      <c r="I171" s="37">
        <f t="shared" si="15"/>
        <v>100</v>
      </c>
      <c r="J171" s="37">
        <f>J172</f>
        <v>0</v>
      </c>
      <c r="K171" s="37">
        <f>K172</f>
        <v>39880.2</v>
      </c>
    </row>
    <row r="172" spans="1:11" ht="12.75">
      <c r="A172" s="24" t="s">
        <v>335</v>
      </c>
      <c r="B172" s="25" t="s">
        <v>336</v>
      </c>
      <c r="C172" s="26">
        <v>19940.1</v>
      </c>
      <c r="D172" s="26">
        <f t="shared" si="14"/>
        <v>0</v>
      </c>
      <c r="E172" s="26">
        <v>19940.1</v>
      </c>
      <c r="F172" s="26">
        <f t="shared" si="13"/>
        <v>0</v>
      </c>
      <c r="G172" s="26">
        <v>19940.1</v>
      </c>
      <c r="H172" s="27">
        <f t="shared" si="12"/>
        <v>0</v>
      </c>
      <c r="I172" s="26">
        <f t="shared" si="15"/>
        <v>100</v>
      </c>
      <c r="J172" s="26"/>
      <c r="K172" s="26">
        <v>39880.2</v>
      </c>
    </row>
    <row r="173" spans="1:11" ht="12.75" customHeight="1" hidden="1">
      <c r="A173" s="24" t="s">
        <v>337</v>
      </c>
      <c r="B173" s="25" t="s">
        <v>338</v>
      </c>
      <c r="C173" s="26"/>
      <c r="D173" s="26">
        <f t="shared" si="14"/>
        <v>0</v>
      </c>
      <c r="E173" s="26"/>
      <c r="F173" s="26">
        <f t="shared" si="13"/>
        <v>0</v>
      </c>
      <c r="G173" s="26"/>
      <c r="H173" s="27">
        <f t="shared" si="12"/>
        <v>0</v>
      </c>
      <c r="I173" s="26"/>
      <c r="J173" s="26"/>
      <c r="K173" s="26"/>
    </row>
    <row r="174" spans="1:11" s="30" customFormat="1" ht="26.25">
      <c r="A174" s="21" t="s">
        <v>339</v>
      </c>
      <c r="B174" s="22" t="s">
        <v>340</v>
      </c>
      <c r="C174" s="18">
        <f>C175+C185+C179+C177+C181+C183</f>
        <v>0</v>
      </c>
      <c r="D174" s="18">
        <f>D175+D185+D179+D177+D181+D183</f>
        <v>24772.3</v>
      </c>
      <c r="E174" s="18">
        <f>E175+E185+E179+E177+E181+E183</f>
        <v>24772.3</v>
      </c>
      <c r="F174" s="18">
        <f t="shared" si="13"/>
        <v>24772.3</v>
      </c>
      <c r="G174" s="18">
        <f>G175+G185+G179+G177+G181+G183</f>
        <v>24389.3</v>
      </c>
      <c r="H174" s="19">
        <f t="shared" si="12"/>
        <v>-383</v>
      </c>
      <c r="I174" s="18">
        <f t="shared" si="15"/>
        <v>98.45391828776496</v>
      </c>
      <c r="J174" s="18">
        <f>J175+J185+J179+J177+J181+J183</f>
        <v>0</v>
      </c>
      <c r="K174" s="18">
        <f>K175+K185+K179+K177+K181+K183</f>
        <v>98061.4</v>
      </c>
    </row>
    <row r="175" spans="1:11" ht="12.75" customHeight="1" hidden="1">
      <c r="A175" s="67" t="s">
        <v>341</v>
      </c>
      <c r="B175" s="69" t="s">
        <v>342</v>
      </c>
      <c r="C175" s="34">
        <f>C176</f>
        <v>0</v>
      </c>
      <c r="D175" s="34">
        <f t="shared" si="14"/>
        <v>0</v>
      </c>
      <c r="E175" s="34">
        <f>E176</f>
        <v>0</v>
      </c>
      <c r="F175" s="34">
        <f t="shared" si="13"/>
        <v>0</v>
      </c>
      <c r="G175" s="34">
        <f>G176</f>
        <v>0</v>
      </c>
      <c r="H175" s="35">
        <f t="shared" si="12"/>
        <v>0</v>
      </c>
      <c r="I175" s="34"/>
      <c r="J175" s="34">
        <f>J176</f>
        <v>0</v>
      </c>
      <c r="K175" s="34">
        <f>K176</f>
        <v>0</v>
      </c>
    </row>
    <row r="176" spans="1:11" ht="12.75" customHeight="1" hidden="1">
      <c r="A176" s="67" t="s">
        <v>343</v>
      </c>
      <c r="B176" s="69" t="s">
        <v>344</v>
      </c>
      <c r="C176" s="34"/>
      <c r="D176" s="34">
        <f t="shared" si="14"/>
        <v>0</v>
      </c>
      <c r="E176" s="34"/>
      <c r="F176" s="34">
        <f t="shared" si="13"/>
        <v>0</v>
      </c>
      <c r="G176" s="34"/>
      <c r="H176" s="35">
        <f t="shared" si="12"/>
        <v>0</v>
      </c>
      <c r="I176" s="34"/>
      <c r="J176" s="34"/>
      <c r="K176" s="34"/>
    </row>
    <row r="177" spans="1:11" s="39" customFormat="1" ht="12.75" customHeight="1">
      <c r="A177" s="56" t="s">
        <v>345</v>
      </c>
      <c r="B177" s="66" t="s">
        <v>346</v>
      </c>
      <c r="C177" s="49">
        <f>C178</f>
        <v>0</v>
      </c>
      <c r="D177" s="49">
        <f t="shared" si="14"/>
        <v>4008.5</v>
      </c>
      <c r="E177" s="49">
        <f>E178</f>
        <v>4008.5</v>
      </c>
      <c r="F177" s="49">
        <f t="shared" si="13"/>
        <v>4008.5</v>
      </c>
      <c r="G177" s="49">
        <f>G178</f>
        <v>4008.5</v>
      </c>
      <c r="H177" s="50">
        <f t="shared" si="12"/>
        <v>0</v>
      </c>
      <c r="I177" s="49">
        <f t="shared" si="15"/>
        <v>100</v>
      </c>
      <c r="J177" s="49">
        <f>J178</f>
        <v>0</v>
      </c>
      <c r="K177" s="49">
        <f>K178</f>
        <v>4008.5</v>
      </c>
    </row>
    <row r="178" spans="1:11" ht="21.75" customHeight="1">
      <c r="A178" s="67" t="s">
        <v>347</v>
      </c>
      <c r="B178" s="69" t="s">
        <v>348</v>
      </c>
      <c r="C178" s="34">
        <v>0</v>
      </c>
      <c r="D178" s="34">
        <f t="shared" si="14"/>
        <v>4008.5</v>
      </c>
      <c r="E178" s="34">
        <v>4008.5</v>
      </c>
      <c r="F178" s="34">
        <f t="shared" si="13"/>
        <v>4008.5</v>
      </c>
      <c r="G178" s="34">
        <v>4008.5</v>
      </c>
      <c r="H178" s="35">
        <f t="shared" si="12"/>
        <v>0</v>
      </c>
      <c r="I178" s="34">
        <f t="shared" si="15"/>
        <v>100</v>
      </c>
      <c r="J178" s="34">
        <v>0</v>
      </c>
      <c r="K178" s="34">
        <v>4008.5</v>
      </c>
    </row>
    <row r="179" spans="1:11" ht="39" customHeight="1">
      <c r="A179" s="67" t="s">
        <v>349</v>
      </c>
      <c r="B179" s="69" t="s">
        <v>350</v>
      </c>
      <c r="C179" s="34">
        <f>C180</f>
        <v>0</v>
      </c>
      <c r="D179" s="34">
        <f t="shared" si="14"/>
        <v>0</v>
      </c>
      <c r="E179" s="34">
        <f>E180</f>
        <v>0</v>
      </c>
      <c r="F179" s="34">
        <f t="shared" si="13"/>
        <v>0</v>
      </c>
      <c r="G179" s="34">
        <f>G180</f>
        <v>0</v>
      </c>
      <c r="H179" s="35">
        <f t="shared" si="12"/>
        <v>0</v>
      </c>
      <c r="I179" s="34"/>
      <c r="J179" s="34">
        <f>J180</f>
        <v>0</v>
      </c>
      <c r="K179" s="34">
        <f>K180</f>
        <v>34221.9</v>
      </c>
    </row>
    <row r="180" spans="1:11" ht="26.25" customHeight="1">
      <c r="A180" s="67" t="s">
        <v>351</v>
      </c>
      <c r="B180" s="69" t="s">
        <v>352</v>
      </c>
      <c r="C180" s="34">
        <v>0</v>
      </c>
      <c r="D180" s="34">
        <f t="shared" si="14"/>
        <v>0</v>
      </c>
      <c r="E180" s="34">
        <v>0</v>
      </c>
      <c r="F180" s="34">
        <f t="shared" si="13"/>
        <v>0</v>
      </c>
      <c r="G180" s="34">
        <v>0</v>
      </c>
      <c r="H180" s="35">
        <f t="shared" si="12"/>
        <v>0</v>
      </c>
      <c r="I180" s="34"/>
      <c r="J180" s="34">
        <v>0</v>
      </c>
      <c r="K180" s="34">
        <v>34221.9</v>
      </c>
    </row>
    <row r="181" spans="1:11" ht="26.25" customHeight="1" hidden="1">
      <c r="A181" s="67" t="s">
        <v>353</v>
      </c>
      <c r="B181" s="69" t="s">
        <v>354</v>
      </c>
      <c r="C181" s="34">
        <f>C182</f>
        <v>0</v>
      </c>
      <c r="D181" s="34">
        <f t="shared" si="14"/>
        <v>0</v>
      </c>
      <c r="E181" s="34">
        <f>E182</f>
        <v>0</v>
      </c>
      <c r="F181" s="34">
        <f t="shared" si="13"/>
        <v>0</v>
      </c>
      <c r="G181" s="34">
        <f>G182</f>
        <v>0</v>
      </c>
      <c r="H181" s="35">
        <f t="shared" si="12"/>
        <v>0</v>
      </c>
      <c r="I181" s="34"/>
      <c r="J181" s="34">
        <f>J182</f>
        <v>0</v>
      </c>
      <c r="K181" s="34">
        <f>K182</f>
        <v>0</v>
      </c>
    </row>
    <row r="182" spans="1:11" ht="26.25" customHeight="1" hidden="1">
      <c r="A182" s="67" t="s">
        <v>355</v>
      </c>
      <c r="B182" s="69" t="s">
        <v>356</v>
      </c>
      <c r="C182" s="34">
        <v>0</v>
      </c>
      <c r="D182" s="34">
        <f t="shared" si="14"/>
        <v>0</v>
      </c>
      <c r="E182" s="34">
        <v>0</v>
      </c>
      <c r="F182" s="34">
        <f t="shared" si="13"/>
        <v>0</v>
      </c>
      <c r="G182" s="34">
        <v>0</v>
      </c>
      <c r="H182" s="35">
        <f t="shared" si="12"/>
        <v>0</v>
      </c>
      <c r="I182" s="34"/>
      <c r="J182" s="34">
        <v>0</v>
      </c>
      <c r="K182" s="34">
        <v>0</v>
      </c>
    </row>
    <row r="183" spans="1:11" s="36" customFormat="1" ht="12.75" customHeight="1" hidden="1">
      <c r="A183" s="67" t="s">
        <v>357</v>
      </c>
      <c r="B183" s="69" t="s">
        <v>358</v>
      </c>
      <c r="C183" s="34">
        <f>C184</f>
        <v>0</v>
      </c>
      <c r="D183" s="34">
        <f t="shared" si="14"/>
        <v>0</v>
      </c>
      <c r="E183" s="34">
        <f>E184</f>
        <v>0</v>
      </c>
      <c r="F183" s="34">
        <f t="shared" si="13"/>
        <v>0</v>
      </c>
      <c r="G183" s="34">
        <f>G184</f>
        <v>0</v>
      </c>
      <c r="H183" s="35">
        <f t="shared" si="12"/>
        <v>0</v>
      </c>
      <c r="I183" s="34"/>
      <c r="J183" s="34">
        <f>J184</f>
        <v>0</v>
      </c>
      <c r="K183" s="34">
        <f>K184</f>
        <v>0</v>
      </c>
    </row>
    <row r="184" spans="1:11" ht="26.25" customHeight="1" hidden="1">
      <c r="A184" s="67" t="s">
        <v>359</v>
      </c>
      <c r="B184" s="69" t="s">
        <v>360</v>
      </c>
      <c r="C184" s="34">
        <v>0</v>
      </c>
      <c r="D184" s="34">
        <f t="shared" si="14"/>
        <v>0</v>
      </c>
      <c r="E184" s="34">
        <v>0</v>
      </c>
      <c r="F184" s="34">
        <f t="shared" si="13"/>
        <v>0</v>
      </c>
      <c r="G184" s="34">
        <v>0</v>
      </c>
      <c r="H184" s="35">
        <f t="shared" si="12"/>
        <v>0</v>
      </c>
      <c r="I184" s="34"/>
      <c r="J184" s="34">
        <v>0</v>
      </c>
      <c r="K184" s="34">
        <v>0</v>
      </c>
    </row>
    <row r="185" spans="1:11" s="39" customFormat="1" ht="12.75">
      <c r="A185" s="62" t="s">
        <v>361</v>
      </c>
      <c r="B185" s="45" t="s">
        <v>362</v>
      </c>
      <c r="C185" s="49">
        <f>C186</f>
        <v>0</v>
      </c>
      <c r="D185" s="49">
        <f t="shared" si="14"/>
        <v>20763.8</v>
      </c>
      <c r="E185" s="49">
        <f>E186</f>
        <v>20763.8</v>
      </c>
      <c r="F185" s="49">
        <f t="shared" si="13"/>
        <v>20763.8</v>
      </c>
      <c r="G185" s="49">
        <f>G186</f>
        <v>20380.8</v>
      </c>
      <c r="H185" s="50">
        <f t="shared" si="12"/>
        <v>-383</v>
      </c>
      <c r="I185" s="49">
        <f t="shared" si="15"/>
        <v>98.15544360858802</v>
      </c>
      <c r="J185" s="49">
        <f>J186</f>
        <v>0</v>
      </c>
      <c r="K185" s="49">
        <f>K186</f>
        <v>59831</v>
      </c>
    </row>
    <row r="186" spans="1:11" ht="15" customHeight="1">
      <c r="A186" s="55" t="s">
        <v>363</v>
      </c>
      <c r="B186" s="25" t="s">
        <v>364</v>
      </c>
      <c r="C186" s="34">
        <v>0</v>
      </c>
      <c r="D186" s="34">
        <f t="shared" si="14"/>
        <v>20763.8</v>
      </c>
      <c r="E186" s="34">
        <v>20763.8</v>
      </c>
      <c r="F186" s="34">
        <f t="shared" si="13"/>
        <v>20763.8</v>
      </c>
      <c r="G186" s="34">
        <v>20380.8</v>
      </c>
      <c r="H186" s="35">
        <f t="shared" si="12"/>
        <v>-383</v>
      </c>
      <c r="I186" s="34">
        <f t="shared" si="15"/>
        <v>98.15544360858802</v>
      </c>
      <c r="J186" s="34"/>
      <c r="K186" s="34">
        <v>59831</v>
      </c>
    </row>
    <row r="187" spans="1:11" s="30" customFormat="1" ht="17.25" customHeight="1">
      <c r="A187" s="21" t="s">
        <v>365</v>
      </c>
      <c r="B187" s="41" t="s">
        <v>366</v>
      </c>
      <c r="C187" s="18">
        <f>C190+C192+C194+C196+C200+C212+C202+C204+C206+C198+C208+C210</f>
        <v>835381.6000000001</v>
      </c>
      <c r="D187" s="18">
        <f>D190+D192+D194+D196+D200+D212+D202+D204+D206+D198+D208+D210</f>
        <v>20824.69999999997</v>
      </c>
      <c r="E187" s="18">
        <f>E190+E192+E194+E196+E200+E212+E202+E204+E206+E198+E208+E210</f>
        <v>856206.3</v>
      </c>
      <c r="F187" s="18">
        <f t="shared" si="13"/>
        <v>20824.699999999953</v>
      </c>
      <c r="G187" s="18">
        <f>G190+G192+G194+G196+G200+G212+G202+G204+G206+G198+G208+G210</f>
        <v>854908.4</v>
      </c>
      <c r="H187" s="19">
        <f t="shared" si="12"/>
        <v>-1297.9000000000233</v>
      </c>
      <c r="I187" s="18">
        <f t="shared" si="15"/>
        <v>99.84841270147159</v>
      </c>
      <c r="J187" s="18">
        <f>J190+J192+J194+J196+J200+J212+J202+J204+J206+J198+J208+J210</f>
        <v>0</v>
      </c>
      <c r="K187" s="18">
        <f>K190+K192+K194+K196+K200+K212+K202+K204+K206+K198+K208+K210</f>
        <v>2104638.8000000003</v>
      </c>
    </row>
    <row r="188" spans="1:11" ht="27" customHeight="1" hidden="1">
      <c r="A188" s="67" t="s">
        <v>367</v>
      </c>
      <c r="B188" s="46" t="s">
        <v>368</v>
      </c>
      <c r="C188" s="37"/>
      <c r="D188" s="37">
        <f t="shared" si="14"/>
        <v>0</v>
      </c>
      <c r="E188" s="37"/>
      <c r="F188" s="37">
        <f t="shared" si="13"/>
        <v>0</v>
      </c>
      <c r="G188" s="37"/>
      <c r="H188" s="38">
        <f t="shared" si="12"/>
        <v>0</v>
      </c>
      <c r="I188" s="37"/>
      <c r="J188" s="37"/>
      <c r="K188" s="37"/>
    </row>
    <row r="189" spans="1:11" ht="18" customHeight="1" hidden="1">
      <c r="A189" s="67" t="s">
        <v>369</v>
      </c>
      <c r="B189" s="46" t="s">
        <v>370</v>
      </c>
      <c r="C189" s="37"/>
      <c r="D189" s="37">
        <f t="shared" si="14"/>
        <v>0</v>
      </c>
      <c r="E189" s="37"/>
      <c r="F189" s="37">
        <f t="shared" si="13"/>
        <v>0</v>
      </c>
      <c r="G189" s="37"/>
      <c r="H189" s="38">
        <f t="shared" si="12"/>
        <v>0</v>
      </c>
      <c r="I189" s="37"/>
      <c r="J189" s="37"/>
      <c r="K189" s="37"/>
    </row>
    <row r="190" spans="1:11" s="39" customFormat="1" ht="18" customHeight="1">
      <c r="A190" s="56" t="s">
        <v>371</v>
      </c>
      <c r="B190" s="48" t="s">
        <v>372</v>
      </c>
      <c r="C190" s="49">
        <f>C191</f>
        <v>2590.6</v>
      </c>
      <c r="D190" s="49">
        <f t="shared" si="14"/>
        <v>0</v>
      </c>
      <c r="E190" s="49">
        <f>E191</f>
        <v>2590.6</v>
      </c>
      <c r="F190" s="49">
        <f t="shared" si="13"/>
        <v>0</v>
      </c>
      <c r="G190" s="49">
        <f>G191</f>
        <v>2590.6</v>
      </c>
      <c r="H190" s="50">
        <f t="shared" si="12"/>
        <v>0</v>
      </c>
      <c r="I190" s="49">
        <f t="shared" si="15"/>
        <v>100</v>
      </c>
      <c r="J190" s="49">
        <f>J191</f>
        <v>0</v>
      </c>
      <c r="K190" s="49">
        <f>K191</f>
        <v>4960.4</v>
      </c>
    </row>
    <row r="191" spans="1:11" ht="26.25">
      <c r="A191" s="67" t="s">
        <v>373</v>
      </c>
      <c r="B191" s="46" t="s">
        <v>374</v>
      </c>
      <c r="C191" s="34">
        <v>2590.6</v>
      </c>
      <c r="D191" s="34">
        <f t="shared" si="14"/>
        <v>0</v>
      </c>
      <c r="E191" s="34">
        <v>2590.6</v>
      </c>
      <c r="F191" s="34">
        <f t="shared" si="13"/>
        <v>0</v>
      </c>
      <c r="G191" s="34">
        <v>2590.6</v>
      </c>
      <c r="H191" s="35">
        <f t="shared" si="12"/>
        <v>0</v>
      </c>
      <c r="I191" s="34">
        <f t="shared" si="15"/>
        <v>100</v>
      </c>
      <c r="J191" s="34"/>
      <c r="K191" s="34">
        <v>4960.4</v>
      </c>
    </row>
    <row r="192" spans="1:11" s="39" customFormat="1" ht="26.25">
      <c r="A192" s="62" t="s">
        <v>375</v>
      </c>
      <c r="B192" s="48" t="s">
        <v>376</v>
      </c>
      <c r="C192" s="49">
        <f>C193</f>
        <v>0</v>
      </c>
      <c r="D192" s="49">
        <f t="shared" si="14"/>
        <v>12.8</v>
      </c>
      <c r="E192" s="49">
        <f>E193</f>
        <v>12.8</v>
      </c>
      <c r="F192" s="49">
        <f t="shared" si="13"/>
        <v>12.8</v>
      </c>
      <c r="G192" s="49">
        <f>G193</f>
        <v>0</v>
      </c>
      <c r="H192" s="50">
        <f t="shared" si="12"/>
        <v>-12.8</v>
      </c>
      <c r="I192" s="49">
        <f t="shared" si="15"/>
        <v>0</v>
      </c>
      <c r="J192" s="49">
        <f>J193</f>
        <v>0</v>
      </c>
      <c r="K192" s="49">
        <f>K193</f>
        <v>12.8</v>
      </c>
    </row>
    <row r="193" spans="1:11" ht="26.25">
      <c r="A193" s="55" t="s">
        <v>377</v>
      </c>
      <c r="B193" s="46" t="s">
        <v>378</v>
      </c>
      <c r="C193" s="34">
        <v>0</v>
      </c>
      <c r="D193" s="34">
        <f t="shared" si="14"/>
        <v>12.8</v>
      </c>
      <c r="E193" s="34">
        <v>12.8</v>
      </c>
      <c r="F193" s="34">
        <f t="shared" si="13"/>
        <v>12.8</v>
      </c>
      <c r="G193" s="34">
        <v>0</v>
      </c>
      <c r="H193" s="35">
        <f t="shared" si="12"/>
        <v>-12.8</v>
      </c>
      <c r="I193" s="34">
        <f t="shared" si="15"/>
        <v>0</v>
      </c>
      <c r="J193" s="34"/>
      <c r="K193" s="34">
        <v>12.8</v>
      </c>
    </row>
    <row r="194" spans="1:11" s="39" customFormat="1" ht="26.25">
      <c r="A194" s="62" t="s">
        <v>379</v>
      </c>
      <c r="B194" s="45" t="s">
        <v>380</v>
      </c>
      <c r="C194" s="49">
        <f>C195</f>
        <v>8378.7</v>
      </c>
      <c r="D194" s="49">
        <f t="shared" si="14"/>
        <v>3561.2999999999993</v>
      </c>
      <c r="E194" s="49">
        <f>E195</f>
        <v>11940</v>
      </c>
      <c r="F194" s="49">
        <f t="shared" si="13"/>
        <v>3561.2999999999993</v>
      </c>
      <c r="G194" s="49">
        <f>G195</f>
        <v>11940</v>
      </c>
      <c r="H194" s="50">
        <f t="shared" si="12"/>
        <v>0</v>
      </c>
      <c r="I194" s="49">
        <f t="shared" si="15"/>
        <v>100</v>
      </c>
      <c r="J194" s="49">
        <f>J195</f>
        <v>0</v>
      </c>
      <c r="K194" s="49">
        <f>K195</f>
        <v>20237.1</v>
      </c>
    </row>
    <row r="195" spans="1:12" ht="27" customHeight="1">
      <c r="A195" s="55" t="s">
        <v>381</v>
      </c>
      <c r="B195" s="25" t="s">
        <v>382</v>
      </c>
      <c r="C195" s="34">
        <v>8378.7</v>
      </c>
      <c r="D195" s="34">
        <f t="shared" si="14"/>
        <v>3561.2999999999993</v>
      </c>
      <c r="E195" s="34">
        <v>11940</v>
      </c>
      <c r="F195" s="34">
        <f t="shared" si="13"/>
        <v>3561.2999999999993</v>
      </c>
      <c r="G195" s="34">
        <v>11940</v>
      </c>
      <c r="H195" s="35">
        <f t="shared" si="12"/>
        <v>0</v>
      </c>
      <c r="I195" s="34">
        <f t="shared" si="15"/>
        <v>100</v>
      </c>
      <c r="J195" s="34"/>
      <c r="K195" s="34">
        <v>20237.1</v>
      </c>
      <c r="L195" s="70"/>
    </row>
    <row r="196" spans="1:11" s="39" customFormat="1" ht="26.25">
      <c r="A196" s="62" t="s">
        <v>383</v>
      </c>
      <c r="B196" s="45" t="s">
        <v>384</v>
      </c>
      <c r="C196" s="49">
        <f>C197</f>
        <v>795732.3</v>
      </c>
      <c r="D196" s="49">
        <f t="shared" si="14"/>
        <v>14050.099999999977</v>
      </c>
      <c r="E196" s="49">
        <f>E197</f>
        <v>809782.4</v>
      </c>
      <c r="F196" s="49">
        <f t="shared" si="13"/>
        <v>14050.099999999977</v>
      </c>
      <c r="G196" s="49">
        <f>G197</f>
        <v>809782.4</v>
      </c>
      <c r="H196" s="50">
        <f t="shared" si="12"/>
        <v>0</v>
      </c>
      <c r="I196" s="49">
        <f t="shared" si="15"/>
        <v>100</v>
      </c>
      <c r="J196" s="49">
        <f>J197</f>
        <v>0</v>
      </c>
      <c r="K196" s="49">
        <f>K197</f>
        <v>2011040.1</v>
      </c>
    </row>
    <row r="197" spans="1:11" ht="26.25">
      <c r="A197" s="55" t="s">
        <v>385</v>
      </c>
      <c r="B197" s="61" t="s">
        <v>386</v>
      </c>
      <c r="C197" s="34">
        <v>795732.3</v>
      </c>
      <c r="D197" s="34">
        <f t="shared" si="14"/>
        <v>14050.099999999977</v>
      </c>
      <c r="E197" s="34">
        <v>809782.4</v>
      </c>
      <c r="F197" s="34">
        <f t="shared" si="13"/>
        <v>14050.099999999977</v>
      </c>
      <c r="G197" s="34">
        <v>809782.4</v>
      </c>
      <c r="H197" s="35">
        <f t="shared" si="12"/>
        <v>0</v>
      </c>
      <c r="I197" s="34">
        <f t="shared" si="15"/>
        <v>100</v>
      </c>
      <c r="J197" s="34"/>
      <c r="K197" s="34">
        <v>2011040.1</v>
      </c>
    </row>
    <row r="198" spans="1:11" ht="40.5" customHeight="1" hidden="1">
      <c r="A198" s="55" t="s">
        <v>387</v>
      </c>
      <c r="B198" s="61" t="s">
        <v>388</v>
      </c>
      <c r="C198" s="34">
        <f>C199</f>
        <v>0</v>
      </c>
      <c r="D198" s="34">
        <f t="shared" si="14"/>
        <v>0</v>
      </c>
      <c r="E198" s="34">
        <f>E199</f>
        <v>0</v>
      </c>
      <c r="F198" s="34">
        <f t="shared" si="13"/>
        <v>0</v>
      </c>
      <c r="G198" s="34">
        <f>G199</f>
        <v>0</v>
      </c>
      <c r="H198" s="35">
        <f t="shared" si="12"/>
        <v>0</v>
      </c>
      <c r="I198" s="34"/>
      <c r="J198" s="34">
        <f>J199</f>
        <v>0</v>
      </c>
      <c r="K198" s="34">
        <f>K199</f>
        <v>0</v>
      </c>
    </row>
    <row r="199" spans="1:11" ht="39" customHeight="1" hidden="1">
      <c r="A199" s="55" t="s">
        <v>389</v>
      </c>
      <c r="B199" s="61" t="s">
        <v>390</v>
      </c>
      <c r="C199" s="34">
        <v>0</v>
      </c>
      <c r="D199" s="34">
        <f t="shared" si="14"/>
        <v>0</v>
      </c>
      <c r="E199" s="34">
        <v>0</v>
      </c>
      <c r="F199" s="34">
        <f t="shared" si="13"/>
        <v>0</v>
      </c>
      <c r="G199" s="34">
        <v>0</v>
      </c>
      <c r="H199" s="35">
        <f t="shared" si="12"/>
        <v>0</v>
      </c>
      <c r="I199" s="34"/>
      <c r="J199" s="34">
        <v>0</v>
      </c>
      <c r="K199" s="34">
        <v>0</v>
      </c>
    </row>
    <row r="200" spans="1:11" ht="40.5" customHeight="1">
      <c r="A200" s="62" t="s">
        <v>391</v>
      </c>
      <c r="B200" s="45" t="s">
        <v>392</v>
      </c>
      <c r="C200" s="34">
        <f>C201</f>
        <v>28680</v>
      </c>
      <c r="D200" s="34">
        <f t="shared" si="14"/>
        <v>-3780</v>
      </c>
      <c r="E200" s="34">
        <f>E201</f>
        <v>24900</v>
      </c>
      <c r="F200" s="34">
        <f t="shared" si="13"/>
        <v>-3780</v>
      </c>
      <c r="G200" s="34">
        <f>G201</f>
        <v>24900</v>
      </c>
      <c r="H200" s="35">
        <f t="shared" si="12"/>
        <v>0</v>
      </c>
      <c r="I200" s="34">
        <f t="shared" si="15"/>
        <v>100</v>
      </c>
      <c r="J200" s="34">
        <f>J201</f>
        <v>0</v>
      </c>
      <c r="K200" s="34">
        <f>K201</f>
        <v>60556.8</v>
      </c>
    </row>
    <row r="201" spans="1:11" ht="39" customHeight="1">
      <c r="A201" s="55" t="s">
        <v>393</v>
      </c>
      <c r="B201" s="25" t="s">
        <v>394</v>
      </c>
      <c r="C201" s="34">
        <v>28680</v>
      </c>
      <c r="D201" s="34">
        <f t="shared" si="14"/>
        <v>-3780</v>
      </c>
      <c r="E201" s="34">
        <v>24900</v>
      </c>
      <c r="F201" s="34">
        <f t="shared" si="13"/>
        <v>-3780</v>
      </c>
      <c r="G201" s="34">
        <v>24900</v>
      </c>
      <c r="H201" s="35">
        <f t="shared" si="12"/>
        <v>0</v>
      </c>
      <c r="I201" s="34">
        <f t="shared" si="15"/>
        <v>100</v>
      </c>
      <c r="J201" s="34"/>
      <c r="K201" s="34">
        <v>60556.8</v>
      </c>
    </row>
    <row r="202" spans="1:11" s="39" customFormat="1" ht="52.5">
      <c r="A202" s="62" t="s">
        <v>395</v>
      </c>
      <c r="B202" s="45" t="s">
        <v>396</v>
      </c>
      <c r="C202" s="49">
        <f>C203</f>
        <v>0</v>
      </c>
      <c r="D202" s="49">
        <f t="shared" si="14"/>
        <v>2511.8</v>
      </c>
      <c r="E202" s="49">
        <f>E203</f>
        <v>2511.8</v>
      </c>
      <c r="F202" s="49">
        <f t="shared" si="13"/>
        <v>2511.8</v>
      </c>
      <c r="G202" s="49">
        <f>G203</f>
        <v>2511.8</v>
      </c>
      <c r="H202" s="50">
        <f aca="true" t="shared" si="19" ref="H202:H230">G202-E202</f>
        <v>0</v>
      </c>
      <c r="I202" s="49">
        <f t="shared" si="15"/>
        <v>100</v>
      </c>
      <c r="J202" s="49">
        <f>J203</f>
        <v>0</v>
      </c>
      <c r="K202" s="49">
        <f>K203</f>
        <v>2511.8</v>
      </c>
    </row>
    <row r="203" spans="1:11" ht="53.25" customHeight="1">
      <c r="A203" s="55" t="s">
        <v>397</v>
      </c>
      <c r="B203" s="25" t="s">
        <v>398</v>
      </c>
      <c r="C203" s="34">
        <v>0</v>
      </c>
      <c r="D203" s="34">
        <f t="shared" si="14"/>
        <v>2511.8</v>
      </c>
      <c r="E203" s="34">
        <v>2511.8</v>
      </c>
      <c r="F203" s="34">
        <f aca="true" t="shared" si="20" ref="F203:F230">E203-C203</f>
        <v>2511.8</v>
      </c>
      <c r="G203" s="34">
        <v>2511.8</v>
      </c>
      <c r="H203" s="35">
        <f t="shared" si="19"/>
        <v>0</v>
      </c>
      <c r="I203" s="34">
        <f t="shared" si="15"/>
        <v>100</v>
      </c>
      <c r="J203" s="34"/>
      <c r="K203" s="34">
        <v>2511.8</v>
      </c>
    </row>
    <row r="204" spans="1:11" s="39" customFormat="1" ht="42" customHeight="1">
      <c r="A204" s="62" t="s">
        <v>399</v>
      </c>
      <c r="B204" s="45" t="s">
        <v>400</v>
      </c>
      <c r="C204" s="49">
        <f>C205</f>
        <v>0</v>
      </c>
      <c r="D204" s="49">
        <f aca="true" t="shared" si="21" ref="D204:D230">E204-C204</f>
        <v>1285.1</v>
      </c>
      <c r="E204" s="49">
        <f>E205</f>
        <v>1285.1</v>
      </c>
      <c r="F204" s="49">
        <f t="shared" si="20"/>
        <v>1285.1</v>
      </c>
      <c r="G204" s="49">
        <f>G205</f>
        <v>0</v>
      </c>
      <c r="H204" s="50">
        <f t="shared" si="19"/>
        <v>-1285.1</v>
      </c>
      <c r="I204" s="49">
        <f aca="true" t="shared" si="22" ref="I204:I230">G204/E204*100</f>
        <v>0</v>
      </c>
      <c r="J204" s="49">
        <f>J205</f>
        <v>0</v>
      </c>
      <c r="K204" s="49">
        <f>K205</f>
        <v>1887.6</v>
      </c>
    </row>
    <row r="205" spans="1:11" ht="40.5" customHeight="1">
      <c r="A205" s="55" t="s">
        <v>401</v>
      </c>
      <c r="B205" s="25" t="s">
        <v>402</v>
      </c>
      <c r="C205" s="34">
        <v>0</v>
      </c>
      <c r="D205" s="34">
        <f t="shared" si="21"/>
        <v>1285.1</v>
      </c>
      <c r="E205" s="34">
        <v>1285.1</v>
      </c>
      <c r="F205" s="34">
        <f t="shared" si="20"/>
        <v>1285.1</v>
      </c>
      <c r="G205" s="34">
        <v>0</v>
      </c>
      <c r="H205" s="35">
        <f t="shared" si="19"/>
        <v>-1285.1</v>
      </c>
      <c r="I205" s="34">
        <f t="shared" si="22"/>
        <v>0</v>
      </c>
      <c r="J205" s="34"/>
      <c r="K205" s="34">
        <v>1887.6</v>
      </c>
    </row>
    <row r="206" spans="1:11" ht="26.25" customHeight="1" hidden="1">
      <c r="A206" s="55" t="s">
        <v>403</v>
      </c>
      <c r="B206" s="25" t="s">
        <v>404</v>
      </c>
      <c r="C206" s="34">
        <f>C207</f>
        <v>0</v>
      </c>
      <c r="D206" s="34">
        <f t="shared" si="21"/>
        <v>0</v>
      </c>
      <c r="E206" s="34">
        <f>E207</f>
        <v>0</v>
      </c>
      <c r="F206" s="34">
        <f t="shared" si="20"/>
        <v>0</v>
      </c>
      <c r="G206" s="34">
        <f>G207</f>
        <v>0</v>
      </c>
      <c r="H206" s="35">
        <f t="shared" si="19"/>
        <v>0</v>
      </c>
      <c r="I206" s="34"/>
      <c r="J206" s="34">
        <f>J207</f>
        <v>0</v>
      </c>
      <c r="K206" s="34">
        <f>K207</f>
        <v>0</v>
      </c>
    </row>
    <row r="207" spans="1:11" ht="26.25" customHeight="1" hidden="1">
      <c r="A207" s="55" t="s">
        <v>405</v>
      </c>
      <c r="B207" s="25" t="s">
        <v>406</v>
      </c>
      <c r="C207" s="34">
        <v>0</v>
      </c>
      <c r="D207" s="34">
        <f t="shared" si="21"/>
        <v>0</v>
      </c>
      <c r="E207" s="34">
        <v>0</v>
      </c>
      <c r="F207" s="34">
        <f t="shared" si="20"/>
        <v>0</v>
      </c>
      <c r="G207" s="34">
        <v>0</v>
      </c>
      <c r="H207" s="35">
        <f t="shared" si="19"/>
        <v>0</v>
      </c>
      <c r="I207" s="34"/>
      <c r="J207" s="34">
        <v>0</v>
      </c>
      <c r="K207" s="34">
        <v>0</v>
      </c>
    </row>
    <row r="208" spans="1:11" ht="12.75" customHeight="1" hidden="1">
      <c r="A208" s="55" t="s">
        <v>407</v>
      </c>
      <c r="B208" s="25" t="s">
        <v>408</v>
      </c>
      <c r="C208" s="34">
        <f>C209</f>
        <v>0</v>
      </c>
      <c r="D208" s="34">
        <f t="shared" si="21"/>
        <v>0</v>
      </c>
      <c r="E208" s="34">
        <f>E209</f>
        <v>0</v>
      </c>
      <c r="F208" s="34">
        <f t="shared" si="20"/>
        <v>0</v>
      </c>
      <c r="G208" s="34">
        <f>G209</f>
        <v>0</v>
      </c>
      <c r="H208" s="35">
        <f t="shared" si="19"/>
        <v>0</v>
      </c>
      <c r="I208" s="34"/>
      <c r="J208" s="34">
        <f>J209</f>
        <v>0</v>
      </c>
      <c r="K208" s="34">
        <f>K209</f>
        <v>0</v>
      </c>
    </row>
    <row r="209" spans="1:11" ht="26.25" customHeight="1" hidden="1">
      <c r="A209" s="55" t="s">
        <v>409</v>
      </c>
      <c r="B209" s="25" t="s">
        <v>410</v>
      </c>
      <c r="C209" s="34"/>
      <c r="D209" s="34">
        <f t="shared" si="21"/>
        <v>0</v>
      </c>
      <c r="E209" s="34"/>
      <c r="F209" s="34">
        <f t="shared" si="20"/>
        <v>0</v>
      </c>
      <c r="G209" s="34"/>
      <c r="H209" s="35">
        <f t="shared" si="19"/>
        <v>0</v>
      </c>
      <c r="I209" s="34"/>
      <c r="J209" s="34"/>
      <c r="K209" s="34"/>
    </row>
    <row r="210" spans="1:11" s="39" customFormat="1" ht="26.25">
      <c r="A210" s="71" t="s">
        <v>411</v>
      </c>
      <c r="B210" s="72" t="s">
        <v>412</v>
      </c>
      <c r="C210" s="49">
        <f aca="true" t="shared" si="23" ref="C210:K210">C211</f>
        <v>0</v>
      </c>
      <c r="D210" s="49">
        <f t="shared" si="23"/>
        <v>0</v>
      </c>
      <c r="E210" s="49">
        <f t="shared" si="23"/>
        <v>0</v>
      </c>
      <c r="F210" s="49">
        <f t="shared" si="20"/>
        <v>0</v>
      </c>
      <c r="G210" s="49">
        <f t="shared" si="23"/>
        <v>0</v>
      </c>
      <c r="H210" s="50">
        <f t="shared" si="19"/>
        <v>0</v>
      </c>
      <c r="I210" s="49"/>
      <c r="J210" s="49">
        <f t="shared" si="23"/>
        <v>0</v>
      </c>
      <c r="K210" s="49">
        <f t="shared" si="23"/>
        <v>248.6</v>
      </c>
    </row>
    <row r="211" spans="1:11" ht="26.25">
      <c r="A211" s="57" t="s">
        <v>413</v>
      </c>
      <c r="B211" s="33" t="s">
        <v>414</v>
      </c>
      <c r="C211" s="34">
        <v>0</v>
      </c>
      <c r="D211" s="34"/>
      <c r="E211" s="34">
        <v>0</v>
      </c>
      <c r="F211" s="34">
        <f t="shared" si="20"/>
        <v>0</v>
      </c>
      <c r="G211" s="34">
        <v>0</v>
      </c>
      <c r="H211" s="35">
        <f t="shared" si="19"/>
        <v>0</v>
      </c>
      <c r="I211" s="34"/>
      <c r="J211" s="34"/>
      <c r="K211" s="34">
        <v>248.6</v>
      </c>
    </row>
    <row r="212" spans="1:11" s="39" customFormat="1" ht="15.75" customHeight="1">
      <c r="A212" s="62" t="s">
        <v>415</v>
      </c>
      <c r="B212" s="45" t="s">
        <v>416</v>
      </c>
      <c r="C212" s="49">
        <f>C213</f>
        <v>0</v>
      </c>
      <c r="D212" s="49">
        <f t="shared" si="21"/>
        <v>3183.6</v>
      </c>
      <c r="E212" s="49">
        <f>E213</f>
        <v>3183.6</v>
      </c>
      <c r="F212" s="49">
        <f t="shared" si="20"/>
        <v>3183.6</v>
      </c>
      <c r="G212" s="49">
        <f>G213</f>
        <v>3183.6</v>
      </c>
      <c r="H212" s="50">
        <f t="shared" si="19"/>
        <v>0</v>
      </c>
      <c r="I212" s="49">
        <f t="shared" si="22"/>
        <v>100</v>
      </c>
      <c r="J212" s="49">
        <f>J213</f>
        <v>0</v>
      </c>
      <c r="K212" s="49">
        <f>K213</f>
        <v>3183.6</v>
      </c>
    </row>
    <row r="213" spans="1:11" ht="12.75">
      <c r="A213" s="67" t="s">
        <v>417</v>
      </c>
      <c r="B213" s="69" t="s">
        <v>418</v>
      </c>
      <c r="C213" s="34">
        <v>0</v>
      </c>
      <c r="D213" s="34">
        <f t="shared" si="21"/>
        <v>3183.6</v>
      </c>
      <c r="E213" s="34">
        <v>3183.6</v>
      </c>
      <c r="F213" s="34">
        <f t="shared" si="20"/>
        <v>3183.6</v>
      </c>
      <c r="G213" s="34">
        <v>3183.6</v>
      </c>
      <c r="H213" s="35">
        <f t="shared" si="19"/>
        <v>0</v>
      </c>
      <c r="I213" s="34">
        <f t="shared" si="22"/>
        <v>100</v>
      </c>
      <c r="J213" s="34"/>
      <c r="K213" s="34">
        <v>3183.6</v>
      </c>
    </row>
    <row r="214" spans="1:11" s="30" customFormat="1" ht="13.5" customHeight="1">
      <c r="A214" s="64" t="s">
        <v>419</v>
      </c>
      <c r="B214" s="65" t="s">
        <v>420</v>
      </c>
      <c r="C214" s="42">
        <f>C217+C215</f>
        <v>600000</v>
      </c>
      <c r="D214" s="42">
        <f>D217+D215</f>
        <v>424740.30000000005</v>
      </c>
      <c r="E214" s="42">
        <f>E217+E215</f>
        <v>1024740.3</v>
      </c>
      <c r="F214" s="42">
        <f t="shared" si="20"/>
        <v>424740.30000000005</v>
      </c>
      <c r="G214" s="42">
        <f>G217+G215</f>
        <v>525259.1</v>
      </c>
      <c r="H214" s="43">
        <f t="shared" si="19"/>
        <v>-499481.20000000007</v>
      </c>
      <c r="I214" s="42">
        <f t="shared" si="22"/>
        <v>51.25777721438299</v>
      </c>
      <c r="J214" s="42">
        <f>J217+J215</f>
        <v>0</v>
      </c>
      <c r="K214" s="42">
        <f>K217+K215</f>
        <v>2077105.7</v>
      </c>
    </row>
    <row r="215" spans="1:11" ht="40.5" customHeight="1" hidden="1">
      <c r="A215" s="56" t="s">
        <v>421</v>
      </c>
      <c r="B215" s="66" t="s">
        <v>422</v>
      </c>
      <c r="C215" s="49">
        <f>C216</f>
        <v>0</v>
      </c>
      <c r="D215" s="49">
        <f t="shared" si="21"/>
        <v>0</v>
      </c>
      <c r="E215" s="49">
        <f>E216</f>
        <v>0</v>
      </c>
      <c r="F215" s="49">
        <f t="shared" si="20"/>
        <v>0</v>
      </c>
      <c r="G215" s="49">
        <f>G216</f>
        <v>0</v>
      </c>
      <c r="H215" s="50">
        <f t="shared" si="19"/>
        <v>0</v>
      </c>
      <c r="I215" s="49"/>
      <c r="J215" s="49">
        <f>J216</f>
        <v>0</v>
      </c>
      <c r="K215" s="49">
        <f>K216</f>
        <v>0</v>
      </c>
    </row>
    <row r="216" spans="1:11" ht="28.5" customHeight="1" hidden="1">
      <c r="A216" s="67" t="s">
        <v>423</v>
      </c>
      <c r="B216" s="69" t="s">
        <v>424</v>
      </c>
      <c r="C216" s="34">
        <v>0</v>
      </c>
      <c r="D216" s="34">
        <f t="shared" si="21"/>
        <v>0</v>
      </c>
      <c r="E216" s="34">
        <v>0</v>
      </c>
      <c r="F216" s="34">
        <f t="shared" si="20"/>
        <v>0</v>
      </c>
      <c r="G216" s="34">
        <v>0</v>
      </c>
      <c r="H216" s="35">
        <f t="shared" si="19"/>
        <v>0</v>
      </c>
      <c r="I216" s="34"/>
      <c r="J216" s="34">
        <v>0</v>
      </c>
      <c r="K216" s="34">
        <v>0</v>
      </c>
    </row>
    <row r="217" spans="1:11" s="39" customFormat="1" ht="12.75">
      <c r="A217" s="56" t="s">
        <v>425</v>
      </c>
      <c r="B217" s="66" t="s">
        <v>426</v>
      </c>
      <c r="C217" s="49">
        <f>C218</f>
        <v>600000</v>
      </c>
      <c r="D217" s="49">
        <f t="shared" si="21"/>
        <v>424740.30000000005</v>
      </c>
      <c r="E217" s="49">
        <f>E218</f>
        <v>1024740.3</v>
      </c>
      <c r="F217" s="49">
        <f t="shared" si="20"/>
        <v>424740.30000000005</v>
      </c>
      <c r="G217" s="49">
        <f>G218</f>
        <v>525259.1</v>
      </c>
      <c r="H217" s="50">
        <f t="shared" si="19"/>
        <v>-499481.20000000007</v>
      </c>
      <c r="I217" s="49">
        <f t="shared" si="22"/>
        <v>51.25777721438299</v>
      </c>
      <c r="J217" s="49">
        <f>J218</f>
        <v>0</v>
      </c>
      <c r="K217" s="49">
        <f>K218</f>
        <v>2077105.7</v>
      </c>
    </row>
    <row r="218" spans="1:11" ht="12.75">
      <c r="A218" s="67" t="s">
        <v>427</v>
      </c>
      <c r="B218" s="69" t="s">
        <v>428</v>
      </c>
      <c r="C218" s="34">
        <v>600000</v>
      </c>
      <c r="D218" s="34">
        <f t="shared" si="21"/>
        <v>424740.30000000005</v>
      </c>
      <c r="E218" s="34">
        <v>1024740.3</v>
      </c>
      <c r="F218" s="34">
        <f t="shared" si="20"/>
        <v>424740.30000000005</v>
      </c>
      <c r="G218" s="34">
        <v>525259.1</v>
      </c>
      <c r="H218" s="35">
        <f t="shared" si="19"/>
        <v>-499481.20000000007</v>
      </c>
      <c r="I218" s="34">
        <f t="shared" si="22"/>
        <v>51.25777721438299</v>
      </c>
      <c r="J218" s="34"/>
      <c r="K218" s="34">
        <v>2077105.7</v>
      </c>
    </row>
    <row r="219" spans="1:11" ht="12.75">
      <c r="A219" s="52" t="s">
        <v>429</v>
      </c>
      <c r="B219" s="17" t="s">
        <v>430</v>
      </c>
      <c r="C219" s="18">
        <f>C220</f>
        <v>0</v>
      </c>
      <c r="D219" s="18">
        <f t="shared" si="21"/>
        <v>227.6</v>
      </c>
      <c r="E219" s="18">
        <f>E220</f>
        <v>227.6</v>
      </c>
      <c r="F219" s="18">
        <f t="shared" si="20"/>
        <v>227.6</v>
      </c>
      <c r="G219" s="18">
        <f>G220</f>
        <v>227.6</v>
      </c>
      <c r="H219" s="19">
        <f t="shared" si="19"/>
        <v>0</v>
      </c>
      <c r="I219" s="18">
        <f t="shared" si="22"/>
        <v>100</v>
      </c>
      <c r="J219" s="18">
        <f>J220</f>
        <v>0</v>
      </c>
      <c r="K219" s="18">
        <f>K220</f>
        <v>227.6</v>
      </c>
    </row>
    <row r="220" spans="1:11" s="39" customFormat="1" ht="14.25" customHeight="1">
      <c r="A220" s="44" t="s">
        <v>431</v>
      </c>
      <c r="B220" s="45" t="s">
        <v>432</v>
      </c>
      <c r="C220" s="37">
        <f>C222+C221</f>
        <v>0</v>
      </c>
      <c r="D220" s="37">
        <f t="shared" si="21"/>
        <v>227.6</v>
      </c>
      <c r="E220" s="37">
        <f>E222+E221</f>
        <v>227.6</v>
      </c>
      <c r="F220" s="37">
        <f t="shared" si="20"/>
        <v>227.6</v>
      </c>
      <c r="G220" s="37">
        <f>G222+G221</f>
        <v>227.6</v>
      </c>
      <c r="H220" s="38">
        <f t="shared" si="19"/>
        <v>0</v>
      </c>
      <c r="I220" s="37">
        <f t="shared" si="22"/>
        <v>100</v>
      </c>
      <c r="J220" s="37">
        <f>J222+J221</f>
        <v>0</v>
      </c>
      <c r="K220" s="37">
        <f>K222+K221</f>
        <v>227.6</v>
      </c>
    </row>
    <row r="221" spans="1:11" ht="40.5" customHeight="1" hidden="1">
      <c r="A221" s="24" t="s">
        <v>433</v>
      </c>
      <c r="B221" s="25" t="s">
        <v>434</v>
      </c>
      <c r="C221" s="26">
        <v>0</v>
      </c>
      <c r="D221" s="26">
        <f t="shared" si="21"/>
        <v>0</v>
      </c>
      <c r="E221" s="26">
        <v>0</v>
      </c>
      <c r="F221" s="26">
        <f t="shared" si="20"/>
        <v>0</v>
      </c>
      <c r="G221" s="26">
        <v>0</v>
      </c>
      <c r="H221" s="27">
        <f t="shared" si="19"/>
        <v>0</v>
      </c>
      <c r="I221" s="26"/>
      <c r="J221" s="26">
        <v>0</v>
      </c>
      <c r="K221" s="26">
        <v>0</v>
      </c>
    </row>
    <row r="222" spans="1:11" ht="14.25" customHeight="1">
      <c r="A222" s="24" t="s">
        <v>435</v>
      </c>
      <c r="B222" s="25" t="s">
        <v>432</v>
      </c>
      <c r="C222" s="26">
        <v>0</v>
      </c>
      <c r="D222" s="26">
        <f t="shared" si="21"/>
        <v>227.6</v>
      </c>
      <c r="E222" s="26">
        <v>227.6</v>
      </c>
      <c r="F222" s="26">
        <f t="shared" si="20"/>
        <v>227.6</v>
      </c>
      <c r="G222" s="26">
        <v>227.6</v>
      </c>
      <c r="H222" s="27">
        <f t="shared" si="19"/>
        <v>0</v>
      </c>
      <c r="I222" s="26">
        <f t="shared" si="22"/>
        <v>100</v>
      </c>
      <c r="J222" s="26"/>
      <c r="K222" s="26">
        <v>227.6</v>
      </c>
    </row>
    <row r="223" spans="1:11" ht="66.75" customHeight="1">
      <c r="A223" s="16" t="s">
        <v>436</v>
      </c>
      <c r="B223" s="65" t="s">
        <v>437</v>
      </c>
      <c r="C223" s="42">
        <f>C224</f>
        <v>0</v>
      </c>
      <c r="D223" s="42">
        <f t="shared" si="21"/>
        <v>8917.9</v>
      </c>
      <c r="E223" s="42">
        <f>E224</f>
        <v>8917.9</v>
      </c>
      <c r="F223" s="42">
        <f t="shared" si="20"/>
        <v>8917.9</v>
      </c>
      <c r="G223" s="42">
        <f>G224</f>
        <v>8997.2</v>
      </c>
      <c r="H223" s="43">
        <f t="shared" si="19"/>
        <v>79.30000000000109</v>
      </c>
      <c r="I223" s="42">
        <f t="shared" si="22"/>
        <v>100.88922279908947</v>
      </c>
      <c r="J223" s="42">
        <f>J224</f>
        <v>0</v>
      </c>
      <c r="K223" s="42">
        <f>K224</f>
        <v>8997.3</v>
      </c>
    </row>
    <row r="224" spans="1:11" s="30" customFormat="1" ht="27" customHeight="1">
      <c r="A224" s="40" t="s">
        <v>438</v>
      </c>
      <c r="B224" s="65" t="s">
        <v>439</v>
      </c>
      <c r="C224" s="18">
        <f>C225</f>
        <v>0</v>
      </c>
      <c r="D224" s="18">
        <f t="shared" si="21"/>
        <v>8917.9</v>
      </c>
      <c r="E224" s="18">
        <f>E225</f>
        <v>8917.9</v>
      </c>
      <c r="F224" s="18">
        <f t="shared" si="20"/>
        <v>8917.9</v>
      </c>
      <c r="G224" s="18">
        <f>G225</f>
        <v>8997.2</v>
      </c>
      <c r="H224" s="19">
        <f t="shared" si="19"/>
        <v>79.30000000000109</v>
      </c>
      <c r="I224" s="18">
        <f t="shared" si="22"/>
        <v>100.88922279908947</v>
      </c>
      <c r="J224" s="18">
        <f>J225</f>
        <v>0</v>
      </c>
      <c r="K224" s="18">
        <f>K225</f>
        <v>8997.3</v>
      </c>
    </row>
    <row r="225" spans="1:11" s="39" customFormat="1" ht="16.5" customHeight="1">
      <c r="A225" s="47" t="s">
        <v>440</v>
      </c>
      <c r="B225" s="66" t="s">
        <v>441</v>
      </c>
      <c r="C225" s="37">
        <f>C226+C227</f>
        <v>0</v>
      </c>
      <c r="D225" s="37">
        <f t="shared" si="21"/>
        <v>8917.9</v>
      </c>
      <c r="E225" s="37">
        <f>E226+E227</f>
        <v>8917.9</v>
      </c>
      <c r="F225" s="37">
        <f t="shared" si="20"/>
        <v>8917.9</v>
      </c>
      <c r="G225" s="37">
        <f>G226+G227</f>
        <v>8997.2</v>
      </c>
      <c r="H225" s="38">
        <f t="shared" si="19"/>
        <v>79.30000000000109</v>
      </c>
      <c r="I225" s="37">
        <f t="shared" si="22"/>
        <v>100.88922279908947</v>
      </c>
      <c r="J225" s="37">
        <f>J226+J227</f>
        <v>0</v>
      </c>
      <c r="K225" s="37">
        <f>K226+K227</f>
        <v>8997.3</v>
      </c>
    </row>
    <row r="226" spans="1:11" ht="27" customHeight="1">
      <c r="A226" s="68" t="s">
        <v>442</v>
      </c>
      <c r="B226" s="69" t="s">
        <v>443</v>
      </c>
      <c r="C226" s="26">
        <v>0</v>
      </c>
      <c r="D226" s="26">
        <f t="shared" si="21"/>
        <v>1565.6</v>
      </c>
      <c r="E226" s="26">
        <v>1565.6</v>
      </c>
      <c r="F226" s="26">
        <f t="shared" si="20"/>
        <v>1565.6</v>
      </c>
      <c r="G226" s="26">
        <v>1596.7</v>
      </c>
      <c r="H226" s="27">
        <f t="shared" si="19"/>
        <v>31.100000000000136</v>
      </c>
      <c r="I226" s="26">
        <f t="shared" si="22"/>
        <v>101.98645886561064</v>
      </c>
      <c r="J226" s="26"/>
      <c r="K226" s="26">
        <v>1596.8</v>
      </c>
    </row>
    <row r="227" spans="1:11" ht="26.25" customHeight="1">
      <c r="A227" s="68" t="s">
        <v>444</v>
      </c>
      <c r="B227" s="69" t="s">
        <v>445</v>
      </c>
      <c r="C227" s="26">
        <v>0</v>
      </c>
      <c r="D227" s="26">
        <f t="shared" si="21"/>
        <v>7352.3</v>
      </c>
      <c r="E227" s="26">
        <v>7352.3</v>
      </c>
      <c r="F227" s="26">
        <f t="shared" si="20"/>
        <v>7352.3</v>
      </c>
      <c r="G227" s="26">
        <v>7400.5</v>
      </c>
      <c r="H227" s="27">
        <f t="shared" si="19"/>
        <v>48.19999999999982</v>
      </c>
      <c r="I227" s="26">
        <f t="shared" si="22"/>
        <v>100.6555771663289</v>
      </c>
      <c r="J227" s="26"/>
      <c r="K227" s="26">
        <v>7400.5</v>
      </c>
    </row>
    <row r="228" spans="1:11" ht="33" customHeight="1">
      <c r="A228" s="16" t="s">
        <v>446</v>
      </c>
      <c r="B228" s="17" t="s">
        <v>447</v>
      </c>
      <c r="C228" s="42">
        <f>C229</f>
        <v>0</v>
      </c>
      <c r="D228" s="42">
        <f t="shared" si="21"/>
        <v>-178167.1</v>
      </c>
      <c r="E228" s="42">
        <f>E229</f>
        <v>-178167.1</v>
      </c>
      <c r="F228" s="42">
        <f t="shared" si="20"/>
        <v>-178167.1</v>
      </c>
      <c r="G228" s="42">
        <f>G229</f>
        <v>-178217.1</v>
      </c>
      <c r="H228" s="43">
        <f t="shared" si="19"/>
        <v>-50</v>
      </c>
      <c r="I228" s="42">
        <f t="shared" si="22"/>
        <v>100.02806354259567</v>
      </c>
      <c r="J228" s="42">
        <f>J229</f>
        <v>0</v>
      </c>
      <c r="K228" s="42">
        <f>K229</f>
        <v>-178210.8</v>
      </c>
    </row>
    <row r="229" spans="1:11" ht="26.25">
      <c r="A229" s="24" t="s">
        <v>448</v>
      </c>
      <c r="B229" s="25" t="s">
        <v>449</v>
      </c>
      <c r="C229" s="26">
        <v>0</v>
      </c>
      <c r="D229" s="26">
        <f t="shared" si="21"/>
        <v>-178167.1</v>
      </c>
      <c r="E229" s="26">
        <v>-178167.1</v>
      </c>
      <c r="F229" s="26">
        <f t="shared" si="20"/>
        <v>-178167.1</v>
      </c>
      <c r="G229" s="26">
        <v>-178217.1</v>
      </c>
      <c r="H229" s="27">
        <f t="shared" si="19"/>
        <v>-50</v>
      </c>
      <c r="I229" s="26">
        <f t="shared" si="22"/>
        <v>100.02806354259567</v>
      </c>
      <c r="J229" s="26"/>
      <c r="K229" s="26">
        <v>-178210.8</v>
      </c>
    </row>
    <row r="230" spans="1:11" ht="17.25" customHeight="1">
      <c r="A230" s="16"/>
      <c r="B230" s="73" t="s">
        <v>450</v>
      </c>
      <c r="C230" s="74">
        <f>C10+C168</f>
        <v>2309055.9000000004</v>
      </c>
      <c r="D230" s="74">
        <f t="shared" si="21"/>
        <v>351497.5999999996</v>
      </c>
      <c r="E230" s="74">
        <f>E10+E168</f>
        <v>2660553.5</v>
      </c>
      <c r="F230" s="74">
        <f t="shared" si="20"/>
        <v>351497.5999999996</v>
      </c>
      <c r="G230" s="74">
        <f>G10+G168</f>
        <v>2207544.6999999997</v>
      </c>
      <c r="H230" s="75">
        <f t="shared" si="19"/>
        <v>-453008.8000000003</v>
      </c>
      <c r="I230" s="74">
        <f t="shared" si="22"/>
        <v>82.9731369807072</v>
      </c>
      <c r="J230" s="74">
        <f>J10+J168</f>
        <v>0</v>
      </c>
      <c r="K230" s="74">
        <f>K10+K168</f>
        <v>6275482</v>
      </c>
    </row>
  </sheetData>
  <sheetProtection/>
  <autoFilter ref="A9:J230"/>
  <mergeCells count="10">
    <mergeCell ref="G1:K1"/>
    <mergeCell ref="G2:K2"/>
    <mergeCell ref="G3:K3"/>
    <mergeCell ref="G4:K4"/>
    <mergeCell ref="A5:K5"/>
    <mergeCell ref="A7:A8"/>
    <mergeCell ref="B7:B8"/>
    <mergeCell ref="C7:I7"/>
    <mergeCell ref="J7:J8"/>
    <mergeCell ref="K7:K8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2903</dc:creator>
  <cp:keywords/>
  <dc:description/>
  <cp:lastModifiedBy>zhuk_m</cp:lastModifiedBy>
  <cp:lastPrinted>2016-08-08T10:52:48Z</cp:lastPrinted>
  <dcterms:created xsi:type="dcterms:W3CDTF">2016-08-08T07:19:49Z</dcterms:created>
  <dcterms:modified xsi:type="dcterms:W3CDTF">2016-08-09T08:52:56Z</dcterms:modified>
  <cp:category/>
  <cp:version/>
  <cp:contentType/>
  <cp:contentStatus/>
</cp:coreProperties>
</file>