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0" windowWidth="11340" windowHeight="4620" activeTab="0"/>
  </bookViews>
  <sheets>
    <sheet name="Форма К-10 " sheetId="1" r:id="rId1"/>
  </sheets>
  <externalReferences>
    <externalReference r:id="rId4"/>
  </externalReferences>
  <definedNames>
    <definedName name="_xlnm._FilterDatabase" localSheetId="0" hidden="1">'Форма К-10 '!$A$12:$L$160</definedName>
    <definedName name="Z_419C6360_650C_11D7_8EE1_00AA004F2C37_.wvu.PrintTitles" localSheetId="0" hidden="1">'Форма К-10 '!$11:$11</definedName>
    <definedName name="Z_724AD495_11B4_400C_801A_5C4B3D529E14_.wvu.PrintTitles" localSheetId="0" hidden="1">'Форма К-10 '!$11:$11</definedName>
    <definedName name="Z_7877DC72_62EE_441D_853A_C86C7C220B32_.wvu.PrintTitles" localSheetId="0" hidden="1">'Форма К-10 '!$11:$11</definedName>
    <definedName name="Z_7CA99B60_587F_11D7_8C29_000021DDEF14_.wvu.PrintTitles" localSheetId="0" hidden="1">'Форма К-10 '!$11:$11</definedName>
    <definedName name="Z_FD5AB83D_D344_4A9C_9E4F_7A0B1BEDCF80_.wvu.PrintTitles" localSheetId="0" hidden="1">'Форма К-10 '!$11:$11</definedName>
    <definedName name="_xlnm.Print_Titles" localSheetId="0">'Форма К-10 '!$11:$12</definedName>
    <definedName name="_xlnm.Print_Area" localSheetId="0">'Форма К-10 '!$A$1:$H$162</definedName>
  </definedNames>
  <calcPr fullCalcOnLoad="1"/>
</workbook>
</file>

<file path=xl/sharedStrings.xml><?xml version="1.0" encoding="utf-8"?>
<sst xmlns="http://schemas.openxmlformats.org/spreadsheetml/2006/main" count="309" uniqueCount="213">
  <si>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</si>
  <si>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</si>
  <si>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</si>
  <si>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</si>
  <si>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</si>
  <si>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</si>
  <si>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1000</t>
  </si>
  <si>
    <t>Социальная политика</t>
  </si>
  <si>
    <t>1001</t>
  </si>
  <si>
    <t>Пенсионное обеспечение</t>
  </si>
  <si>
    <t>ВСЕГО РАСХОДОВ</t>
  </si>
  <si>
    <t>1003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</si>
  <si>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</si>
  <si>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</si>
  <si>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</si>
  <si>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</si>
  <si>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</si>
  <si>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</si>
  <si>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</si>
  <si>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1100</t>
  </si>
  <si>
    <t>Здравоохранение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</si>
  <si>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</si>
  <si>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</si>
  <si>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</si>
  <si>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</si>
  <si>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</si>
  <si>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</si>
  <si>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</si>
  <si>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</si>
  <si>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Другие общегосударственные вопросы</t>
  </si>
  <si>
    <t>0300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</si>
  <si>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</si>
  <si>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</si>
  <si>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</si>
  <si>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</si>
  <si>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</si>
  <si>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</si>
  <si>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</si>
  <si>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</si>
  <si>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</si>
  <si>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0800</t>
  </si>
  <si>
    <t>0801</t>
  </si>
  <si>
    <t>0900</t>
  </si>
  <si>
    <t>0409</t>
  </si>
  <si>
    <t>Дорожное хозяйство (дорожные фонды)</t>
  </si>
  <si>
    <t>Культура, кинематография</t>
  </si>
  <si>
    <t>Дефицит (-), профицит (+)</t>
  </si>
  <si>
    <t>Факт</t>
  </si>
  <si>
    <t>Уточненный план</t>
  </si>
  <si>
    <t>Приложение 4</t>
  </si>
  <si>
    <t>Раздел,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</si>
  <si>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</si>
  <si>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Форма К-10</t>
  </si>
  <si>
    <t>1</t>
  </si>
  <si>
    <t>2</t>
  </si>
  <si>
    <t>3</t>
  </si>
  <si>
    <t>% исполне-ния от уточненного плана</t>
  </si>
  <si>
    <t>Утверждено по бюджету первона-чально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</si>
  <si>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</si>
  <si>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</si>
  <si>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90 0 00 00000</t>
  </si>
  <si>
    <t>04 0 00 00000</t>
  </si>
  <si>
    <t>04 1 00 00000</t>
  </si>
  <si>
    <t>04 2 00 00000</t>
  </si>
  <si>
    <t>04 3 00 00000</t>
  </si>
  <si>
    <t>06 0 00 00000</t>
  </si>
  <si>
    <t>06 1 00 00000</t>
  </si>
  <si>
    <t>06 1 01 00000</t>
  </si>
  <si>
    <t>тыс. руб.</t>
  </si>
  <si>
    <t>0907</t>
  </si>
  <si>
    <t>Санитарно-эпидемиологическое благополучие</t>
  </si>
  <si>
    <t>за 9 месяцев 2018 года</t>
  </si>
  <si>
    <t>Муниципальная программа "Совершенствование муниципального управления в Орлинском сельском поселении"</t>
  </si>
  <si>
    <t>01 0 00 00000</t>
  </si>
  <si>
    <t>Подпрограмма "Развитие муниципальной службы и организация деятельности органов местного самоуправления"</t>
  </si>
  <si>
    <t>01 1 00 00000</t>
  </si>
  <si>
    <t>Основное мероприятие "Обеспечение деятельности органов местного самоуправления"</t>
  </si>
  <si>
    <t>01 1 01 00010</t>
  </si>
  <si>
    <t>Глава администрации Орлинского сельского поселения</t>
  </si>
  <si>
    <t>01 1 01 00000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</si>
  <si>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</si>
  <si>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Компенсационные выплаты депутатам Орлинского сельского поселения</t>
  </si>
  <si>
    <t>Подпрограмма "Повышение эффективности управления финансами"</t>
  </si>
  <si>
    <t>Основное мероприятие "Информирование населения о деятельности органов местного самоуправления и организация межмуниципального взаимодействия, управление государственной (муниципальной) собственностью"</t>
  </si>
  <si>
    <t>Управление, распоряжение муниципальным имуществом и земельными ресурсами</t>
  </si>
  <si>
    <t>01 1 03 00000</t>
  </si>
  <si>
    <t>01 1 03 00050</t>
  </si>
  <si>
    <t>Основное мероприятие "Передача отдельных бюджетных полномочия Усольскому муниципальному району"</t>
  </si>
  <si>
    <t>500</t>
  </si>
  <si>
    <t>Межбюджетные трансферты</t>
  </si>
  <si>
    <t>Непрограммные расходы</t>
  </si>
  <si>
    <t>Мероприятия, осуществляемые органами местного самоуправления, в рамках непрограммных направлений расходов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</si>
  <si>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</t>
  </si>
  <si>
    <t>0200</t>
  </si>
  <si>
    <t>0203</t>
  </si>
  <si>
    <t xml:space="preserve">Национальная оборона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</si>
  <si>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</si>
  <si>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</si>
  <si>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"Пожарная безопасность в Орлинском сельском поселении"</t>
  </si>
  <si>
    <t>Подпрограмма "Профилактика ЧС в Орлинском сельском поселении"</t>
  </si>
  <si>
    <t>Основное мероприятие "Повышение безопасности жизнедеятельности населения на территории Орлинского сельского поселения"</t>
  </si>
  <si>
    <t>Мероприятия по предупреждению и ликвидации последствий чрезвычайных ситуаций и стихийных бедствий природного и технического характера</t>
  </si>
  <si>
    <t>Национальная безопасность и првоохранительная деятельность</t>
  </si>
  <si>
    <t>0310</t>
  </si>
  <si>
    <t>Обеспечение пожарной безопасности</t>
  </si>
  <si>
    <t>Подпрограмма "Первичные меры пожарной безопасности Орлинского сельского поселения"</t>
  </si>
  <si>
    <t>Основное мероприятие "Первичные меры пожарной безопасности Орлинского сельского поселения"</t>
  </si>
  <si>
    <t>Мероприятия по обеспечению первичных мер пожарной безопасности</t>
  </si>
  <si>
    <t>Муниципальная программа "Муниципальные дороги Орлинского сельского поселения"</t>
  </si>
  <si>
    <t>Подпрограмма "Приведение в нормативное состояние дорог общего пользования Орлинского сельского поселения"</t>
  </si>
  <si>
    <t>Содержание автомобильных дорог общего пользования</t>
  </si>
  <si>
    <t>Основное мероприятие "Капитальный и текущий ремонт дорог общего пользования местного значения"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</si>
  <si>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</si>
  <si>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04 3 0100150</t>
  </si>
  <si>
    <t>Муниципальная программа "Развитие жилищно-коммунального хозяйства Орлинского сельского поселения"</t>
  </si>
  <si>
    <t>Подпрограмма "Развитие системы газоснабжения"</t>
  </si>
  <si>
    <t>Основное мероприятие "Текущее содержание объектов коммунальной инфраструктуры газоснабжения"</t>
  </si>
  <si>
    <t>Развитие системы газоснабжения</t>
  </si>
  <si>
    <t>Подпрограмма "Развитие системы водоснабжения"</t>
  </si>
  <si>
    <t>Основное мероприятие "Текущее содержание объектов коммунальной инфраструктуры водоснабжения "</t>
  </si>
  <si>
    <t>Развитие системы водоснабжения</t>
  </si>
  <si>
    <t>06 1 01 00200</t>
  </si>
  <si>
    <t>Муниципальная программа "Благоустройство территории в Орлинском сельском поселении"</t>
  </si>
  <si>
    <t>Подпрограмма "Содержание и реконструкция уличных сетей наружного освещения"</t>
  </si>
  <si>
    <t>Основное мероприятие "Содержание и реконструкция уличных сетей наружного освещения"</t>
  </si>
  <si>
    <t>Организация уличного освещения</t>
  </si>
  <si>
    <t>06 2 00 00000</t>
  </si>
  <si>
    <t>06 2 01 00000</t>
  </si>
  <si>
    <t>06 2 01 00220</t>
  </si>
  <si>
    <t>Подпрограмма "Озеленение территории Орлинского поселения"</t>
  </si>
  <si>
    <t>Основное мероприятие "Благоустройство и озеленение территории поселения"</t>
  </si>
  <si>
    <t>Мероприятия по благоустройству поселения</t>
  </si>
  <si>
    <t>06 3 00 00000</t>
  </si>
  <si>
    <t>06 3 01 00000</t>
  </si>
  <si>
    <t>06 3 01 00220</t>
  </si>
  <si>
    <t>Подпрограмма "Уборка и вывоз твердо бытовых отходов с контейнерных площадок"</t>
  </si>
  <si>
    <t>Основное мероприятие "Организация санитарной очистки, сбора и вывоза твердых бытовых отходов с территории сельского поселения"</t>
  </si>
  <si>
    <t>Мероприятия по благоустройству</t>
  </si>
  <si>
    <t>06 4 0000000</t>
  </si>
  <si>
    <t>06 4 0100000</t>
  </si>
  <si>
    <t>06 4 0100210</t>
  </si>
  <si>
    <t>Подпрограмма "Содержание мест общего захоронения"</t>
  </si>
  <si>
    <t>Основное мероприятие "Содержание мест общего захоронения"</t>
  </si>
  <si>
    <t>Организация и содержание мест захоронения</t>
  </si>
  <si>
    <t>Подпрограмма "Прочие мероприятия по благоустройству территории"</t>
  </si>
  <si>
    <t>Основное мероприятие "Создание благоприятных условий для проживания и отдыха горожан"</t>
  </si>
  <si>
    <t>Софинансирование мероприятий по реализации социально значимых проектов территориального общественного самоуправления</t>
  </si>
  <si>
    <t>Культура</t>
  </si>
  <si>
    <t>Муниципальная программа "Развитие культуры, физической культуры и спорта в Орлинском сельском поселении"</t>
  </si>
  <si>
    <t>Подпрограмма "Развитие культуры"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</si>
  <si>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</si>
  <si>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библиотечного дела"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</si>
  <si>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</si>
  <si>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Основное мероприятие "Организация мероприятий по начислению и выплате пенсий за выслугу лет"</t>
  </si>
  <si>
    <t>Пенсии на выслугу лет лицам, замещавшим муниципальные должности Орлинского сельского поселения, муниципальным служащим Орлинского сельского поселения</t>
  </si>
  <si>
    <t>Предоставление мер социальной поддержки отдельным категориям граждан, работающим в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</si>
  <si>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1101</t>
  </si>
  <si>
    <t>Физическая культура  и спорт</t>
  </si>
  <si>
    <t>Физическая культура</t>
  </si>
  <si>
    <t>05 0 00 00000</t>
  </si>
  <si>
    <t>05 2 00 00000</t>
  </si>
  <si>
    <t>05 2 01 00000</t>
  </si>
  <si>
    <t>05 2 01 00260</t>
  </si>
  <si>
    <t>Подпрограмма "Развитие физической культуры и спорта"</t>
  </si>
  <si>
    <t>Основное мероприятие "Поддержка развития физической культуры и спорта"</t>
  </si>
  <si>
    <t>Организация проведения физкультурно-оздоровительных и спортивных мероприятий</t>
  </si>
  <si>
    <t>01 1 01 2С180</t>
  </si>
  <si>
    <t>01 1 02 00000</t>
  </si>
  <si>
    <t>01 1 02 00250</t>
  </si>
  <si>
    <t>93 0 00 00000</t>
  </si>
  <si>
    <t>93 0 00 2У090</t>
  </si>
  <si>
    <t>04 3 01 00000</t>
  </si>
  <si>
    <t>04 1 01 00000</t>
  </si>
  <si>
    <t>Исполнение бюджета Орлинского сельского поселения по разделам, подразделам, целевым статьям (муниципальным программам и непрограммным направлениям деятельности),                                               группам видов расходов бюджета</t>
  </si>
  <si>
    <t>01 1 01 00020</t>
  </si>
  <si>
    <t>01 1 01 00050</t>
  </si>
  <si>
    <t>93 0 00 2У100</t>
  </si>
  <si>
    <t>01 2 00 00000</t>
  </si>
  <si>
    <t>01 2 02 00000</t>
  </si>
  <si>
    <t>01 2 02 00080</t>
  </si>
  <si>
    <t>01 2 02 00350</t>
  </si>
  <si>
    <t>01 1 01 51180</t>
  </si>
  <si>
    <t>02 0 00 00000</t>
  </si>
  <si>
    <t>02 1 00 00000</t>
  </si>
  <si>
    <t>02 1 01 00000</t>
  </si>
  <si>
    <t>02 1 01 00090</t>
  </si>
  <si>
    <t>03 0 00 00000</t>
  </si>
  <si>
    <t>03 1 00 00000</t>
  </si>
  <si>
    <t>03 1 01 00110</t>
  </si>
  <si>
    <t>03 1 02 00000</t>
  </si>
  <si>
    <t>03 1 02 SТ040</t>
  </si>
  <si>
    <t>06 5 00 00000</t>
  </si>
  <si>
    <t>06 5 01 00000</t>
  </si>
  <si>
    <t>06 5 01 SР070</t>
  </si>
  <si>
    <t>05 1 00 00000</t>
  </si>
  <si>
    <t>05 1 01 00000</t>
  </si>
  <si>
    <t>05 1 01 00070</t>
  </si>
  <si>
    <t>05 1 02 00000</t>
  </si>
  <si>
    <t>05 1 02 00070</t>
  </si>
  <si>
    <t>02 2 00 00000</t>
  </si>
  <si>
    <t>02 2 01 00000</t>
  </si>
  <si>
    <t>02 2 01 00100</t>
  </si>
  <si>
    <t>Подпрограмма "Улучшение жилищного фонда многоквартирных домов"</t>
  </si>
  <si>
    <t>Основное мероприятие "Ремонт многоквартирных домов, находящихся в муниципальной собственности Орлинского сельского поселения"</t>
  </si>
  <si>
    <t>Ремонт муниципального жилищного фонда</t>
  </si>
  <si>
    <t>04 2 01 00000</t>
  </si>
  <si>
    <t>04 2 01 00180</t>
  </si>
  <si>
    <t>04 1 01 00170</t>
  </si>
  <si>
    <t>Основное мероприятие "Поддержка развития культуры"</t>
  </si>
  <si>
    <t>Оплата членских взносов</t>
  </si>
  <si>
    <t>к постановлению</t>
  </si>
  <si>
    <t xml:space="preserve">администрации города </t>
  </si>
  <si>
    <r>
      <t xml:space="preserve">от </t>
    </r>
    <r>
      <rPr>
        <u val="single"/>
        <sz val="10"/>
        <rFont val="Times New Roman Cyr"/>
        <family val="0"/>
      </rPr>
      <t>09.11.2018 № 2587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</si>
</sst>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51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57" applyNumberFormat="1" applyFont="1" applyFill="1" applyBorder="1" applyAlignment="1">
      <alignment horizontal="center" vertical="top"/>
      <protection/>
    </xf>
    <xf numFmtId="3" fontId="4" fillId="0" borderId="10" xfId="57" applyNumberFormat="1" applyFont="1" applyFill="1" applyBorder="1" applyAlignment="1">
      <alignment horizontal="center" vertical="top" wrapText="1"/>
      <protection/>
    </xf>
    <xf numFmtId="3" fontId="4" fillId="0" borderId="12" xfId="57" applyNumberFormat="1" applyFont="1" applyFill="1" applyBorder="1" applyAlignment="1">
      <alignment horizontal="left"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169" fontId="7" fillId="0" borderId="11" xfId="0" applyNumberFormat="1" applyFont="1" applyFill="1" applyBorder="1" applyAlignment="1">
      <alignment horizontal="center" vertical="top"/>
    </xf>
    <xf numFmtId="1" fontId="11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169" fontId="12" fillId="0" borderId="1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3" fontId="6" fillId="0" borderId="13" xfId="57" applyNumberFormat="1" applyFont="1" applyFill="1" applyBorder="1" applyAlignment="1">
      <alignment vertical="top" wrapText="1"/>
      <protection/>
    </xf>
    <xf numFmtId="169" fontId="6" fillId="0" borderId="11" xfId="56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6" fillId="0" borderId="11" xfId="57" applyNumberFormat="1" applyFont="1" applyFill="1" applyBorder="1" applyAlignment="1">
      <alignment horizontal="center" vertical="top"/>
      <protection/>
    </xf>
    <xf numFmtId="3" fontId="6" fillId="0" borderId="10" xfId="57" applyNumberFormat="1" applyFont="1" applyFill="1" applyBorder="1" applyAlignment="1">
      <alignment horizontal="center" vertical="top" wrapText="1"/>
      <protection/>
    </xf>
    <xf numFmtId="3" fontId="6" fillId="0" borderId="12" xfId="5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12" fillId="0" borderId="1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49" fontId="4" fillId="0" borderId="0" xfId="56" applyNumberFormat="1" applyFont="1" applyFill="1" applyAlignme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49" fontId="4" fillId="0" borderId="14" xfId="56" applyNumberFormat="1" applyFont="1" applyFill="1" applyBorder="1" applyAlignment="1">
      <alignment horizontal="center" vertical="center" textRotation="90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" fontId="9" fillId="0" borderId="11" xfId="56" applyNumberFormat="1" applyFont="1" applyFill="1" applyBorder="1" applyAlignment="1">
      <alignment horizontal="center" vertical="center" wrapText="1"/>
      <protection/>
    </xf>
    <xf numFmtId="1" fontId="9" fillId="0" borderId="13" xfId="56" applyNumberFormat="1" applyFont="1" applyFill="1" applyBorder="1" applyAlignment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49" fontId="4" fillId="0" borderId="0" xfId="56" applyNumberFormat="1" applyFont="1" applyFill="1" applyAlignment="1">
      <alignment horizontal="center" vertical="top"/>
      <protection/>
    </xf>
    <xf numFmtId="49" fontId="4" fillId="0" borderId="0" xfId="57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16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/>
    </xf>
    <xf numFmtId="169" fontId="0" fillId="0" borderId="0" xfId="0" applyNumberFormat="1" applyFont="1" applyFill="1" applyAlignment="1">
      <alignment/>
    </xf>
    <xf numFmtId="3" fontId="4" fillId="0" borderId="13" xfId="59" applyNumberFormat="1" applyFont="1" applyFill="1" applyBorder="1" applyAlignment="1">
      <alignment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6" fillId="0" borderId="11" xfId="59" applyNumberFormat="1" applyFont="1" applyFill="1" applyBorder="1" applyAlignment="1">
      <alignment horizontal="center" vertical="top"/>
      <protection/>
    </xf>
    <xf numFmtId="3" fontId="6" fillId="0" borderId="11" xfId="59" applyNumberFormat="1" applyFont="1" applyFill="1" applyBorder="1" applyAlignment="1">
      <alignment horizontal="center" vertical="top" wrapText="1"/>
      <protection/>
    </xf>
    <xf numFmtId="3" fontId="4" fillId="0" borderId="11" xfId="59" applyNumberFormat="1" applyFont="1" applyFill="1" applyBorder="1" applyAlignment="1">
      <alignment horizontal="center" vertical="top" wrapText="1"/>
      <protection/>
    </xf>
    <xf numFmtId="49" fontId="4" fillId="0" borderId="11" xfId="56" applyNumberFormat="1" applyFont="1" applyFill="1" applyBorder="1" applyAlignment="1">
      <alignment horizontal="center" vertical="top" wrapText="1"/>
      <protection/>
    </xf>
    <xf numFmtId="49" fontId="4" fillId="0" borderId="11" xfId="58" applyNumberFormat="1" applyFont="1" applyFill="1" applyBorder="1" applyAlignment="1">
      <alignment horizontal="center" vertical="top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3" fontId="4" fillId="0" borderId="11" xfId="59" applyNumberFormat="1" applyFont="1" applyFill="1" applyBorder="1" applyAlignment="1">
      <alignment horizontal="left" vertical="top" wrapText="1"/>
      <protection/>
    </xf>
    <xf numFmtId="3" fontId="4" fillId="0" borderId="12" xfId="58" applyNumberFormat="1" applyFont="1" applyFill="1" applyBorder="1" applyAlignment="1">
      <alignment vertical="top" wrapText="1"/>
      <protection/>
    </xf>
    <xf numFmtId="49" fontId="4" fillId="0" borderId="11" xfId="58" applyNumberFormat="1" applyFont="1" applyFill="1" applyBorder="1" applyAlignment="1">
      <alignment horizontal="center" vertical="top"/>
      <protection/>
    </xf>
    <xf numFmtId="49" fontId="7" fillId="0" borderId="11" xfId="59" applyNumberFormat="1" applyFont="1" applyFill="1" applyBorder="1" applyAlignment="1">
      <alignment horizontal="center" vertical="top"/>
      <protection/>
    </xf>
    <xf numFmtId="3" fontId="7" fillId="0" borderId="10" xfId="59" applyNumberFormat="1" applyFont="1" applyFill="1" applyBorder="1" applyAlignment="1">
      <alignment horizontal="center" vertical="top" wrapText="1"/>
      <protection/>
    </xf>
    <xf numFmtId="3" fontId="4" fillId="0" borderId="16" xfId="59" applyNumberFormat="1" applyFont="1" applyFill="1" applyBorder="1" applyAlignment="1">
      <alignment vertical="top" wrapText="1"/>
      <protection/>
    </xf>
    <xf numFmtId="3" fontId="7" fillId="0" borderId="13" xfId="59" applyNumberFormat="1" applyFont="1" applyFill="1" applyBorder="1" applyAlignment="1">
      <alignment horizontal="left" vertical="top" wrapText="1"/>
      <protection/>
    </xf>
    <xf numFmtId="3" fontId="7" fillId="0" borderId="11" xfId="59" applyNumberFormat="1" applyFont="1" applyFill="1" applyBorder="1" applyAlignment="1">
      <alignment horizontal="center" vertical="top" wrapText="1"/>
      <protection/>
    </xf>
    <xf numFmtId="3" fontId="7" fillId="0" borderId="12" xfId="59" applyNumberFormat="1" applyFont="1" applyFill="1" applyBorder="1" applyAlignment="1">
      <alignment horizontal="left" vertical="top" wrapText="1"/>
      <protection/>
    </xf>
    <xf numFmtId="3" fontId="7" fillId="0" borderId="13" xfId="59" applyNumberFormat="1" applyFont="1" applyFill="1" applyBorder="1" applyAlignment="1">
      <alignment vertical="top" wrapText="1"/>
      <protection/>
    </xf>
    <xf numFmtId="3" fontId="4" fillId="0" borderId="16" xfId="59" applyNumberFormat="1" applyFont="1" applyFill="1" applyBorder="1" applyAlignment="1">
      <alignment vertical="top" wrapText="1"/>
      <protection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49" fontId="7" fillId="0" borderId="13" xfId="59" applyNumberFormat="1" applyFont="1" applyFill="1" applyBorder="1" applyAlignment="1">
      <alignment horizontal="left" vertical="top" wrapText="1"/>
      <protection/>
    </xf>
    <xf numFmtId="49" fontId="12" fillId="0" borderId="11" xfId="59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/>
    </xf>
    <xf numFmtId="4" fontId="14" fillId="0" borderId="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 vertical="top"/>
    </xf>
    <xf numFmtId="49" fontId="7" fillId="0" borderId="17" xfId="0" applyNumberFormat="1" applyFont="1" applyBorder="1" applyAlignment="1" applyProtection="1">
      <alignment horizontal="center" vertical="top" wrapText="1"/>
      <protection/>
    </xf>
    <xf numFmtId="49" fontId="7" fillId="0" borderId="17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11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8" xfId="0" applyNumberFormat="1" applyFont="1" applyBorder="1" applyAlignment="1" applyProtection="1">
      <alignment horizontal="center" vertical="top" wrapText="1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6" xfId="0" applyNumberFormat="1" applyFont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Border="1" applyAlignment="1" applyProtection="1">
      <alignment horizontal="left" vertical="top" wrapText="1"/>
      <protection/>
    </xf>
    <xf numFmtId="49" fontId="7" fillId="0" borderId="17" xfId="0" applyNumberFormat="1" applyFont="1" applyFill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9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Обычный_РАСХ98 2 2" xfId="58"/>
    <cellStyle name="Обычный_РАСХ98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8;&#1077;&#1083;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 (2)"/>
      <sheetName val="Форма К-9 (вед)"/>
    </sheetNames>
    <sheetDataSet>
      <sheetData sheetId="1">
        <row r="20">
          <cell r="F20">
            <v>50</v>
          </cell>
          <cell r="H20">
            <v>38.689440000000005</v>
          </cell>
        </row>
        <row r="21">
          <cell r="F21">
            <v>0</v>
          </cell>
          <cell r="G21">
            <v>3.5302</v>
          </cell>
          <cell r="H21">
            <v>3.5302</v>
          </cell>
        </row>
        <row r="88">
          <cell r="F88">
            <v>552</v>
          </cell>
          <cell r="G88">
            <v>797.47904</v>
          </cell>
        </row>
        <row r="94">
          <cell r="F94">
            <v>1315</v>
          </cell>
          <cell r="G94">
            <v>1366.39974</v>
          </cell>
          <cell r="H94">
            <v>1366.39974</v>
          </cell>
        </row>
        <row r="95">
          <cell r="F95">
            <v>185</v>
          </cell>
          <cell r="G95">
            <v>331.45075</v>
          </cell>
        </row>
        <row r="96">
          <cell r="F96">
            <v>0</v>
          </cell>
          <cell r="G96">
            <v>25</v>
          </cell>
          <cell r="H96">
            <v>25</v>
          </cell>
        </row>
        <row r="98">
          <cell r="G98">
            <v>10</v>
          </cell>
        </row>
        <row r="99">
          <cell r="F99">
            <v>7.5</v>
          </cell>
          <cell r="H99">
            <v>10</v>
          </cell>
        </row>
        <row r="103">
          <cell r="F103">
            <v>1.7</v>
          </cell>
          <cell r="G103">
            <v>0</v>
          </cell>
          <cell r="H103">
            <v>0</v>
          </cell>
        </row>
        <row r="109">
          <cell r="F109">
            <v>39.5</v>
          </cell>
          <cell r="G109">
            <v>77.30092</v>
          </cell>
          <cell r="H109">
            <v>77.30092</v>
          </cell>
        </row>
        <row r="110">
          <cell r="F110">
            <v>90</v>
          </cell>
          <cell r="G110">
            <v>88.13286</v>
          </cell>
          <cell r="H110">
            <v>88.13286</v>
          </cell>
        </row>
        <row r="111">
          <cell r="G111">
            <v>20</v>
          </cell>
          <cell r="H111">
            <v>20</v>
          </cell>
        </row>
        <row r="112">
          <cell r="F112">
            <v>20</v>
          </cell>
        </row>
        <row r="119">
          <cell r="F119">
            <v>138.3</v>
          </cell>
          <cell r="G119">
            <v>128.03143</v>
          </cell>
          <cell r="H119">
            <v>128.03143</v>
          </cell>
        </row>
        <row r="120">
          <cell r="F120">
            <v>9.975</v>
          </cell>
          <cell r="G120">
            <v>0</v>
          </cell>
          <cell r="H120">
            <v>0</v>
          </cell>
        </row>
        <row r="127">
          <cell r="F127">
            <v>15</v>
          </cell>
          <cell r="G127">
            <v>0</v>
          </cell>
          <cell r="H127">
            <v>0</v>
          </cell>
        </row>
        <row r="133">
          <cell r="F133">
            <v>975</v>
          </cell>
          <cell r="G133">
            <v>1019.71562</v>
          </cell>
          <cell r="H133">
            <v>1019.71562</v>
          </cell>
        </row>
        <row r="134">
          <cell r="F134">
            <v>78</v>
          </cell>
          <cell r="G134">
            <v>40.9811</v>
          </cell>
          <cell r="H134">
            <v>40.9811</v>
          </cell>
        </row>
        <row r="140">
          <cell r="F140">
            <v>848</v>
          </cell>
          <cell r="G140">
            <v>987.7985799999999</v>
          </cell>
          <cell r="H140">
            <v>987.7985799999999</v>
          </cell>
        </row>
        <row r="143">
          <cell r="F143">
            <v>0</v>
          </cell>
          <cell r="G143">
            <v>1479.16722</v>
          </cell>
          <cell r="H143">
            <v>1479.16722</v>
          </cell>
        </row>
        <row r="150">
          <cell r="F150">
            <v>225</v>
          </cell>
          <cell r="G150">
            <v>120.9351</v>
          </cell>
          <cell r="H150">
            <v>120.9351</v>
          </cell>
        </row>
        <row r="156">
          <cell r="F156">
            <v>160</v>
          </cell>
          <cell r="G156">
            <v>59.736050000000006</v>
          </cell>
          <cell r="H156">
            <v>59.736050000000006</v>
          </cell>
        </row>
        <row r="160">
          <cell r="F160">
            <v>44</v>
          </cell>
          <cell r="G160">
            <v>58.255160000000004</v>
          </cell>
          <cell r="H160">
            <v>58.255160000000004</v>
          </cell>
        </row>
        <row r="168">
          <cell r="F168">
            <v>288</v>
          </cell>
          <cell r="G168">
            <v>180.51016</v>
          </cell>
          <cell r="H168">
            <v>180.51016</v>
          </cell>
        </row>
        <row r="172">
          <cell r="F172">
            <v>282</v>
          </cell>
          <cell r="G172">
            <v>10.786190000000001</v>
          </cell>
          <cell r="H172">
            <v>10.786190000000001</v>
          </cell>
        </row>
        <row r="176">
          <cell r="F176">
            <v>640</v>
          </cell>
          <cell r="G176">
            <v>836.5954399999999</v>
          </cell>
          <cell r="H176">
            <v>836.5954399999999</v>
          </cell>
        </row>
        <row r="180">
          <cell r="F180">
            <v>15</v>
          </cell>
          <cell r="G180">
            <v>7.984859999999999</v>
          </cell>
          <cell r="H180">
            <v>7.984859999999999</v>
          </cell>
        </row>
        <row r="184">
          <cell r="F184">
            <v>0</v>
          </cell>
          <cell r="G184">
            <v>236.38415</v>
          </cell>
          <cell r="H184">
            <v>236.38415</v>
          </cell>
        </row>
        <row r="191">
          <cell r="F191">
            <v>585</v>
          </cell>
          <cell r="G191">
            <v>719.4244399999999</v>
          </cell>
          <cell r="H191">
            <v>719.4244399999999</v>
          </cell>
        </row>
        <row r="192">
          <cell r="F192">
            <v>464.5</v>
          </cell>
          <cell r="G192">
            <v>394.82817</v>
          </cell>
          <cell r="H192">
            <v>394.68816999999996</v>
          </cell>
        </row>
        <row r="193">
          <cell r="F193">
            <v>8.5</v>
          </cell>
          <cell r="G193">
            <v>4.874</v>
          </cell>
          <cell r="H193">
            <v>4.874</v>
          </cell>
        </row>
        <row r="196">
          <cell r="F196">
            <v>292.5</v>
          </cell>
          <cell r="G196">
            <v>355.85759</v>
          </cell>
          <cell r="H196">
            <v>355.85759</v>
          </cell>
        </row>
        <row r="197">
          <cell r="F197">
            <v>86.5</v>
          </cell>
          <cell r="G197">
            <v>97.78994</v>
          </cell>
          <cell r="H197">
            <v>97.54585</v>
          </cell>
        </row>
        <row r="203">
          <cell r="F203">
            <v>29.9</v>
          </cell>
          <cell r="G203">
            <v>0</v>
          </cell>
          <cell r="H203">
            <v>0</v>
          </cell>
        </row>
        <row r="210">
          <cell r="H210">
            <v>42.218180000000004</v>
          </cell>
        </row>
        <row r="216">
          <cell r="F216">
            <v>11.475</v>
          </cell>
          <cell r="G216">
            <v>7.65</v>
          </cell>
          <cell r="H216">
            <v>7.65</v>
          </cell>
        </row>
        <row r="223">
          <cell r="F223">
            <v>65</v>
          </cell>
          <cell r="G223">
            <v>32.8912</v>
          </cell>
          <cell r="H223">
            <v>32.8912</v>
          </cell>
        </row>
        <row r="234">
          <cell r="F234">
            <v>0</v>
          </cell>
          <cell r="G234">
            <v>3.825</v>
          </cell>
          <cell r="H234">
            <v>3.825</v>
          </cell>
        </row>
        <row r="257">
          <cell r="H257">
            <v>12.16056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227"/>
  <sheetViews>
    <sheetView tabSelected="1" view="pageBreakPreview" zoomScale="110" zoomScaleSheetLayoutView="110" zoomScalePageLayoutView="0" workbookViewId="0" topLeftCell="A1">
      <selection activeCell="D6" sqref="D6"/>
    </sheetView>
  </sheetViews>
  <sheetFormatPr defaultColWidth="9.00390625" defaultRowHeight="12.75"/>
  <cols>
    <col min="1" max="1" width="5.50390625" style="1" customWidth="1"/>
    <col min="2" max="2" width="14.125" style="28" customWidth="1"/>
    <col min="3" max="3" width="4.50390625" style="28" customWidth="1"/>
    <col min="4" max="4" width="33.625" style="1" customWidth="1"/>
    <col min="5" max="5" width="11.625" style="30" customWidth="1"/>
    <col min="6" max="8" width="11.625" style="31" customWidth="1"/>
    <col min="9" max="9" width="12.50390625" style="1" customWidth="1"/>
    <col min="10" max="10" width="10.50390625" style="1" customWidth="1"/>
    <col min="11" max="11" width="11.875" style="0" customWidth="1"/>
    <col min="12" max="12" width="12.50390625" style="0" customWidth="1"/>
  </cols>
  <sheetData>
    <row r="1" spans="1:8" s="1" customFormat="1" ht="12.75">
      <c r="A1" s="2"/>
      <c r="B1" s="2"/>
      <c r="C1" s="2"/>
      <c r="D1" s="2"/>
      <c r="E1" s="102" t="s">
        <v>49</v>
      </c>
      <c r="F1" s="103"/>
      <c r="G1" s="103"/>
      <c r="H1" s="103"/>
    </row>
    <row r="2" spans="1:8" s="1" customFormat="1" ht="12.75">
      <c r="A2" s="2"/>
      <c r="B2" s="2"/>
      <c r="C2" s="2"/>
      <c r="D2" s="2"/>
      <c r="E2" s="102" t="s">
        <v>210</v>
      </c>
      <c r="F2" s="103"/>
      <c r="G2" s="103"/>
      <c r="H2" s="103"/>
    </row>
    <row r="3" spans="1:8" ht="12.75">
      <c r="A3" s="2"/>
      <c r="B3" s="2"/>
      <c r="C3" s="2"/>
      <c r="D3" s="2"/>
      <c r="E3" s="102" t="s">
        <v>211</v>
      </c>
      <c r="F3" s="103"/>
      <c r="G3" s="103"/>
      <c r="H3" s="103"/>
    </row>
    <row r="4" spans="1:8" ht="12.75">
      <c r="A4" s="2"/>
      <c r="B4" s="2"/>
      <c r="C4" s="2"/>
      <c r="D4" s="2"/>
      <c r="E4" s="102" t="s">
        <v>212</v>
      </c>
      <c r="F4" s="103"/>
      <c r="G4" s="103"/>
      <c r="H4" s="103"/>
    </row>
    <row r="5" ht="12.75">
      <c r="D5" s="29"/>
    </row>
    <row r="6" spans="4:8" ht="12.75">
      <c r="D6" s="29"/>
      <c r="H6" s="32" t="s">
        <v>52</v>
      </c>
    </row>
    <row r="8" spans="1:8" ht="47.25" customHeight="1">
      <c r="A8" s="100" t="s">
        <v>173</v>
      </c>
      <c r="B8" s="100"/>
      <c r="C8" s="100"/>
      <c r="D8" s="100"/>
      <c r="E8" s="100"/>
      <c r="F8" s="100"/>
      <c r="G8" s="100"/>
      <c r="H8" s="100"/>
    </row>
    <row r="9" spans="1:8" ht="15">
      <c r="A9" s="101" t="s">
        <v>71</v>
      </c>
      <c r="B9" s="101"/>
      <c r="C9" s="101"/>
      <c r="D9" s="101"/>
      <c r="E9" s="101"/>
      <c r="F9" s="101"/>
      <c r="G9" s="101"/>
      <c r="H9" s="101"/>
    </row>
    <row r="10" spans="1:8" ht="13.5">
      <c r="A10" s="33"/>
      <c r="B10" s="2"/>
      <c r="C10" s="2"/>
      <c r="D10" s="34"/>
      <c r="H10" s="32" t="s">
        <v>68</v>
      </c>
    </row>
    <row r="11" spans="1:10" s="11" customFormat="1" ht="81.75">
      <c r="A11" s="35" t="s">
        <v>50</v>
      </c>
      <c r="B11" s="35" t="s">
        <v>21</v>
      </c>
      <c r="C11" s="35" t="s">
        <v>22</v>
      </c>
      <c r="D11" s="36" t="s">
        <v>23</v>
      </c>
      <c r="E11" s="37" t="s">
        <v>57</v>
      </c>
      <c r="F11" s="38" t="s">
        <v>48</v>
      </c>
      <c r="G11" s="38" t="s">
        <v>47</v>
      </c>
      <c r="H11" s="38" t="s">
        <v>56</v>
      </c>
      <c r="I11" s="26"/>
      <c r="J11" s="26"/>
    </row>
    <row r="12" spans="1:10" s="10" customFormat="1" ht="10.5">
      <c r="A12" s="39" t="s">
        <v>53</v>
      </c>
      <c r="B12" s="39" t="s">
        <v>54</v>
      </c>
      <c r="C12" s="39" t="s">
        <v>55</v>
      </c>
      <c r="D12" s="40">
        <v>4</v>
      </c>
      <c r="E12" s="41">
        <v>5</v>
      </c>
      <c r="F12" s="41">
        <v>6</v>
      </c>
      <c r="G12" s="41">
        <v>7</v>
      </c>
      <c r="H12" s="41">
        <v>8</v>
      </c>
      <c r="I12" s="42"/>
      <c r="J12" s="42"/>
    </row>
    <row r="13" spans="1:8" s="18" customFormat="1" ht="13.5">
      <c r="A13" s="4" t="s">
        <v>24</v>
      </c>
      <c r="B13" s="23"/>
      <c r="C13" s="24"/>
      <c r="D13" s="25" t="s">
        <v>25</v>
      </c>
      <c r="E13" s="8">
        <f>E14+E20+E27+E42</f>
        <v>2260.7</v>
      </c>
      <c r="F13" s="8">
        <f>F14+F20+F27+F42</f>
        <v>2758.29351</v>
      </c>
      <c r="G13" s="8">
        <f>G14+G20+G27+G42</f>
        <v>2752.6531600000003</v>
      </c>
      <c r="H13" s="9">
        <f aca="true" t="shared" si="0" ref="H13:H66">G13/F13*100</f>
        <v>99.79551305981212</v>
      </c>
    </row>
    <row r="14" spans="1:8" s="3" customFormat="1" ht="51.75">
      <c r="A14" s="22" t="s">
        <v>26</v>
      </c>
      <c r="B14" s="5"/>
      <c r="C14" s="6"/>
      <c r="D14" s="7" t="s">
        <v>13</v>
      </c>
      <c r="E14" s="8">
        <f aca="true" t="shared" si="1" ref="E14:G18">E15</f>
        <v>552</v>
      </c>
      <c r="F14" s="8">
        <f t="shared" si="1"/>
        <v>797.47904</v>
      </c>
      <c r="G14" s="8">
        <f t="shared" si="1"/>
        <v>797.5</v>
      </c>
      <c r="H14" s="9">
        <f t="shared" si="0"/>
        <v>100.002628282243</v>
      </c>
    </row>
    <row r="15" spans="1:8" s="3" customFormat="1" ht="51.75">
      <c r="A15" s="4"/>
      <c r="B15" s="87" t="s">
        <v>73</v>
      </c>
      <c r="C15" s="72"/>
      <c r="D15" s="88" t="s">
        <v>72</v>
      </c>
      <c r="E15" s="8">
        <f t="shared" si="1"/>
        <v>552</v>
      </c>
      <c r="F15" s="8">
        <f t="shared" si="1"/>
        <v>797.47904</v>
      </c>
      <c r="G15" s="8">
        <f t="shared" si="1"/>
        <v>797.5</v>
      </c>
      <c r="H15" s="9">
        <f t="shared" si="0"/>
        <v>100.002628282243</v>
      </c>
    </row>
    <row r="16" spans="1:8" s="3" customFormat="1" ht="51.75">
      <c r="A16" s="4"/>
      <c r="B16" s="87" t="s">
        <v>75</v>
      </c>
      <c r="C16" s="73"/>
      <c r="D16" s="88" t="s">
        <v>74</v>
      </c>
      <c r="E16" s="8">
        <f t="shared" si="1"/>
        <v>552</v>
      </c>
      <c r="F16" s="8">
        <f t="shared" si="1"/>
        <v>797.47904</v>
      </c>
      <c r="G16" s="8">
        <f t="shared" si="1"/>
        <v>797.5</v>
      </c>
      <c r="H16" s="9">
        <f t="shared" si="0"/>
        <v>100.002628282243</v>
      </c>
    </row>
    <row r="17" spans="1:8" s="3" customFormat="1" ht="39">
      <c r="A17" s="4"/>
      <c r="B17" s="89" t="s">
        <v>79</v>
      </c>
      <c r="C17" s="13"/>
      <c r="D17" s="90" t="s">
        <v>76</v>
      </c>
      <c r="E17" s="8">
        <f t="shared" si="1"/>
        <v>552</v>
      </c>
      <c r="F17" s="8">
        <f t="shared" si="1"/>
        <v>797.47904</v>
      </c>
      <c r="G17" s="8">
        <f t="shared" si="1"/>
        <v>797.5</v>
      </c>
      <c r="H17" s="9">
        <f t="shared" si="0"/>
        <v>100.002628282243</v>
      </c>
    </row>
    <row r="18" spans="1:8" s="3" customFormat="1" ht="25.5">
      <c r="A18" s="5"/>
      <c r="B18" s="89" t="s">
        <v>77</v>
      </c>
      <c r="C18" s="13"/>
      <c r="D18" s="90" t="s">
        <v>78</v>
      </c>
      <c r="E18" s="8">
        <f t="shared" si="1"/>
        <v>552</v>
      </c>
      <c r="F18" s="8">
        <f t="shared" si="1"/>
        <v>797.47904</v>
      </c>
      <c r="G18" s="8">
        <f t="shared" si="1"/>
        <v>797.5</v>
      </c>
      <c r="H18" s="9">
        <f t="shared" si="0"/>
        <v>100.002628282243</v>
      </c>
    </row>
    <row r="19" spans="1:8" s="3" customFormat="1" ht="78">
      <c r="A19" s="5"/>
      <c r="B19" s="91"/>
      <c r="C19" s="13" t="s">
        <v>0</v>
      </c>
      <c r="D19" s="69" t="s">
        <v>51</v>
      </c>
      <c r="E19" s="8">
        <f>'[1]Форма К-9 (вед)'!$F$88</f>
        <v>552</v>
      </c>
      <c r="F19" s="8">
        <f>'[1]Форма К-9 (вед)'!$G$88</f>
        <v>797.47904</v>
      </c>
      <c r="G19" s="8">
        <v>797.5</v>
      </c>
      <c r="H19" s="9">
        <f t="shared" si="0"/>
        <v>100.002628282243</v>
      </c>
    </row>
    <row r="20" spans="1:8" s="3" customFormat="1" ht="64.5">
      <c r="A20" s="58" t="s">
        <v>27</v>
      </c>
      <c r="B20" s="12"/>
      <c r="C20" s="16"/>
      <c r="D20" s="88" t="s">
        <v>80</v>
      </c>
      <c r="E20" s="53">
        <f aca="true" t="shared" si="2" ref="E20:G23">E21</f>
        <v>50</v>
      </c>
      <c r="F20" s="53">
        <f t="shared" si="2"/>
        <v>42.5302</v>
      </c>
      <c r="G20" s="53">
        <f t="shared" si="2"/>
        <v>42.219640000000005</v>
      </c>
      <c r="H20" s="9">
        <f t="shared" si="0"/>
        <v>99.26978946724917</v>
      </c>
    </row>
    <row r="21" spans="1:8" s="3" customFormat="1" ht="51.75">
      <c r="A21" s="12"/>
      <c r="B21" s="87" t="s">
        <v>73</v>
      </c>
      <c r="C21" s="12"/>
      <c r="D21" s="88" t="s">
        <v>72</v>
      </c>
      <c r="E21" s="8">
        <f t="shared" si="2"/>
        <v>50</v>
      </c>
      <c r="F21" s="8">
        <f t="shared" si="2"/>
        <v>42.5302</v>
      </c>
      <c r="G21" s="8">
        <f t="shared" si="2"/>
        <v>42.219640000000005</v>
      </c>
      <c r="H21" s="9">
        <f t="shared" si="0"/>
        <v>99.26978946724917</v>
      </c>
    </row>
    <row r="22" spans="1:8" s="3" customFormat="1" ht="51.75">
      <c r="A22" s="56"/>
      <c r="B22" s="87" t="s">
        <v>75</v>
      </c>
      <c r="C22" s="56"/>
      <c r="D22" s="88" t="s">
        <v>74</v>
      </c>
      <c r="E22" s="53">
        <f t="shared" si="2"/>
        <v>50</v>
      </c>
      <c r="F22" s="53">
        <f t="shared" si="2"/>
        <v>42.5302</v>
      </c>
      <c r="G22" s="53">
        <f t="shared" si="2"/>
        <v>42.219640000000005</v>
      </c>
      <c r="H22" s="9">
        <f t="shared" si="0"/>
        <v>99.26978946724917</v>
      </c>
    </row>
    <row r="23" spans="1:8" s="3" customFormat="1" ht="39">
      <c r="A23" s="56"/>
      <c r="B23" s="87" t="s">
        <v>79</v>
      </c>
      <c r="C23" s="13"/>
      <c r="D23" s="88" t="s">
        <v>76</v>
      </c>
      <c r="E23" s="8">
        <f t="shared" si="2"/>
        <v>50</v>
      </c>
      <c r="F23" s="8">
        <f t="shared" si="2"/>
        <v>42.5302</v>
      </c>
      <c r="G23" s="8">
        <f t="shared" si="2"/>
        <v>42.219640000000005</v>
      </c>
      <c r="H23" s="9">
        <f t="shared" si="0"/>
        <v>99.26978946724917</v>
      </c>
    </row>
    <row r="24" spans="1:8" s="3" customFormat="1" ht="25.5">
      <c r="A24" s="56"/>
      <c r="B24" s="87" t="s">
        <v>174</v>
      </c>
      <c r="C24" s="13"/>
      <c r="D24" s="88" t="s">
        <v>81</v>
      </c>
      <c r="E24" s="8">
        <f>E25</f>
        <v>50</v>
      </c>
      <c r="F24" s="8">
        <f>F25+F26</f>
        <v>42.5302</v>
      </c>
      <c r="G24" s="8">
        <f>G25+G26</f>
        <v>42.219640000000005</v>
      </c>
      <c r="H24" s="9">
        <f t="shared" si="0"/>
        <v>99.26978946724917</v>
      </c>
    </row>
    <row r="25" spans="1:8" s="3" customFormat="1" ht="78">
      <c r="A25" s="56"/>
      <c r="B25" s="12"/>
      <c r="C25" s="12" t="s">
        <v>0</v>
      </c>
      <c r="D25" s="14" t="s">
        <v>51</v>
      </c>
      <c r="E25" s="8">
        <f>'[1]Форма К-9 (вед)'!$F$20</f>
        <v>50</v>
      </c>
      <c r="F25" s="8">
        <v>39</v>
      </c>
      <c r="G25" s="8">
        <f>'[1]Форма К-9 (вед)'!$H$20</f>
        <v>38.689440000000005</v>
      </c>
      <c r="H25" s="9">
        <f t="shared" si="0"/>
        <v>99.20369230769232</v>
      </c>
    </row>
    <row r="26" spans="1:8" s="3" customFormat="1" ht="39">
      <c r="A26" s="4"/>
      <c r="B26" s="12"/>
      <c r="C26" s="56" t="s">
        <v>1</v>
      </c>
      <c r="D26" s="52" t="s">
        <v>59</v>
      </c>
      <c r="E26" s="53">
        <f>'[1]Форма К-9 (вед)'!$F$21</f>
        <v>0</v>
      </c>
      <c r="F26" s="53">
        <f>'[1]Форма К-9 (вед)'!$G$21</f>
        <v>3.5302</v>
      </c>
      <c r="G26" s="53">
        <f>'[1]Форма К-9 (вед)'!$H$21</f>
        <v>3.5302</v>
      </c>
      <c r="H26" s="9">
        <f t="shared" si="0"/>
        <v>100</v>
      </c>
    </row>
    <row r="27" spans="1:8" s="3" customFormat="1" ht="64.5">
      <c r="A27" s="12" t="s">
        <v>28</v>
      </c>
      <c r="B27" s="12"/>
      <c r="C27" s="13"/>
      <c r="D27" s="54" t="s">
        <v>14</v>
      </c>
      <c r="E27" s="8">
        <f>E28+E38</f>
        <v>1509.2</v>
      </c>
      <c r="F27" s="8">
        <f>F28+F38</f>
        <v>1732.85049</v>
      </c>
      <c r="G27" s="8">
        <f>G28+G38</f>
        <v>1727.4997400000002</v>
      </c>
      <c r="H27" s="9">
        <f t="shared" si="0"/>
        <v>99.69121686891754</v>
      </c>
    </row>
    <row r="28" spans="1:8" s="3" customFormat="1" ht="51.75">
      <c r="A28" s="4"/>
      <c r="B28" s="87" t="s">
        <v>73</v>
      </c>
      <c r="C28" s="66"/>
      <c r="D28" s="88" t="s">
        <v>72</v>
      </c>
      <c r="E28" s="53">
        <f>E29</f>
        <v>1507.5</v>
      </c>
      <c r="F28" s="53">
        <f>F29</f>
        <v>1732.85049</v>
      </c>
      <c r="G28" s="53">
        <f>G29</f>
        <v>1727.4997400000002</v>
      </c>
      <c r="H28" s="9">
        <f t="shared" si="0"/>
        <v>99.69121686891754</v>
      </c>
    </row>
    <row r="29" spans="1:8" s="3" customFormat="1" ht="51.75">
      <c r="A29" s="4"/>
      <c r="B29" s="87" t="s">
        <v>75</v>
      </c>
      <c r="C29" s="13"/>
      <c r="D29" s="88" t="s">
        <v>74</v>
      </c>
      <c r="E29" s="53">
        <f>E30+E35</f>
        <v>1507.5</v>
      </c>
      <c r="F29" s="53">
        <f>F30+F35</f>
        <v>1732.85049</v>
      </c>
      <c r="G29" s="53">
        <f>G30+G35</f>
        <v>1727.4997400000002</v>
      </c>
      <c r="H29" s="9">
        <f t="shared" si="0"/>
        <v>99.69121686891754</v>
      </c>
    </row>
    <row r="30" spans="1:8" s="3" customFormat="1" ht="39">
      <c r="A30" s="12"/>
      <c r="B30" s="87" t="s">
        <v>79</v>
      </c>
      <c r="C30" s="68"/>
      <c r="D30" s="90" t="s">
        <v>76</v>
      </c>
      <c r="E30" s="8">
        <f>E31</f>
        <v>1500</v>
      </c>
      <c r="F30" s="8">
        <f>F31</f>
        <v>1722.85049</v>
      </c>
      <c r="G30" s="8">
        <f>G31</f>
        <v>1717.4997400000002</v>
      </c>
      <c r="H30" s="9">
        <f t="shared" si="0"/>
        <v>99.68942458843311</v>
      </c>
    </row>
    <row r="31" spans="1:8" s="3" customFormat="1" ht="25.5">
      <c r="A31" s="12"/>
      <c r="B31" s="92" t="s">
        <v>175</v>
      </c>
      <c r="C31" s="12"/>
      <c r="D31" s="90" t="s">
        <v>58</v>
      </c>
      <c r="E31" s="8">
        <f>E32+E33+E34</f>
        <v>1500</v>
      </c>
      <c r="F31" s="8">
        <f>F32+F33+F34</f>
        <v>1722.85049</v>
      </c>
      <c r="G31" s="8">
        <f>G32+G33+G34</f>
        <v>1717.4997400000002</v>
      </c>
      <c r="H31" s="9">
        <f t="shared" si="0"/>
        <v>99.68942458843311</v>
      </c>
    </row>
    <row r="32" spans="1:8" s="3" customFormat="1" ht="39">
      <c r="A32" s="5"/>
      <c r="B32" s="12"/>
      <c r="C32" s="58" t="s">
        <v>0</v>
      </c>
      <c r="D32" s="55" t="s">
        <v>59</v>
      </c>
      <c r="E32" s="8">
        <f>'[1]Форма К-9 (вед)'!$F$94</f>
        <v>1315</v>
      </c>
      <c r="F32" s="8">
        <f>'[1]Форма К-9 (вед)'!$G$94</f>
        <v>1366.39974</v>
      </c>
      <c r="G32" s="8">
        <f>'[1]Форма К-9 (вед)'!$H$94</f>
        <v>1366.39974</v>
      </c>
      <c r="H32" s="9">
        <f t="shared" si="0"/>
        <v>100</v>
      </c>
    </row>
    <row r="33" spans="1:8" s="3" customFormat="1" ht="39">
      <c r="A33" s="5"/>
      <c r="B33" s="12"/>
      <c r="C33" s="58" t="s">
        <v>1</v>
      </c>
      <c r="D33" s="52" t="s">
        <v>59</v>
      </c>
      <c r="E33" s="8">
        <f>'[1]Форма К-9 (вед)'!$F$95</f>
        <v>185</v>
      </c>
      <c r="F33" s="8">
        <f>'[1]Форма К-9 (вед)'!$G$95</f>
        <v>331.45075</v>
      </c>
      <c r="G33" s="8">
        <v>326.1</v>
      </c>
      <c r="H33" s="9">
        <f t="shared" si="0"/>
        <v>98.38565759769739</v>
      </c>
    </row>
    <row r="34" spans="1:8" s="3" customFormat="1" ht="12.75">
      <c r="A34" s="5"/>
      <c r="B34" s="12"/>
      <c r="C34" s="58" t="s">
        <v>2</v>
      </c>
      <c r="D34" s="14" t="s">
        <v>3</v>
      </c>
      <c r="E34" s="53">
        <f>'[1]Форма К-9 (вед)'!$F$96</f>
        <v>0</v>
      </c>
      <c r="F34" s="53">
        <f>'[1]Форма К-9 (вед)'!$G$96</f>
        <v>25</v>
      </c>
      <c r="G34" s="53">
        <f>'[1]Форма К-9 (вед)'!$H$96</f>
        <v>25</v>
      </c>
      <c r="H34" s="9">
        <f t="shared" si="0"/>
        <v>100</v>
      </c>
    </row>
    <row r="35" spans="1:8" s="3" customFormat="1" ht="39">
      <c r="A35" s="5"/>
      <c r="B35" s="87" t="s">
        <v>85</v>
      </c>
      <c r="C35" s="57"/>
      <c r="D35" s="93" t="s">
        <v>87</v>
      </c>
      <c r="E35" s="53">
        <f aca="true" t="shared" si="3" ref="E35:G36">E36</f>
        <v>7.5</v>
      </c>
      <c r="F35" s="53">
        <f t="shared" si="3"/>
        <v>10</v>
      </c>
      <c r="G35" s="53">
        <f t="shared" si="3"/>
        <v>10</v>
      </c>
      <c r="H35" s="9">
        <f t="shared" si="0"/>
        <v>100</v>
      </c>
    </row>
    <row r="36" spans="1:8" s="3" customFormat="1" ht="25.5">
      <c r="A36" s="5"/>
      <c r="B36" s="87" t="s">
        <v>86</v>
      </c>
      <c r="C36" s="57"/>
      <c r="D36" s="93" t="s">
        <v>58</v>
      </c>
      <c r="E36" s="53">
        <f t="shared" si="3"/>
        <v>7.5</v>
      </c>
      <c r="F36" s="53">
        <f t="shared" si="3"/>
        <v>10</v>
      </c>
      <c r="G36" s="53">
        <f t="shared" si="3"/>
        <v>10</v>
      </c>
      <c r="H36" s="9">
        <f t="shared" si="0"/>
        <v>100</v>
      </c>
    </row>
    <row r="37" spans="1:8" s="3" customFormat="1" ht="12.75">
      <c r="A37" s="5"/>
      <c r="B37" s="94"/>
      <c r="C37" s="58" t="s">
        <v>88</v>
      </c>
      <c r="D37" s="15" t="s">
        <v>89</v>
      </c>
      <c r="E37" s="53">
        <f>'[1]Форма К-9 (вед)'!$F$99</f>
        <v>7.5</v>
      </c>
      <c r="F37" s="53">
        <f>'[1]Форма К-9 (вед)'!$G$98</f>
        <v>10</v>
      </c>
      <c r="G37" s="53">
        <f>'[1]Форма К-9 (вед)'!$H$99</f>
        <v>10</v>
      </c>
      <c r="H37" s="9">
        <f t="shared" si="0"/>
        <v>100</v>
      </c>
    </row>
    <row r="38" spans="1:8" s="3" customFormat="1" ht="12.75">
      <c r="A38" s="5"/>
      <c r="B38" s="87" t="s">
        <v>60</v>
      </c>
      <c r="C38" s="57"/>
      <c r="D38" s="93" t="s">
        <v>90</v>
      </c>
      <c r="E38" s="53">
        <f>E39</f>
        <v>1.7</v>
      </c>
      <c r="F38" s="53">
        <f>F39</f>
        <v>0</v>
      </c>
      <c r="G38" s="53">
        <f>G39</f>
        <v>0</v>
      </c>
      <c r="H38" s="53">
        <f>H39</f>
        <v>0</v>
      </c>
    </row>
    <row r="39" spans="1:8" s="3" customFormat="1" ht="39">
      <c r="A39" s="5"/>
      <c r="B39" s="87" t="s">
        <v>169</v>
      </c>
      <c r="C39" s="57"/>
      <c r="D39" s="93" t="s">
        <v>91</v>
      </c>
      <c r="E39" s="53">
        <f aca="true" t="shared" si="4" ref="E39:G40">E40</f>
        <v>1.7</v>
      </c>
      <c r="F39" s="53">
        <f t="shared" si="4"/>
        <v>0</v>
      </c>
      <c r="G39" s="53">
        <f t="shared" si="4"/>
        <v>0</v>
      </c>
      <c r="H39" s="9">
        <v>0</v>
      </c>
    </row>
    <row r="40" spans="1:8" s="3" customFormat="1" ht="78">
      <c r="A40" s="5"/>
      <c r="B40" s="72" t="s">
        <v>176</v>
      </c>
      <c r="C40" s="57"/>
      <c r="D40" s="95" t="s">
        <v>92</v>
      </c>
      <c r="E40" s="53">
        <f t="shared" si="4"/>
        <v>1.7</v>
      </c>
      <c r="F40" s="53">
        <f t="shared" si="4"/>
        <v>0</v>
      </c>
      <c r="G40" s="53">
        <f t="shared" si="4"/>
        <v>0</v>
      </c>
      <c r="H40" s="9">
        <v>0</v>
      </c>
    </row>
    <row r="41" spans="1:8" s="3" customFormat="1" ht="39">
      <c r="A41" s="5"/>
      <c r="B41" s="94"/>
      <c r="C41" s="58" t="s">
        <v>1</v>
      </c>
      <c r="D41" s="52" t="s">
        <v>59</v>
      </c>
      <c r="E41" s="53">
        <f>'[1]Форма К-9 (вед)'!$F$103</f>
        <v>1.7</v>
      </c>
      <c r="F41" s="53">
        <f>'[1]Форма К-9 (вед)'!$G$103</f>
        <v>0</v>
      </c>
      <c r="G41" s="53">
        <f>'[1]Форма К-9 (вед)'!$H$103</f>
        <v>0</v>
      </c>
      <c r="H41" s="9">
        <v>0</v>
      </c>
    </row>
    <row r="42" spans="1:8" s="3" customFormat="1" ht="12.75">
      <c r="A42" s="12" t="s">
        <v>15</v>
      </c>
      <c r="B42" s="12"/>
      <c r="C42" s="13"/>
      <c r="D42" s="54" t="s">
        <v>29</v>
      </c>
      <c r="E42" s="8">
        <f aca="true" t="shared" si="5" ref="E42:G43">E43</f>
        <v>149.5</v>
      </c>
      <c r="F42" s="8">
        <f t="shared" si="5"/>
        <v>185.43378</v>
      </c>
      <c r="G42" s="8">
        <f t="shared" si="5"/>
        <v>185.43378</v>
      </c>
      <c r="H42" s="9">
        <f t="shared" si="0"/>
        <v>100</v>
      </c>
    </row>
    <row r="43" spans="1:8" s="3" customFormat="1" ht="51.75">
      <c r="A43" s="5"/>
      <c r="B43" s="87" t="s">
        <v>73</v>
      </c>
      <c r="C43" s="13"/>
      <c r="D43" s="93" t="s">
        <v>72</v>
      </c>
      <c r="E43" s="8">
        <f t="shared" si="5"/>
        <v>149.5</v>
      </c>
      <c r="F43" s="8">
        <f t="shared" si="5"/>
        <v>185.43378</v>
      </c>
      <c r="G43" s="8">
        <f t="shared" si="5"/>
        <v>185.43378</v>
      </c>
      <c r="H43" s="9">
        <f t="shared" si="0"/>
        <v>100</v>
      </c>
    </row>
    <row r="44" spans="1:8" s="3" customFormat="1" ht="25.5">
      <c r="A44" s="5"/>
      <c r="B44" s="87" t="s">
        <v>177</v>
      </c>
      <c r="C44" s="13"/>
      <c r="D44" s="88" t="s">
        <v>82</v>
      </c>
      <c r="E44" s="8">
        <f>E45+E49</f>
        <v>149.5</v>
      </c>
      <c r="F44" s="8">
        <f>F45+F49</f>
        <v>185.43378</v>
      </c>
      <c r="G44" s="8">
        <f>G45+G49</f>
        <v>185.43378</v>
      </c>
      <c r="H44" s="9">
        <f t="shared" si="0"/>
        <v>100</v>
      </c>
    </row>
    <row r="45" spans="1:8" s="3" customFormat="1" ht="90.75">
      <c r="A45" s="5"/>
      <c r="B45" s="87" t="s">
        <v>178</v>
      </c>
      <c r="C45" s="13"/>
      <c r="D45" s="88" t="s">
        <v>83</v>
      </c>
      <c r="E45" s="8">
        <f>E46</f>
        <v>129.5</v>
      </c>
      <c r="F45" s="8">
        <f>F46</f>
        <v>165.43378</v>
      </c>
      <c r="G45" s="8">
        <f>G46</f>
        <v>165.43378</v>
      </c>
      <c r="H45" s="9">
        <f t="shared" si="0"/>
        <v>100</v>
      </c>
    </row>
    <row r="46" spans="1:8" s="3" customFormat="1" ht="39">
      <c r="A46" s="12"/>
      <c r="B46" s="87" t="s">
        <v>179</v>
      </c>
      <c r="C46" s="68"/>
      <c r="D46" s="96" t="s">
        <v>84</v>
      </c>
      <c r="E46" s="53">
        <f>E47+E48</f>
        <v>129.5</v>
      </c>
      <c r="F46" s="53">
        <f>F47+F48</f>
        <v>165.43378</v>
      </c>
      <c r="G46" s="53">
        <f>G47+G48</f>
        <v>165.43378</v>
      </c>
      <c r="H46" s="9">
        <f t="shared" si="0"/>
        <v>100</v>
      </c>
    </row>
    <row r="47" spans="1:8" s="3" customFormat="1" ht="39">
      <c r="A47" s="12"/>
      <c r="B47" s="58"/>
      <c r="C47" s="58" t="s">
        <v>1</v>
      </c>
      <c r="D47" s="52" t="s">
        <v>59</v>
      </c>
      <c r="E47" s="8">
        <f>'[1]Форма К-9 (вед)'!$F$109</f>
        <v>39.5</v>
      </c>
      <c r="F47" s="8">
        <f>'[1]Форма К-9 (вед)'!$G$109</f>
        <v>77.30092</v>
      </c>
      <c r="G47" s="8">
        <f>'[1]Форма К-9 (вед)'!$H$109</f>
        <v>77.30092</v>
      </c>
      <c r="H47" s="9">
        <f t="shared" si="0"/>
        <v>100</v>
      </c>
    </row>
    <row r="48" spans="1:8" s="3" customFormat="1" ht="12.75">
      <c r="A48" s="12"/>
      <c r="B48" s="12"/>
      <c r="C48" s="57" t="s">
        <v>2</v>
      </c>
      <c r="D48" s="14" t="s">
        <v>3</v>
      </c>
      <c r="E48" s="8">
        <f>'[1]Форма К-9 (вед)'!$F$110</f>
        <v>90</v>
      </c>
      <c r="F48" s="8">
        <f>'[1]Форма К-9 (вед)'!$G$110</f>
        <v>88.13286</v>
      </c>
      <c r="G48" s="8">
        <f>'[1]Форма К-9 (вед)'!$H$110</f>
        <v>88.13286</v>
      </c>
      <c r="H48" s="9">
        <f t="shared" si="0"/>
        <v>100</v>
      </c>
    </row>
    <row r="49" spans="1:8" s="3" customFormat="1" ht="12.75">
      <c r="A49" s="12"/>
      <c r="B49" s="87" t="s">
        <v>180</v>
      </c>
      <c r="C49" s="56"/>
      <c r="D49" s="88" t="s">
        <v>209</v>
      </c>
      <c r="E49" s="8">
        <f>E50</f>
        <v>20</v>
      </c>
      <c r="F49" s="8">
        <f>F50</f>
        <v>20</v>
      </c>
      <c r="G49" s="8">
        <f>G50</f>
        <v>20</v>
      </c>
      <c r="H49" s="9">
        <f t="shared" si="0"/>
        <v>100</v>
      </c>
    </row>
    <row r="50" spans="1:8" s="3" customFormat="1" ht="12.75">
      <c r="A50" s="5"/>
      <c r="B50" s="12"/>
      <c r="C50" s="57" t="s">
        <v>2</v>
      </c>
      <c r="D50" s="14" t="s">
        <v>3</v>
      </c>
      <c r="E50" s="53">
        <f>'[1]Форма К-9 (вед)'!$F$112</f>
        <v>20</v>
      </c>
      <c r="F50" s="53">
        <f>'[1]Форма К-9 (вед)'!$G$111</f>
        <v>20</v>
      </c>
      <c r="G50" s="53">
        <f>'[1]Форма К-9 (вед)'!$H$111</f>
        <v>20</v>
      </c>
      <c r="H50" s="9">
        <f t="shared" si="0"/>
        <v>100</v>
      </c>
    </row>
    <row r="51" spans="1:8" s="3" customFormat="1" ht="12.75">
      <c r="A51" s="12" t="s">
        <v>93</v>
      </c>
      <c r="B51" s="12"/>
      <c r="C51" s="56"/>
      <c r="D51" s="74" t="s">
        <v>95</v>
      </c>
      <c r="E51" s="8">
        <f aca="true" t="shared" si="6" ref="E51:G53">E52</f>
        <v>148.275</v>
      </c>
      <c r="F51" s="8">
        <f t="shared" si="6"/>
        <v>128.03143</v>
      </c>
      <c r="G51" s="8">
        <f t="shared" si="6"/>
        <v>128.03143</v>
      </c>
      <c r="H51" s="9">
        <f t="shared" si="0"/>
        <v>100</v>
      </c>
    </row>
    <row r="52" spans="1:8" s="3" customFormat="1" ht="25.5">
      <c r="A52" s="89" t="s">
        <v>94</v>
      </c>
      <c r="B52" s="12"/>
      <c r="C52" s="13"/>
      <c r="D52" s="88" t="s">
        <v>96</v>
      </c>
      <c r="E52" s="8">
        <f t="shared" si="6"/>
        <v>148.275</v>
      </c>
      <c r="F52" s="8">
        <f t="shared" si="6"/>
        <v>128.03143</v>
      </c>
      <c r="G52" s="8">
        <f t="shared" si="6"/>
        <v>128.03143</v>
      </c>
      <c r="H52" s="9">
        <f t="shared" si="0"/>
        <v>100</v>
      </c>
    </row>
    <row r="53" spans="1:8" s="3" customFormat="1" ht="51.75">
      <c r="A53" s="5"/>
      <c r="B53" s="12" t="s">
        <v>73</v>
      </c>
      <c r="C53" s="12"/>
      <c r="D53" s="93" t="s">
        <v>72</v>
      </c>
      <c r="E53" s="8">
        <f t="shared" si="6"/>
        <v>148.275</v>
      </c>
      <c r="F53" s="8">
        <f t="shared" si="6"/>
        <v>128.03143</v>
      </c>
      <c r="G53" s="8">
        <f t="shared" si="6"/>
        <v>128.03143</v>
      </c>
      <c r="H53" s="9">
        <f t="shared" si="0"/>
        <v>100</v>
      </c>
    </row>
    <row r="54" spans="1:8" s="3" customFormat="1" ht="51.75">
      <c r="A54" s="5"/>
      <c r="B54" s="87" t="s">
        <v>75</v>
      </c>
      <c r="C54" s="56"/>
      <c r="D54" s="88" t="s">
        <v>74</v>
      </c>
      <c r="E54" s="53">
        <f aca="true" t="shared" si="7" ref="E54:G55">E55</f>
        <v>148.275</v>
      </c>
      <c r="F54" s="53">
        <f t="shared" si="7"/>
        <v>128.03143</v>
      </c>
      <c r="G54" s="53">
        <f t="shared" si="7"/>
        <v>128.03143</v>
      </c>
      <c r="H54" s="9">
        <f t="shared" si="0"/>
        <v>100</v>
      </c>
    </row>
    <row r="55" spans="1:8" s="3" customFormat="1" ht="39">
      <c r="A55" s="5"/>
      <c r="B55" s="87" t="s">
        <v>79</v>
      </c>
      <c r="C55" s="13"/>
      <c r="D55" s="88" t="s">
        <v>76</v>
      </c>
      <c r="E55" s="8">
        <f t="shared" si="7"/>
        <v>148.275</v>
      </c>
      <c r="F55" s="8">
        <f t="shared" si="7"/>
        <v>128.03143</v>
      </c>
      <c r="G55" s="8">
        <f t="shared" si="7"/>
        <v>128.03143</v>
      </c>
      <c r="H55" s="9">
        <f t="shared" si="0"/>
        <v>100</v>
      </c>
    </row>
    <row r="56" spans="1:8" s="3" customFormat="1" ht="39">
      <c r="A56" s="5"/>
      <c r="B56" s="92" t="s">
        <v>181</v>
      </c>
      <c r="C56" s="13"/>
      <c r="D56" s="96" t="s">
        <v>97</v>
      </c>
      <c r="E56" s="8">
        <f>E57+E58</f>
        <v>148.275</v>
      </c>
      <c r="F56" s="8">
        <f>F57+F58</f>
        <v>128.03143</v>
      </c>
      <c r="G56" s="8">
        <f>G57+G58</f>
        <v>128.03143</v>
      </c>
      <c r="H56" s="9">
        <f t="shared" si="0"/>
        <v>100</v>
      </c>
    </row>
    <row r="57" spans="1:8" s="3" customFormat="1" ht="78">
      <c r="A57" s="5"/>
      <c r="B57" s="12"/>
      <c r="C57" s="58" t="s">
        <v>0</v>
      </c>
      <c r="D57" s="15" t="s">
        <v>51</v>
      </c>
      <c r="E57" s="8">
        <f>'[1]Форма К-9 (вед)'!$F$119</f>
        <v>138.3</v>
      </c>
      <c r="F57" s="8">
        <f>'[1]Форма К-9 (вед)'!$G$119</f>
        <v>128.03143</v>
      </c>
      <c r="G57" s="8">
        <f>'[1]Форма К-9 (вед)'!$H$119</f>
        <v>128.03143</v>
      </c>
      <c r="H57" s="9">
        <f t="shared" si="0"/>
        <v>100</v>
      </c>
    </row>
    <row r="58" spans="1:8" s="3" customFormat="1" ht="39">
      <c r="A58" s="5"/>
      <c r="B58" s="12"/>
      <c r="C58" s="58" t="s">
        <v>1</v>
      </c>
      <c r="D58" s="52" t="s">
        <v>59</v>
      </c>
      <c r="E58" s="8">
        <f>'[1]Форма К-9 (вед)'!$F$120</f>
        <v>9.975</v>
      </c>
      <c r="F58" s="8">
        <f>'[1]Форма К-9 (вед)'!$G$120</f>
        <v>0</v>
      </c>
      <c r="G58" s="8">
        <f>'[1]Форма К-9 (вед)'!$H$120</f>
        <v>0</v>
      </c>
      <c r="H58" s="9">
        <v>0</v>
      </c>
    </row>
    <row r="59" spans="1:8" s="3" customFormat="1" ht="25.5">
      <c r="A59" s="12" t="s">
        <v>30</v>
      </c>
      <c r="B59" s="12"/>
      <c r="C59" s="12"/>
      <c r="D59" s="64" t="s">
        <v>102</v>
      </c>
      <c r="E59" s="8">
        <f>E60+E66</f>
        <v>1068</v>
      </c>
      <c r="F59" s="8">
        <f>F60+F66</f>
        <v>1060.69672</v>
      </c>
      <c r="G59" s="8">
        <f>G60+G66</f>
        <v>1060.69672</v>
      </c>
      <c r="H59" s="9">
        <f t="shared" si="0"/>
        <v>100</v>
      </c>
    </row>
    <row r="60" spans="1:8" s="3" customFormat="1" ht="51.75">
      <c r="A60" s="89" t="s">
        <v>31</v>
      </c>
      <c r="B60" s="12"/>
      <c r="C60" s="13"/>
      <c r="D60" s="88" t="s">
        <v>16</v>
      </c>
      <c r="E60" s="8">
        <f>E61</f>
        <v>15</v>
      </c>
      <c r="F60" s="8">
        <f>F61</f>
        <v>0</v>
      </c>
      <c r="G60" s="8">
        <f>G61</f>
        <v>0</v>
      </c>
      <c r="H60" s="9">
        <v>0</v>
      </c>
    </row>
    <row r="61" spans="1:8" s="3" customFormat="1" ht="39">
      <c r="A61" s="12"/>
      <c r="B61" s="87" t="s">
        <v>182</v>
      </c>
      <c r="C61" s="61"/>
      <c r="D61" s="88" t="s">
        <v>98</v>
      </c>
      <c r="E61" s="53">
        <f aca="true" t="shared" si="8" ref="E61:G64">E62</f>
        <v>15</v>
      </c>
      <c r="F61" s="53">
        <f t="shared" si="8"/>
        <v>0</v>
      </c>
      <c r="G61" s="53">
        <f t="shared" si="8"/>
        <v>0</v>
      </c>
      <c r="H61" s="9">
        <v>0</v>
      </c>
    </row>
    <row r="62" spans="1:8" s="3" customFormat="1" ht="25.5">
      <c r="A62" s="12"/>
      <c r="B62" s="87" t="s">
        <v>183</v>
      </c>
      <c r="C62" s="16"/>
      <c r="D62" s="88" t="s">
        <v>99</v>
      </c>
      <c r="E62" s="53">
        <f t="shared" si="8"/>
        <v>15</v>
      </c>
      <c r="F62" s="53">
        <f t="shared" si="8"/>
        <v>0</v>
      </c>
      <c r="G62" s="53">
        <f t="shared" si="8"/>
        <v>0</v>
      </c>
      <c r="H62" s="9">
        <v>0</v>
      </c>
    </row>
    <row r="63" spans="1:8" s="3" customFormat="1" ht="51.75">
      <c r="A63" s="5"/>
      <c r="B63" s="87" t="s">
        <v>184</v>
      </c>
      <c r="C63" s="13"/>
      <c r="D63" s="88" t="s">
        <v>100</v>
      </c>
      <c r="E63" s="8">
        <f t="shared" si="8"/>
        <v>15</v>
      </c>
      <c r="F63" s="8">
        <f t="shared" si="8"/>
        <v>0</v>
      </c>
      <c r="G63" s="8">
        <f t="shared" si="8"/>
        <v>0</v>
      </c>
      <c r="H63" s="9">
        <v>0</v>
      </c>
    </row>
    <row r="64" spans="1:8" s="3" customFormat="1" ht="51.75">
      <c r="A64" s="5"/>
      <c r="B64" s="92" t="s">
        <v>185</v>
      </c>
      <c r="C64" s="13"/>
      <c r="D64" s="96" t="s">
        <v>101</v>
      </c>
      <c r="E64" s="53">
        <f>E65</f>
        <v>15</v>
      </c>
      <c r="F64" s="53">
        <f t="shared" si="8"/>
        <v>0</v>
      </c>
      <c r="G64" s="53">
        <f t="shared" si="8"/>
        <v>0</v>
      </c>
      <c r="H64" s="9">
        <v>0</v>
      </c>
    </row>
    <row r="65" spans="1:8" s="3" customFormat="1" ht="39">
      <c r="A65" s="12"/>
      <c r="B65" s="12"/>
      <c r="C65" s="58" t="s">
        <v>1</v>
      </c>
      <c r="D65" s="52" t="s">
        <v>59</v>
      </c>
      <c r="E65" s="8">
        <f>'[1]Форма К-9 (вед)'!$F$127</f>
        <v>15</v>
      </c>
      <c r="F65" s="8">
        <f>'[1]Форма К-9 (вед)'!$G$127</f>
        <v>0</v>
      </c>
      <c r="G65" s="8">
        <f>'[1]Форма К-9 (вед)'!$H$127</f>
        <v>0</v>
      </c>
      <c r="H65" s="9">
        <v>0</v>
      </c>
    </row>
    <row r="66" spans="1:8" s="3" customFormat="1" ht="12.75">
      <c r="A66" s="89" t="s">
        <v>103</v>
      </c>
      <c r="B66" s="12"/>
      <c r="C66" s="68"/>
      <c r="D66" s="75" t="s">
        <v>104</v>
      </c>
      <c r="E66" s="53">
        <f>E67</f>
        <v>1053</v>
      </c>
      <c r="F66" s="53">
        <f>F67</f>
        <v>1060.69672</v>
      </c>
      <c r="G66" s="53">
        <f>G67</f>
        <v>1060.69672</v>
      </c>
      <c r="H66" s="9">
        <f t="shared" si="0"/>
        <v>100</v>
      </c>
    </row>
    <row r="67" spans="1:8" s="3" customFormat="1" ht="39">
      <c r="A67" s="5"/>
      <c r="B67" s="87" t="s">
        <v>182</v>
      </c>
      <c r="C67" s="67"/>
      <c r="D67" s="88" t="s">
        <v>98</v>
      </c>
      <c r="E67" s="53">
        <f aca="true" t="shared" si="9" ref="E67:G68">E68</f>
        <v>1053</v>
      </c>
      <c r="F67" s="53">
        <f t="shared" si="9"/>
        <v>1060.69672</v>
      </c>
      <c r="G67" s="53">
        <f t="shared" si="9"/>
        <v>1060.69672</v>
      </c>
      <c r="H67" s="9">
        <f aca="true" t="shared" si="10" ref="H67:H116">G67/F67*100</f>
        <v>100</v>
      </c>
    </row>
    <row r="68" spans="1:8" s="3" customFormat="1" ht="39">
      <c r="A68" s="5"/>
      <c r="B68" s="87" t="s">
        <v>199</v>
      </c>
      <c r="C68" s="67"/>
      <c r="D68" s="93" t="s">
        <v>105</v>
      </c>
      <c r="E68" s="53">
        <f t="shared" si="9"/>
        <v>1053</v>
      </c>
      <c r="F68" s="53">
        <f t="shared" si="9"/>
        <v>1060.69672</v>
      </c>
      <c r="G68" s="53">
        <f t="shared" si="9"/>
        <v>1060.69672</v>
      </c>
      <c r="H68" s="9">
        <f t="shared" si="10"/>
        <v>100</v>
      </c>
    </row>
    <row r="69" spans="1:9" s="3" customFormat="1" ht="39">
      <c r="A69" s="5"/>
      <c r="B69" s="87" t="s">
        <v>200</v>
      </c>
      <c r="C69" s="12"/>
      <c r="D69" s="93" t="s">
        <v>106</v>
      </c>
      <c r="E69" s="8">
        <f>E70</f>
        <v>1053</v>
      </c>
      <c r="F69" s="8">
        <f>F70</f>
        <v>1060.69672</v>
      </c>
      <c r="G69" s="8">
        <f>G70</f>
        <v>1060.69672</v>
      </c>
      <c r="H69" s="9">
        <f t="shared" si="10"/>
        <v>100</v>
      </c>
      <c r="I69" s="51"/>
    </row>
    <row r="70" spans="1:8" s="3" customFormat="1" ht="25.5">
      <c r="A70" s="5"/>
      <c r="B70" s="87" t="s">
        <v>201</v>
      </c>
      <c r="C70" s="12"/>
      <c r="D70" s="93" t="s">
        <v>107</v>
      </c>
      <c r="E70" s="8">
        <f>E71+E72</f>
        <v>1053</v>
      </c>
      <c r="F70" s="8">
        <f>F71+F72</f>
        <v>1060.69672</v>
      </c>
      <c r="G70" s="8">
        <f>G71+G72</f>
        <v>1060.69672</v>
      </c>
      <c r="H70" s="9">
        <f t="shared" si="10"/>
        <v>100</v>
      </c>
    </row>
    <row r="71" spans="1:8" s="3" customFormat="1" ht="78">
      <c r="A71" s="5"/>
      <c r="B71" s="58"/>
      <c r="C71" s="76">
        <v>100</v>
      </c>
      <c r="D71" s="77" t="s">
        <v>51</v>
      </c>
      <c r="E71" s="53">
        <f>'[1]Форма К-9 (вед)'!$F$133</f>
        <v>975</v>
      </c>
      <c r="F71" s="53">
        <f>'[1]Форма К-9 (вед)'!$G$133</f>
        <v>1019.71562</v>
      </c>
      <c r="G71" s="53">
        <f>'[1]Форма К-9 (вед)'!$H$133</f>
        <v>1019.71562</v>
      </c>
      <c r="H71" s="9">
        <f t="shared" si="10"/>
        <v>100</v>
      </c>
    </row>
    <row r="72" spans="1:8" s="3" customFormat="1" ht="39">
      <c r="A72" s="5"/>
      <c r="B72" s="12"/>
      <c r="C72" s="58" t="s">
        <v>1</v>
      </c>
      <c r="D72" s="52" t="s">
        <v>59</v>
      </c>
      <c r="E72" s="53">
        <f>'[1]Форма К-9 (вед)'!$F$134</f>
        <v>78</v>
      </c>
      <c r="F72" s="53">
        <f>'[1]Форма К-9 (вед)'!$G$134</f>
        <v>40.9811</v>
      </c>
      <c r="G72" s="53">
        <f>'[1]Форма К-9 (вед)'!$H$134</f>
        <v>40.9811</v>
      </c>
      <c r="H72" s="9">
        <f t="shared" si="10"/>
        <v>100</v>
      </c>
    </row>
    <row r="73" spans="1:8" s="3" customFormat="1" ht="12.75">
      <c r="A73" s="12" t="s">
        <v>32</v>
      </c>
      <c r="B73" s="12"/>
      <c r="C73" s="16"/>
      <c r="D73" s="74" t="s">
        <v>33</v>
      </c>
      <c r="E73" s="53">
        <f aca="true" t="shared" si="11" ref="E73:G77">E74</f>
        <v>848</v>
      </c>
      <c r="F73" s="53">
        <f t="shared" si="11"/>
        <v>2466.9658</v>
      </c>
      <c r="G73" s="53">
        <f t="shared" si="11"/>
        <v>2466.9658</v>
      </c>
      <c r="H73" s="9">
        <f t="shared" si="10"/>
        <v>100</v>
      </c>
    </row>
    <row r="74" spans="1:8" s="3" customFormat="1" ht="12.75">
      <c r="A74" s="12" t="s">
        <v>43</v>
      </c>
      <c r="B74" s="58"/>
      <c r="C74" s="66"/>
      <c r="D74" s="88" t="s">
        <v>44</v>
      </c>
      <c r="E74" s="8">
        <f t="shared" si="11"/>
        <v>848</v>
      </c>
      <c r="F74" s="8">
        <f t="shared" si="11"/>
        <v>2466.9658</v>
      </c>
      <c r="G74" s="8">
        <f t="shared" si="11"/>
        <v>2466.9658</v>
      </c>
      <c r="H74" s="9">
        <f t="shared" si="10"/>
        <v>100</v>
      </c>
    </row>
    <row r="75" spans="1:8" s="3" customFormat="1" ht="39">
      <c r="A75" s="5"/>
      <c r="B75" s="87" t="s">
        <v>186</v>
      </c>
      <c r="C75" s="66"/>
      <c r="D75" s="93" t="s">
        <v>108</v>
      </c>
      <c r="E75" s="8">
        <f t="shared" si="11"/>
        <v>848</v>
      </c>
      <c r="F75" s="8">
        <f>F76+F79</f>
        <v>2466.9658</v>
      </c>
      <c r="G75" s="8">
        <f>G76+G79</f>
        <v>2466.9658</v>
      </c>
      <c r="H75" s="9">
        <f t="shared" si="10"/>
        <v>100</v>
      </c>
    </row>
    <row r="76" spans="1:8" s="3" customFormat="1" ht="51.75">
      <c r="A76" s="5"/>
      <c r="B76" s="87" t="s">
        <v>187</v>
      </c>
      <c r="C76" s="66"/>
      <c r="D76" s="88" t="s">
        <v>109</v>
      </c>
      <c r="E76" s="8">
        <f t="shared" si="11"/>
        <v>848</v>
      </c>
      <c r="F76" s="8">
        <f t="shared" si="11"/>
        <v>987.7985799999999</v>
      </c>
      <c r="G76" s="8">
        <f t="shared" si="11"/>
        <v>987.7985799999999</v>
      </c>
      <c r="H76" s="9">
        <f t="shared" si="10"/>
        <v>100</v>
      </c>
    </row>
    <row r="77" spans="1:8" s="3" customFormat="1" ht="25.5">
      <c r="A77" s="5"/>
      <c r="B77" s="87" t="s">
        <v>188</v>
      </c>
      <c r="C77" s="66"/>
      <c r="D77" s="88" t="s">
        <v>110</v>
      </c>
      <c r="E77" s="8">
        <f t="shared" si="11"/>
        <v>848</v>
      </c>
      <c r="F77" s="8">
        <f t="shared" si="11"/>
        <v>987.7985799999999</v>
      </c>
      <c r="G77" s="8">
        <f t="shared" si="11"/>
        <v>987.7985799999999</v>
      </c>
      <c r="H77" s="9">
        <f t="shared" si="10"/>
        <v>100</v>
      </c>
    </row>
    <row r="78" spans="1:8" s="3" customFormat="1" ht="39">
      <c r="A78" s="5"/>
      <c r="B78" s="58"/>
      <c r="C78" s="58" t="s">
        <v>1</v>
      </c>
      <c r="D78" s="78" t="s">
        <v>59</v>
      </c>
      <c r="E78" s="53">
        <f>'[1]Форма К-9 (вед)'!$F$140</f>
        <v>848</v>
      </c>
      <c r="F78" s="53">
        <f>'[1]Форма К-9 (вед)'!$G$140</f>
        <v>987.7985799999999</v>
      </c>
      <c r="G78" s="53">
        <f>'[1]Форма К-9 (вед)'!$H$140</f>
        <v>987.7985799999999</v>
      </c>
      <c r="H78" s="9">
        <f t="shared" si="10"/>
        <v>100</v>
      </c>
    </row>
    <row r="79" spans="1:8" s="3" customFormat="1" ht="39">
      <c r="A79" s="5"/>
      <c r="B79" s="97" t="s">
        <v>189</v>
      </c>
      <c r="C79" s="12"/>
      <c r="D79" s="88" t="s">
        <v>111</v>
      </c>
      <c r="E79" s="53">
        <f>E80+E85+E92</f>
        <v>610</v>
      </c>
      <c r="F79" s="53">
        <f>F80</f>
        <v>1479.16722</v>
      </c>
      <c r="G79" s="53">
        <f>G80</f>
        <v>1479.16722</v>
      </c>
      <c r="H79" s="9">
        <f t="shared" si="10"/>
        <v>100</v>
      </c>
    </row>
    <row r="80" spans="1:8" s="3" customFormat="1" ht="78">
      <c r="A80" s="5"/>
      <c r="B80" s="97" t="s">
        <v>190</v>
      </c>
      <c r="C80" s="56"/>
      <c r="D80" s="88" t="s">
        <v>112</v>
      </c>
      <c r="E80" s="53">
        <f>E81+E83</f>
        <v>225</v>
      </c>
      <c r="F80" s="53">
        <f>F81</f>
        <v>1479.16722</v>
      </c>
      <c r="G80" s="53">
        <f>G81</f>
        <v>1479.16722</v>
      </c>
      <c r="H80" s="9">
        <f t="shared" si="10"/>
        <v>100</v>
      </c>
    </row>
    <row r="81" spans="1:8" s="3" customFormat="1" ht="39">
      <c r="A81" s="5"/>
      <c r="B81" s="12"/>
      <c r="C81" s="57" t="s">
        <v>1</v>
      </c>
      <c r="D81" s="52" t="s">
        <v>59</v>
      </c>
      <c r="E81" s="8">
        <f>'[1]Форма К-9 (вед)'!$F$143</f>
        <v>0</v>
      </c>
      <c r="F81" s="8">
        <f>'[1]Форма К-9 (вед)'!$G$143</f>
        <v>1479.16722</v>
      </c>
      <c r="G81" s="8">
        <f>'[1]Форма К-9 (вед)'!$H$143</f>
        <v>1479.16722</v>
      </c>
      <c r="H81" s="9">
        <f t="shared" si="10"/>
        <v>100</v>
      </c>
    </row>
    <row r="82" spans="1:8" s="3" customFormat="1" ht="12.75">
      <c r="A82" s="12" t="s">
        <v>34</v>
      </c>
      <c r="B82" s="12"/>
      <c r="C82" s="13"/>
      <c r="D82" s="79" t="s">
        <v>35</v>
      </c>
      <c r="E82" s="8">
        <f>E83+E89+E99</f>
        <v>1654</v>
      </c>
      <c r="F82" s="8">
        <f>F83+F89+F99</f>
        <v>1511.18711</v>
      </c>
      <c r="G82" s="8">
        <f>G83+G89+G99</f>
        <v>1511.18711</v>
      </c>
      <c r="H82" s="9">
        <f t="shared" si="10"/>
        <v>100</v>
      </c>
    </row>
    <row r="83" spans="1:8" s="3" customFormat="1" ht="12.75">
      <c r="A83" s="12" t="s">
        <v>36</v>
      </c>
      <c r="B83" s="12"/>
      <c r="C83" s="13"/>
      <c r="D83" s="88" t="s">
        <v>37</v>
      </c>
      <c r="E83" s="8">
        <f aca="true" t="shared" si="12" ref="E83:G87">E84</f>
        <v>225</v>
      </c>
      <c r="F83" s="8">
        <f t="shared" si="12"/>
        <v>120.9351</v>
      </c>
      <c r="G83" s="8">
        <f t="shared" si="12"/>
        <v>120.9351</v>
      </c>
      <c r="H83" s="9">
        <f t="shared" si="10"/>
        <v>100</v>
      </c>
    </row>
    <row r="84" spans="1:8" s="3" customFormat="1" ht="39">
      <c r="A84" s="5"/>
      <c r="B84" s="97" t="s">
        <v>61</v>
      </c>
      <c r="C84" s="13"/>
      <c r="D84" s="93" t="s">
        <v>114</v>
      </c>
      <c r="E84" s="8">
        <f t="shared" si="12"/>
        <v>225</v>
      </c>
      <c r="F84" s="8">
        <f t="shared" si="12"/>
        <v>120.9351</v>
      </c>
      <c r="G84" s="8">
        <f t="shared" si="12"/>
        <v>120.9351</v>
      </c>
      <c r="H84" s="9">
        <f t="shared" si="10"/>
        <v>100</v>
      </c>
    </row>
    <row r="85" spans="1:8" s="3" customFormat="1" ht="25.5">
      <c r="A85" s="5"/>
      <c r="B85" s="97" t="s">
        <v>64</v>
      </c>
      <c r="C85" s="56"/>
      <c r="D85" s="88" t="s">
        <v>202</v>
      </c>
      <c r="E85" s="8">
        <f t="shared" si="12"/>
        <v>225</v>
      </c>
      <c r="F85" s="8">
        <f t="shared" si="12"/>
        <v>120.9351</v>
      </c>
      <c r="G85" s="8">
        <f t="shared" si="12"/>
        <v>120.9351</v>
      </c>
      <c r="H85" s="9">
        <f t="shared" si="10"/>
        <v>100</v>
      </c>
    </row>
    <row r="86" spans="1:8" s="3" customFormat="1" ht="51.75">
      <c r="A86" s="62"/>
      <c r="B86" s="97" t="s">
        <v>171</v>
      </c>
      <c r="C86" s="67"/>
      <c r="D86" s="93" t="s">
        <v>203</v>
      </c>
      <c r="E86" s="8">
        <f t="shared" si="12"/>
        <v>225</v>
      </c>
      <c r="F86" s="8">
        <f t="shared" si="12"/>
        <v>120.9351</v>
      </c>
      <c r="G86" s="8">
        <f t="shared" si="12"/>
        <v>120.9351</v>
      </c>
      <c r="H86" s="9">
        <f t="shared" si="10"/>
        <v>100</v>
      </c>
    </row>
    <row r="87" spans="1:8" s="3" customFormat="1" ht="25.5">
      <c r="A87" s="5"/>
      <c r="B87" s="97" t="s">
        <v>113</v>
      </c>
      <c r="C87" s="58"/>
      <c r="D87" s="88" t="s">
        <v>204</v>
      </c>
      <c r="E87" s="8">
        <f t="shared" si="12"/>
        <v>225</v>
      </c>
      <c r="F87" s="8">
        <f t="shared" si="12"/>
        <v>120.9351</v>
      </c>
      <c r="G87" s="8">
        <f t="shared" si="12"/>
        <v>120.9351</v>
      </c>
      <c r="H87" s="9">
        <f t="shared" si="10"/>
        <v>100</v>
      </c>
    </row>
    <row r="88" spans="1:8" s="3" customFormat="1" ht="39">
      <c r="A88" s="62"/>
      <c r="B88" s="12"/>
      <c r="C88" s="57" t="s">
        <v>1</v>
      </c>
      <c r="D88" s="52" t="s">
        <v>59</v>
      </c>
      <c r="E88" s="8">
        <f>'[1]Форма К-9 (вед)'!$F$150</f>
        <v>225</v>
      </c>
      <c r="F88" s="8">
        <f>'[1]Форма К-9 (вед)'!$G$150</f>
        <v>120.9351</v>
      </c>
      <c r="G88" s="8">
        <f>'[1]Форма К-9 (вед)'!$H$150</f>
        <v>120.9351</v>
      </c>
      <c r="H88" s="9">
        <f t="shared" si="10"/>
        <v>100</v>
      </c>
    </row>
    <row r="89" spans="1:8" s="3" customFormat="1" ht="12.75">
      <c r="A89" s="12" t="s">
        <v>38</v>
      </c>
      <c r="B89" s="12"/>
      <c r="C89" s="13"/>
      <c r="D89" s="88" t="s">
        <v>39</v>
      </c>
      <c r="E89" s="8">
        <f>E90</f>
        <v>204</v>
      </c>
      <c r="F89" s="8">
        <f>F90</f>
        <v>117.99121000000001</v>
      </c>
      <c r="G89" s="8">
        <f>G90</f>
        <v>117.99121000000001</v>
      </c>
      <c r="H89" s="9">
        <f t="shared" si="10"/>
        <v>100</v>
      </c>
    </row>
    <row r="90" spans="1:8" s="3" customFormat="1" ht="39">
      <c r="A90" s="5"/>
      <c r="B90" s="97" t="s">
        <v>61</v>
      </c>
      <c r="C90" s="12"/>
      <c r="D90" s="88" t="s">
        <v>114</v>
      </c>
      <c r="E90" s="8">
        <f>E91+E95</f>
        <v>204</v>
      </c>
      <c r="F90" s="8">
        <f>F91+F95</f>
        <v>117.99121000000001</v>
      </c>
      <c r="G90" s="8">
        <f>G91+G95</f>
        <v>117.99121000000001</v>
      </c>
      <c r="H90" s="9">
        <f t="shared" si="10"/>
        <v>100</v>
      </c>
    </row>
    <row r="91" spans="1:8" s="3" customFormat="1" ht="25.5">
      <c r="A91" s="5"/>
      <c r="B91" s="97" t="s">
        <v>62</v>
      </c>
      <c r="C91" s="13"/>
      <c r="D91" s="88" t="s">
        <v>115</v>
      </c>
      <c r="E91" s="8">
        <f aca="true" t="shared" si="13" ref="E91:G93">E92</f>
        <v>160</v>
      </c>
      <c r="F91" s="8">
        <f t="shared" si="13"/>
        <v>59.736050000000006</v>
      </c>
      <c r="G91" s="8">
        <f t="shared" si="13"/>
        <v>59.736050000000006</v>
      </c>
      <c r="H91" s="9">
        <f t="shared" si="10"/>
        <v>100</v>
      </c>
    </row>
    <row r="92" spans="1:8" s="3" customFormat="1" ht="39">
      <c r="A92" s="5"/>
      <c r="B92" s="97" t="s">
        <v>172</v>
      </c>
      <c r="C92" s="56"/>
      <c r="D92" s="88" t="s">
        <v>116</v>
      </c>
      <c r="E92" s="8">
        <f t="shared" si="13"/>
        <v>160</v>
      </c>
      <c r="F92" s="8">
        <f t="shared" si="13"/>
        <v>59.736050000000006</v>
      </c>
      <c r="G92" s="8">
        <f t="shared" si="13"/>
        <v>59.736050000000006</v>
      </c>
      <c r="H92" s="9">
        <f t="shared" si="10"/>
        <v>100</v>
      </c>
    </row>
    <row r="93" spans="1:8" s="3" customFormat="1" ht="12.75">
      <c r="A93" s="5"/>
      <c r="B93" s="97" t="s">
        <v>207</v>
      </c>
      <c r="C93" s="12"/>
      <c r="D93" s="88" t="s">
        <v>117</v>
      </c>
      <c r="E93" s="8">
        <f>E94</f>
        <v>160</v>
      </c>
      <c r="F93" s="8">
        <f t="shared" si="13"/>
        <v>59.736050000000006</v>
      </c>
      <c r="G93" s="8">
        <f t="shared" si="13"/>
        <v>59.736050000000006</v>
      </c>
      <c r="H93" s="9">
        <f t="shared" si="10"/>
        <v>100</v>
      </c>
    </row>
    <row r="94" spans="1:8" s="3" customFormat="1" ht="39">
      <c r="A94" s="5"/>
      <c r="B94" s="12"/>
      <c r="C94" s="13" t="s">
        <v>1</v>
      </c>
      <c r="D94" s="52" t="s">
        <v>59</v>
      </c>
      <c r="E94" s="8">
        <f>'[1]Форма К-9 (вед)'!$F$156</f>
        <v>160</v>
      </c>
      <c r="F94" s="8">
        <f>'[1]Форма К-9 (вед)'!$G$156</f>
        <v>59.736050000000006</v>
      </c>
      <c r="G94" s="8">
        <f>'[1]Форма К-9 (вед)'!$H$156</f>
        <v>59.736050000000006</v>
      </c>
      <c r="H94" s="9">
        <f t="shared" si="10"/>
        <v>100</v>
      </c>
    </row>
    <row r="95" spans="1:8" s="3" customFormat="1" ht="25.5">
      <c r="A95" s="5"/>
      <c r="B95" s="97" t="s">
        <v>63</v>
      </c>
      <c r="C95" s="13"/>
      <c r="D95" s="88" t="s">
        <v>118</v>
      </c>
      <c r="E95" s="8">
        <f aca="true" t="shared" si="14" ref="E95:G96">E96</f>
        <v>44</v>
      </c>
      <c r="F95" s="8">
        <f t="shared" si="14"/>
        <v>58.255160000000004</v>
      </c>
      <c r="G95" s="8">
        <f t="shared" si="14"/>
        <v>58.255160000000004</v>
      </c>
      <c r="H95" s="9">
        <f t="shared" si="10"/>
        <v>100</v>
      </c>
    </row>
    <row r="96" spans="1:8" s="3" customFormat="1" ht="39">
      <c r="A96" s="5"/>
      <c r="B96" s="97" t="s">
        <v>205</v>
      </c>
      <c r="C96" s="13"/>
      <c r="D96" s="88" t="s">
        <v>119</v>
      </c>
      <c r="E96" s="8">
        <f t="shared" si="14"/>
        <v>44</v>
      </c>
      <c r="F96" s="8">
        <f t="shared" si="14"/>
        <v>58.255160000000004</v>
      </c>
      <c r="G96" s="8">
        <f t="shared" si="14"/>
        <v>58.255160000000004</v>
      </c>
      <c r="H96" s="9">
        <f t="shared" si="10"/>
        <v>100</v>
      </c>
    </row>
    <row r="97" spans="1:8" s="3" customFormat="1" ht="12.75">
      <c r="A97" s="5"/>
      <c r="B97" s="98" t="s">
        <v>206</v>
      </c>
      <c r="C97" s="12"/>
      <c r="D97" s="96" t="s">
        <v>120</v>
      </c>
      <c r="E97" s="53">
        <f>E98</f>
        <v>44</v>
      </c>
      <c r="F97" s="53">
        <f>F98</f>
        <v>58.255160000000004</v>
      </c>
      <c r="G97" s="53">
        <f>G98</f>
        <v>58.255160000000004</v>
      </c>
      <c r="H97" s="9">
        <f t="shared" si="10"/>
        <v>100</v>
      </c>
    </row>
    <row r="98" spans="1:8" s="3" customFormat="1" ht="39">
      <c r="A98" s="5"/>
      <c r="B98" s="12"/>
      <c r="C98" s="13" t="s">
        <v>1</v>
      </c>
      <c r="D98" s="52" t="s">
        <v>59</v>
      </c>
      <c r="E98" s="53">
        <f>'[1]Форма К-9 (вед)'!$F$160</f>
        <v>44</v>
      </c>
      <c r="F98" s="53">
        <f>'[1]Форма К-9 (вед)'!$G$160</f>
        <v>58.255160000000004</v>
      </c>
      <c r="G98" s="53">
        <f>'[1]Форма К-9 (вед)'!$H$160</f>
        <v>58.255160000000004</v>
      </c>
      <c r="H98" s="9">
        <f t="shared" si="10"/>
        <v>100</v>
      </c>
    </row>
    <row r="99" spans="1:8" s="3" customFormat="1" ht="12.75">
      <c r="A99" s="12" t="s">
        <v>17</v>
      </c>
      <c r="B99" s="12"/>
      <c r="C99" s="12"/>
      <c r="D99" s="88" t="s">
        <v>18</v>
      </c>
      <c r="E99" s="8">
        <f>E100</f>
        <v>1225</v>
      </c>
      <c r="F99" s="8">
        <f>F100</f>
        <v>1272.2608</v>
      </c>
      <c r="G99" s="8">
        <f>G100</f>
        <v>1272.2608</v>
      </c>
      <c r="H99" s="9">
        <f t="shared" si="10"/>
        <v>100</v>
      </c>
    </row>
    <row r="100" spans="1:8" s="3" customFormat="1" ht="39">
      <c r="A100" s="5"/>
      <c r="B100" s="97" t="s">
        <v>65</v>
      </c>
      <c r="C100" s="13"/>
      <c r="D100" s="88" t="s">
        <v>122</v>
      </c>
      <c r="E100" s="8">
        <f>E101+E105+E109+E113+E117</f>
        <v>1225</v>
      </c>
      <c r="F100" s="8">
        <f>F101+F105+F109+F113+F117</f>
        <v>1272.2608</v>
      </c>
      <c r="G100" s="8">
        <f>G101+G105+G109+G113+G117</f>
        <v>1272.2608</v>
      </c>
      <c r="H100" s="9">
        <f t="shared" si="10"/>
        <v>100</v>
      </c>
    </row>
    <row r="101" spans="1:8" s="3" customFormat="1" ht="39">
      <c r="A101" s="5"/>
      <c r="B101" s="97" t="s">
        <v>66</v>
      </c>
      <c r="C101" s="13"/>
      <c r="D101" s="88" t="s">
        <v>123</v>
      </c>
      <c r="E101" s="8">
        <f aca="true" t="shared" si="15" ref="E101:G103">E102</f>
        <v>288</v>
      </c>
      <c r="F101" s="8">
        <f t="shared" si="15"/>
        <v>180.51016</v>
      </c>
      <c r="G101" s="8">
        <f t="shared" si="15"/>
        <v>180.51016</v>
      </c>
      <c r="H101" s="9">
        <f t="shared" si="10"/>
        <v>100</v>
      </c>
    </row>
    <row r="102" spans="1:8" s="3" customFormat="1" ht="39">
      <c r="A102" s="5"/>
      <c r="B102" s="97" t="s">
        <v>67</v>
      </c>
      <c r="C102" s="13"/>
      <c r="D102" s="88" t="s">
        <v>124</v>
      </c>
      <c r="E102" s="8">
        <f t="shared" si="15"/>
        <v>288</v>
      </c>
      <c r="F102" s="8">
        <f t="shared" si="15"/>
        <v>180.51016</v>
      </c>
      <c r="G102" s="8">
        <f t="shared" si="15"/>
        <v>180.51016</v>
      </c>
      <c r="H102" s="9">
        <f t="shared" si="10"/>
        <v>100</v>
      </c>
    </row>
    <row r="103" spans="1:8" s="3" customFormat="1" ht="12.75">
      <c r="A103" s="5"/>
      <c r="B103" s="97" t="s">
        <v>121</v>
      </c>
      <c r="C103" s="12"/>
      <c r="D103" s="88" t="s">
        <v>125</v>
      </c>
      <c r="E103" s="8">
        <f t="shared" si="15"/>
        <v>288</v>
      </c>
      <c r="F103" s="8">
        <f t="shared" si="15"/>
        <v>180.51016</v>
      </c>
      <c r="G103" s="8">
        <f t="shared" si="15"/>
        <v>180.51016</v>
      </c>
      <c r="H103" s="9">
        <f t="shared" si="10"/>
        <v>100</v>
      </c>
    </row>
    <row r="104" spans="1:8" s="3" customFormat="1" ht="39">
      <c r="A104" s="5"/>
      <c r="B104" s="12"/>
      <c r="C104" s="80" t="s">
        <v>1</v>
      </c>
      <c r="D104" s="52" t="s">
        <v>59</v>
      </c>
      <c r="E104" s="8">
        <f>'[1]Форма К-9 (вед)'!$F$168</f>
        <v>288</v>
      </c>
      <c r="F104" s="8">
        <f>'[1]Форма К-9 (вед)'!$G$168</f>
        <v>180.51016</v>
      </c>
      <c r="G104" s="8">
        <f>'[1]Форма К-9 (вед)'!$H$168</f>
        <v>180.51016</v>
      </c>
      <c r="H104" s="9">
        <f t="shared" si="10"/>
        <v>100</v>
      </c>
    </row>
    <row r="105" spans="1:8" s="3" customFormat="1" ht="25.5">
      <c r="A105" s="5"/>
      <c r="B105" s="97" t="s">
        <v>126</v>
      </c>
      <c r="C105" s="71"/>
      <c r="D105" s="88" t="s">
        <v>129</v>
      </c>
      <c r="E105" s="53">
        <f aca="true" t="shared" si="16" ref="E105:G107">E106</f>
        <v>282</v>
      </c>
      <c r="F105" s="53">
        <f t="shared" si="16"/>
        <v>10.786190000000001</v>
      </c>
      <c r="G105" s="53">
        <f t="shared" si="16"/>
        <v>10.786190000000001</v>
      </c>
      <c r="H105" s="9">
        <f t="shared" si="10"/>
        <v>100</v>
      </c>
    </row>
    <row r="106" spans="1:8" s="3" customFormat="1" ht="39">
      <c r="A106" s="5"/>
      <c r="B106" s="97" t="s">
        <v>127</v>
      </c>
      <c r="C106" s="71"/>
      <c r="D106" s="88" t="s">
        <v>130</v>
      </c>
      <c r="E106" s="8">
        <f t="shared" si="16"/>
        <v>282</v>
      </c>
      <c r="F106" s="8">
        <f t="shared" si="16"/>
        <v>10.786190000000001</v>
      </c>
      <c r="G106" s="8">
        <f t="shared" si="16"/>
        <v>10.786190000000001</v>
      </c>
      <c r="H106" s="9">
        <f t="shared" si="10"/>
        <v>100</v>
      </c>
    </row>
    <row r="107" spans="1:8" s="3" customFormat="1" ht="25.5">
      <c r="A107" s="5"/>
      <c r="B107" s="98" t="s">
        <v>128</v>
      </c>
      <c r="C107" s="71"/>
      <c r="D107" s="96" t="s">
        <v>131</v>
      </c>
      <c r="E107" s="8">
        <f t="shared" si="16"/>
        <v>282</v>
      </c>
      <c r="F107" s="8">
        <f t="shared" si="16"/>
        <v>10.786190000000001</v>
      </c>
      <c r="G107" s="8">
        <f t="shared" si="16"/>
        <v>10.786190000000001</v>
      </c>
      <c r="H107" s="9">
        <f t="shared" si="10"/>
        <v>100</v>
      </c>
    </row>
    <row r="108" spans="1:8" s="3" customFormat="1" ht="39">
      <c r="A108" s="5"/>
      <c r="B108" s="12"/>
      <c r="C108" s="80" t="s">
        <v>1</v>
      </c>
      <c r="D108" s="52" t="s">
        <v>59</v>
      </c>
      <c r="E108" s="8">
        <f>'[1]Форма К-9 (вед)'!$F$172</f>
        <v>282</v>
      </c>
      <c r="F108" s="8">
        <f>'[1]Форма К-9 (вед)'!$G$172</f>
        <v>10.786190000000001</v>
      </c>
      <c r="G108" s="8">
        <f>'[1]Форма К-9 (вед)'!$H$172</f>
        <v>10.786190000000001</v>
      </c>
      <c r="H108" s="9">
        <f t="shared" si="10"/>
        <v>100</v>
      </c>
    </row>
    <row r="109" spans="1:8" s="3" customFormat="1" ht="39">
      <c r="A109" s="5"/>
      <c r="B109" s="97" t="s">
        <v>132</v>
      </c>
      <c r="C109" s="56"/>
      <c r="D109" s="88" t="s">
        <v>135</v>
      </c>
      <c r="E109" s="8">
        <f aca="true" t="shared" si="17" ref="E109:G110">E110</f>
        <v>640</v>
      </c>
      <c r="F109" s="8">
        <f t="shared" si="17"/>
        <v>836.5954399999999</v>
      </c>
      <c r="G109" s="8">
        <f t="shared" si="17"/>
        <v>836.5954399999999</v>
      </c>
      <c r="H109" s="9">
        <f t="shared" si="10"/>
        <v>100</v>
      </c>
    </row>
    <row r="110" spans="1:8" s="3" customFormat="1" ht="51.75">
      <c r="A110" s="5"/>
      <c r="B110" s="97" t="s">
        <v>133</v>
      </c>
      <c r="C110" s="71"/>
      <c r="D110" s="88" t="s">
        <v>136</v>
      </c>
      <c r="E110" s="53">
        <f t="shared" si="17"/>
        <v>640</v>
      </c>
      <c r="F110" s="53">
        <f t="shared" si="17"/>
        <v>836.5954399999999</v>
      </c>
      <c r="G110" s="53">
        <f t="shared" si="17"/>
        <v>836.5954399999999</v>
      </c>
      <c r="H110" s="9">
        <f t="shared" si="10"/>
        <v>100</v>
      </c>
    </row>
    <row r="111" spans="1:8" s="3" customFormat="1" ht="12.75">
      <c r="A111" s="5"/>
      <c r="B111" s="97" t="s">
        <v>134</v>
      </c>
      <c r="C111" s="63"/>
      <c r="D111" s="88" t="s">
        <v>137</v>
      </c>
      <c r="E111" s="8">
        <f>E112</f>
        <v>640</v>
      </c>
      <c r="F111" s="8">
        <f>F112</f>
        <v>836.5954399999999</v>
      </c>
      <c r="G111" s="8">
        <f>G112</f>
        <v>836.5954399999999</v>
      </c>
      <c r="H111" s="9">
        <f t="shared" si="10"/>
        <v>100</v>
      </c>
    </row>
    <row r="112" spans="1:8" s="3" customFormat="1" ht="39">
      <c r="A112" s="5"/>
      <c r="B112" s="12"/>
      <c r="C112" s="80" t="s">
        <v>1</v>
      </c>
      <c r="D112" s="78" t="s">
        <v>59</v>
      </c>
      <c r="E112" s="8">
        <f>'[1]Форма К-9 (вед)'!$F$176</f>
        <v>640</v>
      </c>
      <c r="F112" s="8">
        <f>'[1]Форма К-9 (вед)'!$G$176</f>
        <v>836.5954399999999</v>
      </c>
      <c r="G112" s="8">
        <f>'[1]Форма К-9 (вед)'!$H$176</f>
        <v>836.5954399999999</v>
      </c>
      <c r="H112" s="9">
        <f t="shared" si="10"/>
        <v>100</v>
      </c>
    </row>
    <row r="113" spans="1:8" s="3" customFormat="1" ht="25.5">
      <c r="A113" s="5"/>
      <c r="B113" s="97" t="s">
        <v>138</v>
      </c>
      <c r="C113" s="63"/>
      <c r="D113" s="88" t="s">
        <v>141</v>
      </c>
      <c r="E113" s="8">
        <f>E114</f>
        <v>15</v>
      </c>
      <c r="F113" s="8">
        <f aca="true" t="shared" si="18" ref="F113:G115">F114</f>
        <v>7.984859999999999</v>
      </c>
      <c r="G113" s="8">
        <f t="shared" si="18"/>
        <v>7.984859999999999</v>
      </c>
      <c r="H113" s="9">
        <f t="shared" si="10"/>
        <v>100</v>
      </c>
    </row>
    <row r="114" spans="1:8" s="3" customFormat="1" ht="25.5">
      <c r="A114" s="5"/>
      <c r="B114" s="97" t="s">
        <v>139</v>
      </c>
      <c r="C114" s="63"/>
      <c r="D114" s="88" t="s">
        <v>142</v>
      </c>
      <c r="E114" s="8">
        <f>E115</f>
        <v>15</v>
      </c>
      <c r="F114" s="8">
        <f t="shared" si="18"/>
        <v>7.984859999999999</v>
      </c>
      <c r="G114" s="8">
        <f t="shared" si="18"/>
        <v>7.984859999999999</v>
      </c>
      <c r="H114" s="9">
        <f t="shared" si="10"/>
        <v>100</v>
      </c>
    </row>
    <row r="115" spans="1:8" s="3" customFormat="1" ht="25.5">
      <c r="A115" s="5"/>
      <c r="B115" s="97" t="s">
        <v>140</v>
      </c>
      <c r="C115" s="63"/>
      <c r="D115" s="88" t="s">
        <v>143</v>
      </c>
      <c r="E115" s="8">
        <f>E116</f>
        <v>15</v>
      </c>
      <c r="F115" s="8">
        <f t="shared" si="18"/>
        <v>7.984859999999999</v>
      </c>
      <c r="G115" s="8">
        <f t="shared" si="18"/>
        <v>7.984859999999999</v>
      </c>
      <c r="H115" s="9">
        <f t="shared" si="10"/>
        <v>100</v>
      </c>
    </row>
    <row r="116" spans="1:8" s="3" customFormat="1" ht="39">
      <c r="A116" s="5"/>
      <c r="B116" s="12"/>
      <c r="C116" s="63" t="s">
        <v>1</v>
      </c>
      <c r="D116" s="70" t="s">
        <v>59</v>
      </c>
      <c r="E116" s="8">
        <f>'[1]Форма К-9 (вед)'!$F$180</f>
        <v>15</v>
      </c>
      <c r="F116" s="8">
        <f>'[1]Форма К-9 (вед)'!$G$180</f>
        <v>7.984859999999999</v>
      </c>
      <c r="G116" s="8">
        <f>'[1]Форма К-9 (вед)'!$H$180</f>
        <v>7.984859999999999</v>
      </c>
      <c r="H116" s="9">
        <f t="shared" si="10"/>
        <v>100</v>
      </c>
    </row>
    <row r="117" spans="1:8" s="3" customFormat="1" ht="25.5">
      <c r="A117" s="5"/>
      <c r="B117" s="97" t="s">
        <v>191</v>
      </c>
      <c r="C117" s="16"/>
      <c r="D117" s="88" t="s">
        <v>144</v>
      </c>
      <c r="E117" s="53">
        <f aca="true" t="shared" si="19" ref="E117:G119">E118</f>
        <v>0</v>
      </c>
      <c r="F117" s="53">
        <f t="shared" si="19"/>
        <v>236.38415</v>
      </c>
      <c r="G117" s="53">
        <f t="shared" si="19"/>
        <v>236.38415</v>
      </c>
      <c r="H117" s="9">
        <f aca="true" t="shared" si="20" ref="H117:H160">G117/F117*100</f>
        <v>100</v>
      </c>
    </row>
    <row r="118" spans="1:8" s="3" customFormat="1" ht="39">
      <c r="A118" s="5"/>
      <c r="B118" s="97" t="s">
        <v>192</v>
      </c>
      <c r="C118" s="16"/>
      <c r="D118" s="88" t="s">
        <v>145</v>
      </c>
      <c r="E118" s="53">
        <f t="shared" si="19"/>
        <v>0</v>
      </c>
      <c r="F118" s="53">
        <f t="shared" si="19"/>
        <v>236.38415</v>
      </c>
      <c r="G118" s="53">
        <f t="shared" si="19"/>
        <v>236.38415</v>
      </c>
      <c r="H118" s="9">
        <f t="shared" si="20"/>
        <v>100</v>
      </c>
    </row>
    <row r="119" spans="1:13" s="3" customFormat="1" ht="51.75">
      <c r="A119" s="5"/>
      <c r="B119" s="97" t="s">
        <v>193</v>
      </c>
      <c r="C119" s="16"/>
      <c r="D119" s="88" t="s">
        <v>146</v>
      </c>
      <c r="E119" s="53">
        <f t="shared" si="19"/>
        <v>0</v>
      </c>
      <c r="F119" s="53">
        <f t="shared" si="19"/>
        <v>236.38415</v>
      </c>
      <c r="G119" s="53">
        <f t="shared" si="19"/>
        <v>236.38415</v>
      </c>
      <c r="H119" s="9">
        <f t="shared" si="20"/>
        <v>100</v>
      </c>
      <c r="J119" s="83"/>
      <c r="K119" s="83"/>
      <c r="L119" s="83"/>
      <c r="M119" s="83"/>
    </row>
    <row r="120" spans="1:13" s="3" customFormat="1" ht="39">
      <c r="A120" s="5"/>
      <c r="B120" s="12"/>
      <c r="C120" s="13" t="s">
        <v>1</v>
      </c>
      <c r="D120" s="52" t="s">
        <v>59</v>
      </c>
      <c r="E120" s="8">
        <f>'[1]Форма К-9 (вед)'!$F$184</f>
        <v>0</v>
      </c>
      <c r="F120" s="8">
        <f>'[1]Форма К-9 (вед)'!$G$184</f>
        <v>236.38415</v>
      </c>
      <c r="G120" s="8">
        <f>'[1]Форма К-9 (вед)'!$H$184</f>
        <v>236.38415</v>
      </c>
      <c r="H120" s="9">
        <f t="shared" si="20"/>
        <v>100</v>
      </c>
      <c r="J120" s="83"/>
      <c r="K120" s="83"/>
      <c r="L120" s="83"/>
      <c r="M120" s="83"/>
    </row>
    <row r="121" spans="1:13" s="3" customFormat="1" ht="12.75">
      <c r="A121" s="12" t="s">
        <v>40</v>
      </c>
      <c r="B121" s="12"/>
      <c r="C121" s="13"/>
      <c r="D121" s="79" t="s">
        <v>45</v>
      </c>
      <c r="E121" s="8">
        <f aca="true" t="shared" si="21" ref="E121:G122">E122</f>
        <v>1437</v>
      </c>
      <c r="F121" s="8">
        <f t="shared" si="21"/>
        <v>1572.82661</v>
      </c>
      <c r="G121" s="8">
        <f t="shared" si="21"/>
        <v>1572.39005</v>
      </c>
      <c r="H121" s="9">
        <f t="shared" si="20"/>
        <v>99.9722436028724</v>
      </c>
      <c r="J121" s="83"/>
      <c r="K121" s="83"/>
      <c r="L121" s="83"/>
      <c r="M121" s="83"/>
    </row>
    <row r="122" spans="1:13" s="3" customFormat="1" ht="12.75">
      <c r="A122" s="12" t="s">
        <v>41</v>
      </c>
      <c r="B122" s="12"/>
      <c r="C122" s="16"/>
      <c r="D122" s="88" t="s">
        <v>147</v>
      </c>
      <c r="E122" s="8">
        <f t="shared" si="21"/>
        <v>1437</v>
      </c>
      <c r="F122" s="8">
        <f t="shared" si="21"/>
        <v>1572.82661</v>
      </c>
      <c r="G122" s="8">
        <f t="shared" si="21"/>
        <v>1572.39005</v>
      </c>
      <c r="H122" s="9">
        <f t="shared" si="20"/>
        <v>99.9722436028724</v>
      </c>
      <c r="J122" s="84"/>
      <c r="K122" s="84"/>
      <c r="L122" s="83"/>
      <c r="M122" s="83"/>
    </row>
    <row r="123" spans="1:13" s="3" customFormat="1" ht="39">
      <c r="A123" s="5"/>
      <c r="B123" s="97" t="s">
        <v>159</v>
      </c>
      <c r="C123" s="13"/>
      <c r="D123" s="88" t="s">
        <v>148</v>
      </c>
      <c r="E123" s="8">
        <f>E124+E130</f>
        <v>1437</v>
      </c>
      <c r="F123" s="8">
        <f>F124+F130</f>
        <v>1572.82661</v>
      </c>
      <c r="G123" s="8">
        <f>G124+G130</f>
        <v>1572.39005</v>
      </c>
      <c r="H123" s="9">
        <f t="shared" si="20"/>
        <v>99.9722436028724</v>
      </c>
      <c r="J123" s="83"/>
      <c r="K123" s="83"/>
      <c r="L123" s="83"/>
      <c r="M123" s="83"/>
    </row>
    <row r="124" spans="1:8" s="3" customFormat="1" ht="12.75">
      <c r="A124" s="5"/>
      <c r="B124" s="97" t="s">
        <v>194</v>
      </c>
      <c r="C124" s="13"/>
      <c r="D124" s="88" t="s">
        <v>149</v>
      </c>
      <c r="E124" s="8">
        <f aca="true" t="shared" si="22" ref="E124:G125">E125</f>
        <v>1058</v>
      </c>
      <c r="F124" s="8">
        <f t="shared" si="22"/>
        <v>1119.12661</v>
      </c>
      <c r="G124" s="8">
        <f t="shared" si="22"/>
        <v>1118.98661</v>
      </c>
      <c r="H124" s="9">
        <f t="shared" si="20"/>
        <v>99.98749024473646</v>
      </c>
    </row>
    <row r="125" spans="1:8" s="3" customFormat="1" ht="25.5">
      <c r="A125" s="5"/>
      <c r="B125" s="97" t="s">
        <v>195</v>
      </c>
      <c r="C125" s="13"/>
      <c r="D125" s="88" t="s">
        <v>208</v>
      </c>
      <c r="E125" s="8">
        <f t="shared" si="22"/>
        <v>1058</v>
      </c>
      <c r="F125" s="8">
        <f t="shared" si="22"/>
        <v>1119.12661</v>
      </c>
      <c r="G125" s="8">
        <f t="shared" si="22"/>
        <v>1118.98661</v>
      </c>
      <c r="H125" s="9">
        <f t="shared" si="20"/>
        <v>99.98749024473646</v>
      </c>
    </row>
    <row r="126" spans="1:8" s="3" customFormat="1" ht="51.75">
      <c r="A126" s="5"/>
      <c r="B126" s="98" t="s">
        <v>196</v>
      </c>
      <c r="C126" s="16"/>
      <c r="D126" s="96" t="s">
        <v>150</v>
      </c>
      <c r="E126" s="53">
        <f>E127+E128+E129</f>
        <v>1058</v>
      </c>
      <c r="F126" s="53">
        <f>F127+F128+F129</f>
        <v>1119.12661</v>
      </c>
      <c r="G126" s="53">
        <f>G127+G128+G129</f>
        <v>1118.98661</v>
      </c>
      <c r="H126" s="9">
        <f t="shared" si="20"/>
        <v>99.98749024473646</v>
      </c>
    </row>
    <row r="127" spans="1:8" s="3" customFormat="1" ht="78">
      <c r="A127" s="5"/>
      <c r="B127" s="12"/>
      <c r="C127" s="16">
        <v>100</v>
      </c>
      <c r="D127" s="15" t="s">
        <v>51</v>
      </c>
      <c r="E127" s="53">
        <f>'[1]Форма К-9 (вед)'!$F$191</f>
        <v>585</v>
      </c>
      <c r="F127" s="53">
        <f>'[1]Форма К-9 (вед)'!$G$191</f>
        <v>719.4244399999999</v>
      </c>
      <c r="G127" s="53">
        <f>'[1]Форма К-9 (вед)'!$H$191</f>
        <v>719.4244399999999</v>
      </c>
      <c r="H127" s="9">
        <f t="shared" si="20"/>
        <v>100</v>
      </c>
    </row>
    <row r="128" spans="1:8" s="3" customFormat="1" ht="39">
      <c r="A128" s="5"/>
      <c r="B128" s="12"/>
      <c r="C128" s="16">
        <v>200</v>
      </c>
      <c r="D128" s="52" t="s">
        <v>59</v>
      </c>
      <c r="E128" s="8">
        <f>'[1]Форма К-9 (вед)'!$F$192</f>
        <v>464.5</v>
      </c>
      <c r="F128" s="8">
        <f>'[1]Форма К-9 (вед)'!$G$192</f>
        <v>394.82817</v>
      </c>
      <c r="G128" s="8">
        <f>'[1]Форма К-9 (вед)'!$H$192</f>
        <v>394.68816999999996</v>
      </c>
      <c r="H128" s="9">
        <f t="shared" si="20"/>
        <v>99.96454153714512</v>
      </c>
    </row>
    <row r="129" spans="1:8" s="3" customFormat="1" ht="12.75">
      <c r="A129" s="5"/>
      <c r="B129" s="12"/>
      <c r="C129" s="13" t="s">
        <v>2</v>
      </c>
      <c r="D129" s="14" t="s">
        <v>3</v>
      </c>
      <c r="E129" s="8">
        <f>'[1]Форма К-9 (вед)'!$F$193</f>
        <v>8.5</v>
      </c>
      <c r="F129" s="8">
        <f>'[1]Форма К-9 (вед)'!$G$193</f>
        <v>4.874</v>
      </c>
      <c r="G129" s="8">
        <f>'[1]Форма К-9 (вед)'!$H$193</f>
        <v>4.874</v>
      </c>
      <c r="H129" s="9">
        <f t="shared" si="20"/>
        <v>100</v>
      </c>
    </row>
    <row r="130" spans="1:8" s="3" customFormat="1" ht="25.5">
      <c r="A130" s="5"/>
      <c r="B130" s="97" t="s">
        <v>197</v>
      </c>
      <c r="C130" s="13"/>
      <c r="D130" s="88" t="s">
        <v>151</v>
      </c>
      <c r="E130" s="8">
        <f>E131</f>
        <v>379</v>
      </c>
      <c r="F130" s="8">
        <f>F131</f>
        <v>453.7</v>
      </c>
      <c r="G130" s="8">
        <f>G131</f>
        <v>453.40344000000005</v>
      </c>
      <c r="H130" s="9">
        <f t="shared" si="20"/>
        <v>99.93463522151202</v>
      </c>
    </row>
    <row r="131" spans="1:8" s="3" customFormat="1" ht="51.75">
      <c r="A131" s="5"/>
      <c r="B131" s="97" t="s">
        <v>198</v>
      </c>
      <c r="C131" s="13"/>
      <c r="D131" s="96" t="s">
        <v>150</v>
      </c>
      <c r="E131" s="8">
        <f>E132+E133</f>
        <v>379</v>
      </c>
      <c r="F131" s="8">
        <v>453.7</v>
      </c>
      <c r="G131" s="8">
        <f>G132+G133</f>
        <v>453.40344000000005</v>
      </c>
      <c r="H131" s="9">
        <f t="shared" si="20"/>
        <v>99.93463522151202</v>
      </c>
    </row>
    <row r="132" spans="1:8" s="3" customFormat="1" ht="78">
      <c r="A132" s="5"/>
      <c r="B132" s="12"/>
      <c r="C132" s="61">
        <v>100</v>
      </c>
      <c r="D132" s="15" t="s">
        <v>51</v>
      </c>
      <c r="E132" s="8">
        <f>'[1]Форма К-9 (вед)'!$F$196</f>
        <v>292.5</v>
      </c>
      <c r="F132" s="8">
        <f>'[1]Форма К-9 (вед)'!$G$196</f>
        <v>355.85759</v>
      </c>
      <c r="G132" s="8">
        <f>'[1]Форма К-9 (вед)'!$H$196</f>
        <v>355.85759</v>
      </c>
      <c r="H132" s="9">
        <f t="shared" si="20"/>
        <v>100</v>
      </c>
    </row>
    <row r="133" spans="1:8" s="3" customFormat="1" ht="39">
      <c r="A133" s="5"/>
      <c r="B133" s="12"/>
      <c r="C133" s="61">
        <v>200</v>
      </c>
      <c r="D133" s="52" t="s">
        <v>59</v>
      </c>
      <c r="E133" s="8">
        <f>'[1]Форма К-9 (вед)'!$F$197</f>
        <v>86.5</v>
      </c>
      <c r="F133" s="8">
        <f>'[1]Форма К-9 (вед)'!$G$197</f>
        <v>97.78994</v>
      </c>
      <c r="G133" s="8">
        <f>'[1]Форма К-9 (вед)'!$H$197</f>
        <v>97.54585</v>
      </c>
      <c r="H133" s="9">
        <f t="shared" si="20"/>
        <v>99.75039354763895</v>
      </c>
    </row>
    <row r="134" spans="1:8" s="3" customFormat="1" ht="12.75">
      <c r="A134" s="99" t="s">
        <v>42</v>
      </c>
      <c r="B134" s="12"/>
      <c r="C134" s="16"/>
      <c r="D134" s="79" t="s">
        <v>20</v>
      </c>
      <c r="E134" s="8">
        <f aca="true" t="shared" si="23" ref="E134:G138">E135</f>
        <v>29.9</v>
      </c>
      <c r="F134" s="8">
        <f t="shared" si="23"/>
        <v>0</v>
      </c>
      <c r="G134" s="8">
        <f t="shared" si="23"/>
        <v>0</v>
      </c>
      <c r="H134" s="9">
        <v>0</v>
      </c>
    </row>
    <row r="135" spans="1:8" s="3" customFormat="1" ht="25.5">
      <c r="A135" s="89" t="s">
        <v>69</v>
      </c>
      <c r="B135" s="12"/>
      <c r="C135" s="16"/>
      <c r="D135" s="88" t="s">
        <v>70</v>
      </c>
      <c r="E135" s="8">
        <f t="shared" si="23"/>
        <v>29.9</v>
      </c>
      <c r="F135" s="8">
        <f t="shared" si="23"/>
        <v>0</v>
      </c>
      <c r="G135" s="8">
        <f t="shared" si="23"/>
        <v>0</v>
      </c>
      <c r="H135" s="9">
        <v>0</v>
      </c>
    </row>
    <row r="136" spans="1:8" s="3" customFormat="1" ht="12.75">
      <c r="A136" s="5"/>
      <c r="B136" s="99" t="s">
        <v>60</v>
      </c>
      <c r="C136" s="13"/>
      <c r="D136" s="88" t="s">
        <v>90</v>
      </c>
      <c r="E136" s="8">
        <f t="shared" si="23"/>
        <v>29.9</v>
      </c>
      <c r="F136" s="8">
        <f t="shared" si="23"/>
        <v>0</v>
      </c>
      <c r="G136" s="8">
        <f t="shared" si="23"/>
        <v>0</v>
      </c>
      <c r="H136" s="9">
        <v>0</v>
      </c>
    </row>
    <row r="137" spans="1:8" s="3" customFormat="1" ht="39">
      <c r="A137" s="5"/>
      <c r="B137" s="99" t="s">
        <v>169</v>
      </c>
      <c r="C137" s="13"/>
      <c r="D137" s="88" t="s">
        <v>91</v>
      </c>
      <c r="E137" s="8">
        <f t="shared" si="23"/>
        <v>29.9</v>
      </c>
      <c r="F137" s="8">
        <f t="shared" si="23"/>
        <v>0</v>
      </c>
      <c r="G137" s="8">
        <f t="shared" si="23"/>
        <v>0</v>
      </c>
      <c r="H137" s="9">
        <v>0</v>
      </c>
    </row>
    <row r="138" spans="1:8" s="3" customFormat="1" ht="64.5">
      <c r="A138" s="5"/>
      <c r="B138" s="99" t="s">
        <v>170</v>
      </c>
      <c r="C138" s="13"/>
      <c r="D138" s="96" t="s">
        <v>152</v>
      </c>
      <c r="E138" s="8">
        <f t="shared" si="23"/>
        <v>29.9</v>
      </c>
      <c r="F138" s="8">
        <f t="shared" si="23"/>
        <v>0</v>
      </c>
      <c r="G138" s="8">
        <f t="shared" si="23"/>
        <v>0</v>
      </c>
      <c r="H138" s="9">
        <v>0</v>
      </c>
    </row>
    <row r="139" spans="1:8" s="3" customFormat="1" ht="39">
      <c r="A139" s="5"/>
      <c r="B139" s="12"/>
      <c r="C139" s="76">
        <v>200</v>
      </c>
      <c r="D139" s="52" t="s">
        <v>59</v>
      </c>
      <c r="E139" s="8">
        <f>'[1]Форма К-9 (вед)'!$F$203</f>
        <v>29.9</v>
      </c>
      <c r="F139" s="8">
        <f>'[1]Форма К-9 (вед)'!$G$203</f>
        <v>0</v>
      </c>
      <c r="G139" s="8">
        <f>'[1]Форма К-9 (вед)'!$H$203</f>
        <v>0</v>
      </c>
      <c r="H139" s="9">
        <v>0</v>
      </c>
    </row>
    <row r="140" spans="1:8" s="3" customFormat="1" ht="12.75">
      <c r="A140" s="12" t="s">
        <v>6</v>
      </c>
      <c r="B140" s="12"/>
      <c r="C140" s="16"/>
      <c r="D140" s="79" t="s">
        <v>7</v>
      </c>
      <c r="E140" s="53">
        <f>E141+E147</f>
        <v>66.175</v>
      </c>
      <c r="F140" s="53">
        <f>F141+F147</f>
        <v>66.17500000000001</v>
      </c>
      <c r="G140" s="53">
        <f>G141+G147</f>
        <v>65.85374000000002</v>
      </c>
      <c r="H140" s="9">
        <f t="shared" si="20"/>
        <v>99.51452965621459</v>
      </c>
    </row>
    <row r="141" spans="1:8" s="3" customFormat="1" ht="12.75">
      <c r="A141" s="89" t="s">
        <v>8</v>
      </c>
      <c r="B141" s="12"/>
      <c r="C141" s="16"/>
      <c r="D141" s="88" t="s">
        <v>9</v>
      </c>
      <c r="E141" s="53">
        <f aca="true" t="shared" si="24" ref="E141:G145">E142</f>
        <v>54.7</v>
      </c>
      <c r="F141" s="53">
        <f t="shared" si="24"/>
        <v>54.7</v>
      </c>
      <c r="G141" s="53">
        <f t="shared" si="24"/>
        <v>54.37874000000001</v>
      </c>
      <c r="H141" s="9">
        <f t="shared" si="20"/>
        <v>99.41268738574041</v>
      </c>
    </row>
    <row r="142" spans="1:8" s="3" customFormat="1" ht="51.75">
      <c r="A142" s="5"/>
      <c r="B142" s="97" t="s">
        <v>73</v>
      </c>
      <c r="C142" s="16"/>
      <c r="D142" s="88" t="s">
        <v>72</v>
      </c>
      <c r="E142" s="8">
        <f t="shared" si="24"/>
        <v>54.7</v>
      </c>
      <c r="F142" s="8">
        <f t="shared" si="24"/>
        <v>54.7</v>
      </c>
      <c r="G142" s="8">
        <f t="shared" si="24"/>
        <v>54.37874000000001</v>
      </c>
      <c r="H142" s="9">
        <f t="shared" si="20"/>
        <v>99.41268738574041</v>
      </c>
    </row>
    <row r="143" spans="1:8" s="3" customFormat="1" ht="51.75">
      <c r="A143" s="5"/>
      <c r="B143" s="97" t="s">
        <v>75</v>
      </c>
      <c r="C143" s="13"/>
      <c r="D143" s="88" t="s">
        <v>74</v>
      </c>
      <c r="E143" s="8">
        <f t="shared" si="24"/>
        <v>54.7</v>
      </c>
      <c r="F143" s="8">
        <f t="shared" si="24"/>
        <v>54.7</v>
      </c>
      <c r="G143" s="8">
        <f t="shared" si="24"/>
        <v>54.37874000000001</v>
      </c>
      <c r="H143" s="9">
        <f t="shared" si="20"/>
        <v>99.41268738574041</v>
      </c>
    </row>
    <row r="144" spans="1:8" s="3" customFormat="1" ht="39">
      <c r="A144" s="5"/>
      <c r="B144" s="97" t="s">
        <v>167</v>
      </c>
      <c r="C144" s="13"/>
      <c r="D144" s="88" t="s">
        <v>153</v>
      </c>
      <c r="E144" s="8">
        <f t="shared" si="24"/>
        <v>54.7</v>
      </c>
      <c r="F144" s="8">
        <f t="shared" si="24"/>
        <v>54.7</v>
      </c>
      <c r="G144" s="8">
        <f t="shared" si="24"/>
        <v>54.37874000000001</v>
      </c>
      <c r="H144" s="9">
        <f t="shared" si="20"/>
        <v>99.41268738574041</v>
      </c>
    </row>
    <row r="145" spans="1:8" s="3" customFormat="1" ht="64.5">
      <c r="A145" s="5"/>
      <c r="B145" s="97" t="s">
        <v>168</v>
      </c>
      <c r="C145" s="13"/>
      <c r="D145" s="88" t="s">
        <v>154</v>
      </c>
      <c r="E145" s="8">
        <f t="shared" si="24"/>
        <v>54.7</v>
      </c>
      <c r="F145" s="8">
        <f t="shared" si="24"/>
        <v>54.7</v>
      </c>
      <c r="G145" s="8">
        <f t="shared" si="24"/>
        <v>54.37874000000001</v>
      </c>
      <c r="H145" s="9">
        <f t="shared" si="20"/>
        <v>99.41268738574041</v>
      </c>
    </row>
    <row r="146" spans="1:8" s="3" customFormat="1" ht="25.5">
      <c r="A146" s="5"/>
      <c r="B146" s="12"/>
      <c r="C146" s="12" t="s">
        <v>4</v>
      </c>
      <c r="D146" s="65" t="s">
        <v>5</v>
      </c>
      <c r="E146" s="53">
        <v>54.7</v>
      </c>
      <c r="F146" s="53">
        <v>54.7</v>
      </c>
      <c r="G146" s="53">
        <f>'[1]Форма К-9 (вед)'!$H$210+'[1]Форма К-9 (вед)'!$H$257</f>
        <v>54.37874000000001</v>
      </c>
      <c r="H146" s="9">
        <f t="shared" si="20"/>
        <v>99.41268738574041</v>
      </c>
    </row>
    <row r="147" spans="1:8" s="3" customFormat="1" ht="12.75">
      <c r="A147" s="56" t="s">
        <v>11</v>
      </c>
      <c r="B147" s="12"/>
      <c r="C147" s="16"/>
      <c r="D147" s="55" t="s">
        <v>12</v>
      </c>
      <c r="E147" s="53">
        <f aca="true" t="shared" si="25" ref="E147:G150">E148</f>
        <v>11.475</v>
      </c>
      <c r="F147" s="53">
        <f t="shared" si="25"/>
        <v>11.475000000000001</v>
      </c>
      <c r="G147" s="53">
        <f t="shared" si="25"/>
        <v>11.475000000000001</v>
      </c>
      <c r="H147" s="9">
        <f t="shared" si="20"/>
        <v>100</v>
      </c>
    </row>
    <row r="148" spans="1:8" s="3" customFormat="1" ht="51.75">
      <c r="A148" s="5"/>
      <c r="B148" s="97" t="s">
        <v>73</v>
      </c>
      <c r="C148" s="16"/>
      <c r="D148" s="88" t="s">
        <v>72</v>
      </c>
      <c r="E148" s="8">
        <f t="shared" si="25"/>
        <v>11.475</v>
      </c>
      <c r="F148" s="8">
        <f t="shared" si="25"/>
        <v>11.475000000000001</v>
      </c>
      <c r="G148" s="8">
        <f t="shared" si="25"/>
        <v>11.475000000000001</v>
      </c>
      <c r="H148" s="9">
        <f t="shared" si="20"/>
        <v>100</v>
      </c>
    </row>
    <row r="149" spans="1:8" s="3" customFormat="1" ht="51.75">
      <c r="A149" s="5"/>
      <c r="B149" s="97" t="s">
        <v>75</v>
      </c>
      <c r="C149" s="13"/>
      <c r="D149" s="88" t="s">
        <v>74</v>
      </c>
      <c r="E149" s="8">
        <f t="shared" si="25"/>
        <v>11.475</v>
      </c>
      <c r="F149" s="8">
        <f t="shared" si="25"/>
        <v>11.475000000000001</v>
      </c>
      <c r="G149" s="8">
        <f t="shared" si="25"/>
        <v>11.475000000000001</v>
      </c>
      <c r="H149" s="9">
        <f t="shared" si="20"/>
        <v>100</v>
      </c>
    </row>
    <row r="150" spans="1:8" s="3" customFormat="1" ht="39">
      <c r="A150" s="5"/>
      <c r="B150" s="97" t="s">
        <v>79</v>
      </c>
      <c r="C150" s="13"/>
      <c r="D150" s="88" t="s">
        <v>76</v>
      </c>
      <c r="E150" s="8">
        <f t="shared" si="25"/>
        <v>11.475</v>
      </c>
      <c r="F150" s="8">
        <f t="shared" si="25"/>
        <v>11.475000000000001</v>
      </c>
      <c r="G150" s="8">
        <f t="shared" si="25"/>
        <v>11.475000000000001</v>
      </c>
      <c r="H150" s="9">
        <f t="shared" si="20"/>
        <v>100</v>
      </c>
    </row>
    <row r="151" spans="1:8" s="3" customFormat="1" ht="103.5">
      <c r="A151" s="5"/>
      <c r="B151" s="97" t="s">
        <v>166</v>
      </c>
      <c r="C151" s="13"/>
      <c r="D151" s="88" t="s">
        <v>155</v>
      </c>
      <c r="E151" s="8">
        <f>E152</f>
        <v>11.475</v>
      </c>
      <c r="F151" s="8">
        <f>F152</f>
        <v>11.475000000000001</v>
      </c>
      <c r="G151" s="8">
        <f>G152</f>
        <v>11.475000000000001</v>
      </c>
      <c r="H151" s="9">
        <f t="shared" si="20"/>
        <v>100</v>
      </c>
    </row>
    <row r="152" spans="1:8" s="3" customFormat="1" ht="78">
      <c r="A152" s="5"/>
      <c r="B152" s="12"/>
      <c r="C152" s="58" t="s">
        <v>0</v>
      </c>
      <c r="D152" s="15" t="s">
        <v>51</v>
      </c>
      <c r="E152" s="8">
        <f>'[1]Форма К-9 (вед)'!$F$216+'[1]Форма К-9 (вед)'!$F$234</f>
        <v>11.475</v>
      </c>
      <c r="F152" s="8">
        <f>'[1]Форма К-9 (вед)'!$G$216+'[1]Форма К-9 (вед)'!$G$234</f>
        <v>11.475000000000001</v>
      </c>
      <c r="G152" s="8">
        <f>'[1]Форма К-9 (вед)'!$H$216+'[1]Форма К-9 (вед)'!$H$234</f>
        <v>11.475000000000001</v>
      </c>
      <c r="H152" s="9">
        <f t="shared" si="20"/>
        <v>100</v>
      </c>
    </row>
    <row r="153" spans="1:8" s="3" customFormat="1" ht="12.75">
      <c r="A153" s="99" t="s">
        <v>19</v>
      </c>
      <c r="B153" s="12"/>
      <c r="C153" s="16"/>
      <c r="D153" s="81" t="s">
        <v>157</v>
      </c>
      <c r="E153" s="8">
        <f aca="true" t="shared" si="26" ref="E153:G158">E154</f>
        <v>65</v>
      </c>
      <c r="F153" s="8">
        <f t="shared" si="26"/>
        <v>32.8912</v>
      </c>
      <c r="G153" s="8">
        <f t="shared" si="26"/>
        <v>32.8912</v>
      </c>
      <c r="H153" s="9">
        <f t="shared" si="20"/>
        <v>100</v>
      </c>
    </row>
    <row r="154" spans="1:8" s="3" customFormat="1" ht="12.75">
      <c r="A154" s="89" t="s">
        <v>156</v>
      </c>
      <c r="B154" s="12"/>
      <c r="C154" s="13"/>
      <c r="D154" s="88" t="s">
        <v>158</v>
      </c>
      <c r="E154" s="8">
        <f t="shared" si="26"/>
        <v>65</v>
      </c>
      <c r="F154" s="8">
        <f t="shared" si="26"/>
        <v>32.8912</v>
      </c>
      <c r="G154" s="8">
        <f t="shared" si="26"/>
        <v>32.8912</v>
      </c>
      <c r="H154" s="9">
        <f t="shared" si="20"/>
        <v>100</v>
      </c>
    </row>
    <row r="155" spans="1:8" s="3" customFormat="1" ht="39">
      <c r="A155" s="4"/>
      <c r="B155" s="87" t="s">
        <v>159</v>
      </c>
      <c r="C155" s="12"/>
      <c r="D155" s="88" t="s">
        <v>148</v>
      </c>
      <c r="E155" s="8">
        <f t="shared" si="26"/>
        <v>65</v>
      </c>
      <c r="F155" s="8">
        <f t="shared" si="26"/>
        <v>32.8912</v>
      </c>
      <c r="G155" s="8">
        <f t="shared" si="26"/>
        <v>32.8912</v>
      </c>
      <c r="H155" s="9">
        <f>G155/F155*100</f>
        <v>100</v>
      </c>
    </row>
    <row r="156" spans="1:8" s="3" customFormat="1" ht="25.5">
      <c r="A156" s="4"/>
      <c r="B156" s="87" t="s">
        <v>160</v>
      </c>
      <c r="C156" s="12"/>
      <c r="D156" s="88" t="s">
        <v>163</v>
      </c>
      <c r="E156" s="53">
        <f t="shared" si="26"/>
        <v>65</v>
      </c>
      <c r="F156" s="53">
        <f t="shared" si="26"/>
        <v>32.8912</v>
      </c>
      <c r="G156" s="53">
        <f t="shared" si="26"/>
        <v>32.8912</v>
      </c>
      <c r="H156" s="9">
        <f t="shared" si="20"/>
        <v>100</v>
      </c>
    </row>
    <row r="157" spans="1:8" s="3" customFormat="1" ht="25.5">
      <c r="A157" s="4"/>
      <c r="B157" s="87" t="s">
        <v>161</v>
      </c>
      <c r="C157" s="13"/>
      <c r="D157" s="88" t="s">
        <v>164</v>
      </c>
      <c r="E157" s="8">
        <f t="shared" si="26"/>
        <v>65</v>
      </c>
      <c r="F157" s="8">
        <f t="shared" si="26"/>
        <v>32.8912</v>
      </c>
      <c r="G157" s="8">
        <f t="shared" si="26"/>
        <v>32.8912</v>
      </c>
      <c r="H157" s="9">
        <f t="shared" si="20"/>
        <v>100</v>
      </c>
    </row>
    <row r="158" spans="1:8" s="3" customFormat="1" ht="39">
      <c r="A158" s="4"/>
      <c r="B158" s="87" t="s">
        <v>162</v>
      </c>
      <c r="C158" s="12"/>
      <c r="D158" s="88" t="s">
        <v>165</v>
      </c>
      <c r="E158" s="53">
        <f t="shared" si="26"/>
        <v>65</v>
      </c>
      <c r="F158" s="53">
        <f t="shared" si="26"/>
        <v>32.8912</v>
      </c>
      <c r="G158" s="53">
        <f t="shared" si="26"/>
        <v>32.8912</v>
      </c>
      <c r="H158" s="9">
        <f t="shared" si="20"/>
        <v>100</v>
      </c>
    </row>
    <row r="159" spans="1:8" s="3" customFormat="1" ht="39">
      <c r="A159" s="4"/>
      <c r="B159" s="12"/>
      <c r="C159" s="58" t="s">
        <v>1</v>
      </c>
      <c r="D159" s="52" t="s">
        <v>59</v>
      </c>
      <c r="E159" s="8">
        <f>'[1]Форма К-9 (вед)'!$F$223</f>
        <v>65</v>
      </c>
      <c r="F159" s="8">
        <f>'[1]Форма К-9 (вед)'!$G$223</f>
        <v>32.8912</v>
      </c>
      <c r="G159" s="8">
        <f>'[1]Форма К-9 (вед)'!$H$223</f>
        <v>32.8912</v>
      </c>
      <c r="H159" s="9">
        <f t="shared" si="20"/>
        <v>100</v>
      </c>
    </row>
    <row r="160" spans="1:8" s="18" customFormat="1" ht="13.5">
      <c r="A160" s="82"/>
      <c r="B160" s="59"/>
      <c r="C160" s="60"/>
      <c r="D160" s="19" t="s">
        <v>10</v>
      </c>
      <c r="E160" s="20">
        <f>E13+E51+E59+E73+E82+E121+E134+E140+E153</f>
        <v>7577.05</v>
      </c>
      <c r="F160" s="20">
        <f>F13+F51+F59+F73+F82+F121+F134+F140+F153</f>
        <v>9597.067379999999</v>
      </c>
      <c r="G160" s="20">
        <f>G13+G51+G59+G73+G82+G121+G134+G140+G153</f>
        <v>9590.66921</v>
      </c>
      <c r="H160" s="9">
        <f t="shared" si="20"/>
        <v>99.93333203001853</v>
      </c>
    </row>
    <row r="161" spans="1:10" s="21" customFormat="1" ht="6.75" customHeight="1">
      <c r="A161" s="43"/>
      <c r="B161" s="44"/>
      <c r="C161" s="43"/>
      <c r="D161" s="45"/>
      <c r="E161" s="46"/>
      <c r="F161" s="47"/>
      <c r="G161" s="47"/>
      <c r="H161" s="47"/>
      <c r="I161" s="51"/>
      <c r="J161" s="3"/>
    </row>
    <row r="162" spans="1:8" s="3" customFormat="1" ht="13.5">
      <c r="A162" s="86"/>
      <c r="B162" s="86"/>
      <c r="C162" s="86"/>
      <c r="D162" s="27" t="s">
        <v>46</v>
      </c>
      <c r="E162" s="17">
        <f>E164-E160</f>
        <v>-1142.0500000000002</v>
      </c>
      <c r="F162" s="17">
        <f>F164-F160</f>
        <v>-49.46737999999823</v>
      </c>
      <c r="G162" s="17">
        <f>G164-G160</f>
        <v>953.1307899999993</v>
      </c>
      <c r="H162" s="17"/>
    </row>
    <row r="163" spans="1:4" ht="12.75">
      <c r="A163" s="48"/>
      <c r="B163" s="49"/>
      <c r="C163" s="48"/>
      <c r="D163" s="50"/>
    </row>
    <row r="164" spans="1:7" ht="12.75">
      <c r="A164" s="48"/>
      <c r="B164" s="49"/>
      <c r="C164" s="48"/>
      <c r="D164" s="50"/>
      <c r="E164" s="85">
        <v>6435</v>
      </c>
      <c r="F164" s="85">
        <v>9547.6</v>
      </c>
      <c r="G164" s="85">
        <v>10543.8</v>
      </c>
    </row>
    <row r="165" spans="1:4" ht="12.75">
      <c r="A165" s="48"/>
      <c r="B165" s="49"/>
      <c r="C165" s="48"/>
      <c r="D165" s="50"/>
    </row>
    <row r="166" spans="1:4" ht="12.75">
      <c r="A166" s="48"/>
      <c r="B166" s="49"/>
      <c r="C166" s="48"/>
      <c r="D166" s="50"/>
    </row>
    <row r="167" spans="1:4" ht="12.75">
      <c r="A167" s="48"/>
      <c r="B167" s="49"/>
      <c r="C167" s="48"/>
      <c r="D167" s="50"/>
    </row>
    <row r="168" spans="1:4" ht="12.75">
      <c r="A168" s="48"/>
      <c r="B168" s="49"/>
      <c r="C168" s="48"/>
      <c r="D168" s="50"/>
    </row>
    <row r="169" spans="1:4" ht="12.75">
      <c r="A169" s="48"/>
      <c r="B169" s="49"/>
      <c r="C169" s="48"/>
      <c r="D169" s="50"/>
    </row>
    <row r="170" spans="1:4" ht="12.75">
      <c r="A170" s="48"/>
      <c r="B170" s="49"/>
      <c r="C170" s="48"/>
      <c r="D170" s="50"/>
    </row>
    <row r="171" spans="1:4" ht="12.75">
      <c r="A171" s="48"/>
      <c r="B171" s="49"/>
      <c r="C171" s="48"/>
      <c r="D171" s="50"/>
    </row>
    <row r="172" spans="1:4" ht="12.75">
      <c r="A172" s="48"/>
      <c r="B172" s="49"/>
      <c r="C172" s="48"/>
      <c r="D172" s="50"/>
    </row>
    <row r="173" spans="1:4" ht="12.75">
      <c r="A173" s="48"/>
      <c r="B173" s="49"/>
      <c r="C173" s="48"/>
      <c r="D173" s="50"/>
    </row>
    <row r="174" spans="1:4" ht="12.75">
      <c r="A174" s="48"/>
      <c r="B174" s="49"/>
      <c r="C174" s="48"/>
      <c r="D174" s="50"/>
    </row>
    <row r="175" spans="1:4" ht="12.75">
      <c r="A175" s="48"/>
      <c r="B175" s="49"/>
      <c r="C175" s="48"/>
      <c r="D175" s="50"/>
    </row>
    <row r="176" spans="1:4" ht="12.75">
      <c r="A176" s="48"/>
      <c r="B176" s="49"/>
      <c r="C176" s="48"/>
      <c r="D176" s="50"/>
    </row>
    <row r="177" spans="1:4" ht="12.75">
      <c r="A177" s="48"/>
      <c r="B177" s="49"/>
      <c r="C177" s="48"/>
      <c r="D177" s="50"/>
    </row>
    <row r="178" spans="1:4" ht="12.75">
      <c r="A178" s="48"/>
      <c r="B178" s="49"/>
      <c r="C178" s="48"/>
      <c r="D178" s="50"/>
    </row>
    <row r="179" spans="1:4" ht="12.75">
      <c r="A179" s="48"/>
      <c r="B179" s="49"/>
      <c r="C179" s="48"/>
      <c r="D179" s="50"/>
    </row>
    <row r="180" spans="1:4" ht="12.75">
      <c r="A180" s="48"/>
      <c r="B180" s="49"/>
      <c r="C180" s="48"/>
      <c r="D180" s="50"/>
    </row>
    <row r="181" spans="1:4" ht="12.75">
      <c r="A181" s="48"/>
      <c r="B181" s="49"/>
      <c r="C181" s="48"/>
      <c r="D181" s="50"/>
    </row>
    <row r="182" spans="1:4" ht="12.75">
      <c r="A182" s="48"/>
      <c r="B182" s="49"/>
      <c r="C182" s="48"/>
      <c r="D182" s="50"/>
    </row>
    <row r="183" spans="1:4" ht="12.75">
      <c r="A183" s="48"/>
      <c r="B183" s="49"/>
      <c r="C183" s="48"/>
      <c r="D183" s="50"/>
    </row>
    <row r="184" spans="1:4" ht="12.75">
      <c r="A184" s="48"/>
      <c r="B184" s="49"/>
      <c r="C184" s="48"/>
      <c r="D184" s="50"/>
    </row>
    <row r="185" spans="1:4" ht="12.75">
      <c r="A185" s="48"/>
      <c r="B185" s="49"/>
      <c r="C185" s="48"/>
      <c r="D185" s="50"/>
    </row>
    <row r="186" spans="1:4" ht="12.75">
      <c r="A186" s="48"/>
      <c r="B186" s="49"/>
      <c r="C186" s="48"/>
      <c r="D186" s="50"/>
    </row>
    <row r="187" spans="1:4" ht="12.75">
      <c r="A187" s="48"/>
      <c r="B187" s="49"/>
      <c r="C187" s="48"/>
      <c r="D187" s="50"/>
    </row>
    <row r="188" spans="1:4" ht="12.75">
      <c r="A188" s="48"/>
      <c r="B188" s="49"/>
      <c r="C188" s="48"/>
      <c r="D188" s="50"/>
    </row>
    <row r="189" spans="1:4" ht="12.75">
      <c r="A189" s="48"/>
      <c r="B189" s="49"/>
      <c r="C189" s="48"/>
      <c r="D189" s="50"/>
    </row>
    <row r="190" spans="1:4" ht="12.75">
      <c r="A190" s="48"/>
      <c r="B190" s="49"/>
      <c r="C190" s="48"/>
      <c r="D190" s="50"/>
    </row>
    <row r="191" spans="1:4" ht="12.75">
      <c r="A191" s="48"/>
      <c r="B191" s="49"/>
      <c r="C191" s="48"/>
      <c r="D191" s="50"/>
    </row>
    <row r="192" spans="1:4" ht="12.75">
      <c r="A192" s="48"/>
      <c r="B192" s="49"/>
      <c r="C192" s="48"/>
      <c r="D192" s="50"/>
    </row>
    <row r="193" spans="1:4" ht="12.75">
      <c r="A193" s="48"/>
      <c r="B193" s="49"/>
      <c r="C193" s="48"/>
      <c r="D193" s="50"/>
    </row>
    <row r="194" spans="1:4" ht="12.75">
      <c r="A194" s="48"/>
      <c r="B194" s="49"/>
      <c r="C194" s="48"/>
      <c r="D194" s="50"/>
    </row>
    <row r="195" spans="1:4" ht="12.75">
      <c r="A195" s="48"/>
      <c r="B195" s="49"/>
      <c r="C195" s="48"/>
      <c r="D195" s="50"/>
    </row>
    <row r="196" spans="1:4" ht="12.75">
      <c r="A196" s="48"/>
      <c r="B196" s="49"/>
      <c r="C196" s="48"/>
      <c r="D196" s="50"/>
    </row>
    <row r="197" spans="1:4" ht="12.75">
      <c r="A197" s="48"/>
      <c r="B197" s="49"/>
      <c r="C197" s="48"/>
      <c r="D197" s="50"/>
    </row>
    <row r="198" spans="1:4" ht="12.75">
      <c r="A198" s="48"/>
      <c r="B198" s="49"/>
      <c r="C198" s="48"/>
      <c r="D198" s="50"/>
    </row>
    <row r="199" spans="1:4" ht="12.75">
      <c r="A199" s="48"/>
      <c r="B199" s="49"/>
      <c r="C199" s="48"/>
      <c r="D199" s="50"/>
    </row>
    <row r="200" spans="1:4" ht="12.75">
      <c r="A200" s="48"/>
      <c r="B200" s="49"/>
      <c r="C200" s="48"/>
      <c r="D200" s="50"/>
    </row>
    <row r="201" spans="1:4" ht="12.75">
      <c r="A201" s="48"/>
      <c r="B201" s="49"/>
      <c r="C201" s="48"/>
      <c r="D201" s="50"/>
    </row>
    <row r="202" spans="1:4" ht="12.75">
      <c r="A202" s="48"/>
      <c r="B202" s="49"/>
      <c r="C202" s="48"/>
      <c r="D202" s="50"/>
    </row>
    <row r="203" spans="1:3" ht="12.75">
      <c r="A203" s="48"/>
      <c r="B203" s="49"/>
      <c r="C203" s="48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</sheetData>
  <sheetProtection/>
  <autoFilter ref="A12:L160"/>
  <mergeCells count="6">
    <mergeCell ref="A8:H8"/>
    <mergeCell ref="A9:H9"/>
    <mergeCell ref="E1:H1"/>
    <mergeCell ref="E3:H3"/>
    <mergeCell ref="E4:H4"/>
    <mergeCell ref="E2:H2"/>
  </mergeCells>
  <printOptions/>
  <pageMargins left="0.7874015748031497" right="0.1968503937007874" top="0.3937007874015748" bottom="0.31496062992125984" header="0.31496062992125984" footer="0.03937007874015748"/>
  <pageSetup fitToHeight="0" fitToWidth="1" horizontalDpi="1200" verticalDpi="1200" orientation="portrait" paperSize="9" scale="91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2018-11-09T09:02:27Z</cp:lastPrinted>
  <dcterms:created xsi:type="dcterms:W3CDTF">2005-09-01T09:08:31Z</dcterms:created>
  <dcterms:modified xsi:type="dcterms:W3CDTF">2018-11-09T09:02:30Z</dcterms:modified>
  <cp:category/>
  <cp:version/>
  <cp:contentType/>
  <cp:contentStatus/>
</cp:coreProperties>
</file>