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00" windowWidth="13020" windowHeight="82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К-2'!$A$11:$J$93</definedName>
    <definedName name="_xlnm.Print_Titles" localSheetId="0">'Форма К-2'!$9:$11</definedName>
  </definedNames>
  <calcPr calcId="124519"/>
</workbook>
</file>

<file path=xl/calcChain.xml><?xml version="1.0" encoding="utf-8"?>
<calcChain xmlns="http://schemas.openxmlformats.org/spreadsheetml/2006/main">
  <c r="F52" i="1"/>
  <c r="J30"/>
  <c r="C82"/>
  <c r="J72"/>
  <c r="J71" s="1"/>
  <c r="J56"/>
  <c r="J55" s="1"/>
  <c r="D71" l="1"/>
  <c r="F83"/>
  <c r="F82" s="1"/>
  <c r="F72"/>
  <c r="F71" s="1"/>
  <c r="F56"/>
  <c r="F55" s="1"/>
  <c r="D56"/>
  <c r="D55" s="1"/>
  <c r="C88"/>
  <c r="C75"/>
  <c r="C74" s="1"/>
  <c r="C71" s="1"/>
  <c r="C44"/>
  <c r="C41"/>
  <c r="C30"/>
  <c r="D30"/>
  <c r="D75"/>
  <c r="D74" s="1"/>
  <c r="D44"/>
  <c r="D41"/>
  <c r="J67" l="1"/>
  <c r="J44"/>
  <c r="J43" s="1"/>
  <c r="J41"/>
  <c r="J40" s="1"/>
  <c r="J29"/>
  <c r="H62"/>
  <c r="H60"/>
  <c r="H42"/>
  <c r="H45"/>
  <c r="H31"/>
  <c r="D67"/>
  <c r="F67"/>
  <c r="F75"/>
  <c r="F74" s="1"/>
  <c r="F44"/>
  <c r="F43" s="1"/>
  <c r="F41"/>
  <c r="F40" s="1"/>
  <c r="J39" l="1"/>
  <c r="H41"/>
  <c r="H44"/>
  <c r="F39"/>
  <c r="F30"/>
  <c r="C43"/>
  <c r="C40"/>
  <c r="C29"/>
  <c r="F29" l="1"/>
  <c r="H30"/>
  <c r="C39"/>
  <c r="D22"/>
  <c r="D43" l="1"/>
  <c r="H43" s="1"/>
  <c r="D40"/>
  <c r="H40" s="1"/>
  <c r="D29"/>
  <c r="H29" s="1"/>
  <c r="D39" l="1"/>
  <c r="H39" s="1"/>
  <c r="F36" l="1"/>
  <c r="F22"/>
  <c r="F18"/>
  <c r="F15"/>
  <c r="F14" l="1"/>
  <c r="G16" l="1"/>
  <c r="G17"/>
  <c r="G19"/>
  <c r="G20"/>
  <c r="G23"/>
  <c r="G24"/>
  <c r="G25"/>
  <c r="G26"/>
  <c r="G27"/>
  <c r="G37"/>
  <c r="G38"/>
  <c r="G44"/>
  <c r="G49"/>
  <c r="G51"/>
  <c r="G54"/>
  <c r="G60"/>
  <c r="G62"/>
  <c r="G65"/>
  <c r="G70"/>
  <c r="G81"/>
  <c r="G84"/>
  <c r="G87"/>
  <c r="G89"/>
  <c r="G92"/>
  <c r="E16"/>
  <c r="E17"/>
  <c r="E19"/>
  <c r="E20"/>
  <c r="E23"/>
  <c r="E24"/>
  <c r="E25"/>
  <c r="E26"/>
  <c r="E27"/>
  <c r="E35"/>
  <c r="E37"/>
  <c r="E38"/>
  <c r="E44"/>
  <c r="E49"/>
  <c r="E51"/>
  <c r="E54"/>
  <c r="E60"/>
  <c r="E62"/>
  <c r="E65"/>
  <c r="E70"/>
  <c r="E81"/>
  <c r="E84"/>
  <c r="E87"/>
  <c r="E89"/>
  <c r="E92"/>
  <c r="D83" l="1"/>
  <c r="E83" l="1"/>
  <c r="E82" s="1"/>
  <c r="D82"/>
  <c r="H84"/>
  <c r="H83" l="1"/>
  <c r="G83"/>
  <c r="H92"/>
  <c r="J91"/>
  <c r="J90" s="1"/>
  <c r="I91"/>
  <c r="F91"/>
  <c r="F90" s="1"/>
  <c r="D91"/>
  <c r="D90" s="1"/>
  <c r="C91"/>
  <c r="C90" s="1"/>
  <c r="H89"/>
  <c r="J88"/>
  <c r="I88"/>
  <c r="F88"/>
  <c r="D88"/>
  <c r="H87"/>
  <c r="J86"/>
  <c r="I86"/>
  <c r="F86"/>
  <c r="D86"/>
  <c r="C86"/>
  <c r="C85" s="1"/>
  <c r="J83"/>
  <c r="J82" s="1"/>
  <c r="H81"/>
  <c r="J80"/>
  <c r="J79" s="1"/>
  <c r="I80"/>
  <c r="F80"/>
  <c r="F79" s="1"/>
  <c r="D80"/>
  <c r="D79" s="1"/>
  <c r="C80"/>
  <c r="C79" s="1"/>
  <c r="I74"/>
  <c r="J69"/>
  <c r="J66" s="1"/>
  <c r="I69"/>
  <c r="F69"/>
  <c r="F66" s="1"/>
  <c r="D69"/>
  <c r="D66" s="1"/>
  <c r="C69"/>
  <c r="C66" s="1"/>
  <c r="H65"/>
  <c r="J64"/>
  <c r="I64"/>
  <c r="F64"/>
  <c r="D64"/>
  <c r="C64"/>
  <c r="J61"/>
  <c r="I61"/>
  <c r="F61"/>
  <c r="D61"/>
  <c r="C61"/>
  <c r="J59"/>
  <c r="I59"/>
  <c r="F59"/>
  <c r="D59"/>
  <c r="C59"/>
  <c r="H54"/>
  <c r="J53"/>
  <c r="J52" s="1"/>
  <c r="I53"/>
  <c r="F53"/>
  <c r="D53"/>
  <c r="D52" s="1"/>
  <c r="C53"/>
  <c r="C52" s="1"/>
  <c r="H51"/>
  <c r="J50"/>
  <c r="I50"/>
  <c r="F50"/>
  <c r="D50"/>
  <c r="C50"/>
  <c r="J48"/>
  <c r="I48"/>
  <c r="F48"/>
  <c r="D48"/>
  <c r="C48"/>
  <c r="H37"/>
  <c r="J36"/>
  <c r="D36"/>
  <c r="C36"/>
  <c r="J34"/>
  <c r="D34"/>
  <c r="C34"/>
  <c r="I33"/>
  <c r="H26"/>
  <c r="H25"/>
  <c r="H23"/>
  <c r="J22"/>
  <c r="J21" s="1"/>
  <c r="I22"/>
  <c r="I21" s="1"/>
  <c r="C22"/>
  <c r="C21" s="1"/>
  <c r="D18"/>
  <c r="C18"/>
  <c r="H16"/>
  <c r="J15"/>
  <c r="J14" s="1"/>
  <c r="D15"/>
  <c r="C15"/>
  <c r="I14"/>
  <c r="I13" s="1"/>
  <c r="D14" l="1"/>
  <c r="C14"/>
  <c r="C13" s="1"/>
  <c r="D85"/>
  <c r="D78" s="1"/>
  <c r="D77" s="1"/>
  <c r="J85"/>
  <c r="J13"/>
  <c r="H61"/>
  <c r="H59"/>
  <c r="F85"/>
  <c r="D33"/>
  <c r="D28" s="1"/>
  <c r="F63"/>
  <c r="E36"/>
  <c r="G50"/>
  <c r="G61"/>
  <c r="E64"/>
  <c r="E69"/>
  <c r="I52"/>
  <c r="C63"/>
  <c r="I66"/>
  <c r="I63" s="1"/>
  <c r="E61"/>
  <c r="G18"/>
  <c r="G36"/>
  <c r="E86"/>
  <c r="G86"/>
  <c r="G15"/>
  <c r="E48"/>
  <c r="E53"/>
  <c r="E59"/>
  <c r="G64"/>
  <c r="G69"/>
  <c r="E80"/>
  <c r="E79" s="1"/>
  <c r="E88"/>
  <c r="E91"/>
  <c r="E90" s="1"/>
  <c r="E22"/>
  <c r="E18"/>
  <c r="G22"/>
  <c r="I28"/>
  <c r="G48"/>
  <c r="E50"/>
  <c r="G53"/>
  <c r="G59"/>
  <c r="E66"/>
  <c r="G80"/>
  <c r="G88"/>
  <c r="G91"/>
  <c r="E34"/>
  <c r="E15"/>
  <c r="I90"/>
  <c r="C58"/>
  <c r="C47" s="1"/>
  <c r="J58"/>
  <c r="J47" s="1"/>
  <c r="I71"/>
  <c r="J33"/>
  <c r="J28" s="1"/>
  <c r="J63"/>
  <c r="I79"/>
  <c r="H80"/>
  <c r="D21"/>
  <c r="E21" s="1"/>
  <c r="H22"/>
  <c r="D58"/>
  <c r="D47" s="1"/>
  <c r="H15"/>
  <c r="C33"/>
  <c r="H36"/>
  <c r="I58"/>
  <c r="H50"/>
  <c r="I82"/>
  <c r="H86"/>
  <c r="F21"/>
  <c r="F58"/>
  <c r="F47" s="1"/>
  <c r="I85"/>
  <c r="H91"/>
  <c r="H53"/>
  <c r="H64"/>
  <c r="H88"/>
  <c r="G66"/>
  <c r="J12" l="1"/>
  <c r="E14"/>
  <c r="C28"/>
  <c r="C12" s="1"/>
  <c r="H58"/>
  <c r="F78"/>
  <c r="F77" s="1"/>
  <c r="E52"/>
  <c r="E85"/>
  <c r="G85"/>
  <c r="I47"/>
  <c r="I12" s="1"/>
  <c r="D63"/>
  <c r="E58"/>
  <c r="G90"/>
  <c r="E33"/>
  <c r="E28" s="1"/>
  <c r="G58"/>
  <c r="G21"/>
  <c r="G14"/>
  <c r="G52"/>
  <c r="E74"/>
  <c r="G74"/>
  <c r="D13"/>
  <c r="G79"/>
  <c r="I78"/>
  <c r="I77" s="1"/>
  <c r="H74"/>
  <c r="J78"/>
  <c r="J77" s="1"/>
  <c r="H21"/>
  <c r="C78"/>
  <c r="C77" s="1"/>
  <c r="H52"/>
  <c r="H79"/>
  <c r="H85"/>
  <c r="H90"/>
  <c r="H14"/>
  <c r="F13"/>
  <c r="E47" l="1"/>
  <c r="E13"/>
  <c r="D12"/>
  <c r="C93"/>
  <c r="J93"/>
  <c r="E71"/>
  <c r="E63"/>
  <c r="G63"/>
  <c r="G13"/>
  <c r="G47"/>
  <c r="G71"/>
  <c r="E78"/>
  <c r="E77" s="1"/>
  <c r="G82"/>
  <c r="I93"/>
  <c r="H71"/>
  <c r="H13"/>
  <c r="H63"/>
  <c r="H47"/>
  <c r="H82"/>
  <c r="E12" l="1"/>
  <c r="G78"/>
  <c r="H78"/>
  <c r="D93" l="1"/>
  <c r="E93" s="1"/>
  <c r="H77"/>
  <c r="G77"/>
  <c r="G35" l="1"/>
  <c r="H35"/>
  <c r="F34"/>
  <c r="G34" s="1"/>
  <c r="H34" l="1"/>
  <c r="F33"/>
  <c r="F28" s="1"/>
  <c r="F12" s="1"/>
  <c r="G33" l="1"/>
  <c r="H33"/>
  <c r="H28" l="1"/>
  <c r="G28"/>
  <c r="G12" l="1"/>
  <c r="F93"/>
  <c r="H12"/>
  <c r="H93" l="1"/>
  <c r="G93"/>
</calcChain>
</file>

<file path=xl/sharedStrings.xml><?xml version="1.0" encoding="utf-8"?>
<sst xmlns="http://schemas.openxmlformats.org/spreadsheetml/2006/main" count="179" uniqueCount="179">
  <si>
    <t xml:space="preserve">Приложение 2 </t>
  </si>
  <si>
    <t>к постановлению</t>
  </si>
  <si>
    <t xml:space="preserve">администрации города </t>
  </si>
  <si>
    <t>ФОРМА К-2</t>
  </si>
  <si>
    <t xml:space="preserve">Код </t>
  </si>
  <si>
    <t>Наименование  кода вида доходов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</si>
  <si>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</si>
  <si>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</si>
  <si>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</si>
  <si>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</si>
  <si>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</si>
  <si>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</si>
  <si>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</si>
  <si>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</si>
  <si>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</si>
  <si>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</si>
  <si>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</si>
  <si>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</si>
  <si>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</si>
  <si>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</si>
  <si>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</si>
  <si>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</si>
  <si>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</si>
  <si>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</si>
  <si>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</si>
  <si>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</si>
  <si>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</si>
  <si>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</si>
  <si>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</si>
  <si>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</si>
  <si>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</si>
  <si>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</si>
  <si>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</si>
  <si>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</si>
  <si>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</si>
  <si>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</si>
  <si>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</si>
  <si>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</si>
  <si>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</si>
  <si>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</si>
  <si>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</si>
  <si>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</si>
  <si>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</si>
  <si>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</si>
  <si>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</si>
  <si>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</si>
  <si>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</si>
  <si>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</si>
  <si>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</si>
  <si>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</si>
  <si>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</si>
  <si>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</si>
  <si>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</si>
  <si>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</si>
  <si>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</si>
  <si>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</si>
  <si>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</si>
  <si>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</si>
  <si>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</si>
  <si>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</si>
  <si>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</si>
  <si>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</si>
  <si>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</si>
  <si>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</si>
  <si>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</si>
  <si>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</si>
  <si>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</si>
  <si>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</si>
  <si>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</si>
  <si>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</si>
  <si>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</si>
  <si>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</si>
  <si>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</si>
  <si>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</si>
  <si>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</si>
  <si>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</si>
  <si>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</si>
  <si>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</si>
  <si>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</si>
  <si>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</si>
  <si>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</si>
  <si>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</si>
  <si>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</si>
  <si>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</si>
  <si>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</si>
  <si>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</si>
  <si>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</si>
  <si>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</si>
  <si>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</si>
  <si>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</si>
  <si>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</si>
  <si>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</si>
  <si>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</si>
  <si>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</si>
  <si>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</si>
  <si>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2 02 1000 00 0000 151</t>
  </si>
  <si>
    <t xml:space="preserve">Дотации бюджетам бюджетной системы  Российской Федерации 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</si>
  <si>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</si>
  <si>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</si>
  <si>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</si>
  <si>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 Российской Федерации  (межбюджетные субсидии)</t>
  </si>
  <si>
    <t>2 02 30000 00 0000 151</t>
  </si>
  <si>
    <t xml:space="preserve">Субвенции бюджетам бюджетной системы  Российской Федерации  </t>
  </si>
  <si>
    <t>2 02 30024 00 0000 151</t>
  </si>
  <si>
    <t xml:space="preserve">Субвенции местным бюджетам на выполнение передаваемых полномочий субъектов Российской Федерации 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</si>
  <si>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</si>
  <si>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</si>
  <si>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</si>
  <si>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</si>
  <si>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ВСЕГО ДОХОДОВ:</t>
  </si>
  <si>
    <t>тыс.руб.</t>
  </si>
  <si>
    <t>% исполнения от
уточненного
плана</t>
  </si>
  <si>
    <t>Исполнение за 9 месяцев 2018 г.</t>
  </si>
  <si>
    <t>1 06 01000 00 0000 110</t>
  </si>
  <si>
    <t>Налог на имущество физических лиц</t>
  </si>
  <si>
    <t>Земельный налог</t>
  </si>
  <si>
    <t>1 06 06000 00 0000 110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</si>
  <si>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</si>
  <si>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</si>
  <si>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</si>
  <si>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</si>
  <si>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2 02 35118 00 0000 151</t>
  </si>
  <si>
    <t xml:space="preserve">1 14 06020 00 0000 430
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</si>
  <si>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</si>
  <si>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1 13 02060 00 0000 130
</t>
  </si>
  <si>
    <t>Доходы, поступающие в порядке возмещения расходов, понесенных в связи с эксплуатацией имущества</t>
  </si>
  <si>
    <t>Исполнение бюджета Троицкого сельского поселения по кодам видов доходов за 9 месяцев 2018 г.
и ожидаемое исполнение бюджета поселения за 2018 год</t>
  </si>
  <si>
    <t xml:space="preserve">1 06 01030 10 0000 110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</si>
  <si>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</si>
  <si>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</si>
  <si>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</si>
  <si>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</si>
  <si>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</si>
  <si>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</si>
  <si>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</si>
  <si>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</si>
  <si>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</si>
  <si>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</si>
  <si>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</si>
  <si>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</si>
  <si>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</si>
  <si>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</si>
  <si>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</si>
  <si>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</si>
  <si>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</si>
  <si>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</si>
  <si>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</si>
  <si>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</si>
  <si>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</si>
  <si>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</si>
  <si>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</si>
  <si>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2 02 15001 10 0000 151</t>
  </si>
  <si>
    <t>Дотации бюджетам сельских поселений на выравнивание  бюджетной обеспеченности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</si>
  <si>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</si>
  <si>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</si>
  <si>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</si>
  <si>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</si>
  <si>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</si>
  <si>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</si>
  <si>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</si>
  <si>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</si>
  <si>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</si>
  <si>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Прочие межбюджетные трансферты, передаваемые бюджетам сельских поселений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</si>
  <si>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</si>
  <si>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</si>
  <si>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</si>
  <si>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</si>
  <si>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</si>
  <si>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</si>
  <si>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</si>
  <si>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</si>
  <si>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1 13 02995 10 0000 130</t>
  </si>
  <si>
    <t>Прочие доходы от компенсации затрат бюджетов сельских поселений</t>
  </si>
  <si>
    <t xml:space="preserve">1 14 02053 10 0000 410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</si>
  <si>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</si>
  <si>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</si>
  <si>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</si>
  <si>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на территориях, где отсутствуют военные комиссариаты</t>
  </si>
  <si>
    <r>
      <t xml:space="preserve">от </t>
    </r>
    <r>
      <rPr>
        <u/>
        <sz val="12"/>
        <rFont val="Times New Roman"/>
        <family val="1"/>
        <charset val="204"/>
      </rPr>
      <t>09.11.2018 № 2586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</si>
</sst>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3" fontId="10" fillId="0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164" fontId="18" fillId="3" borderId="2" xfId="1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vertical="top"/>
    </xf>
    <xf numFmtId="164" fontId="19" fillId="3" borderId="2" xfId="1" applyNumberFormat="1" applyFont="1" applyFill="1" applyBorder="1" applyAlignment="1">
      <alignment vertical="top"/>
    </xf>
    <xf numFmtId="164" fontId="25" fillId="3" borderId="2" xfId="1" applyNumberFormat="1" applyFont="1" applyFill="1" applyBorder="1" applyAlignment="1">
      <alignment vertical="top"/>
    </xf>
    <xf numFmtId="164" fontId="13" fillId="3" borderId="2" xfId="1" applyNumberFormat="1" applyFont="1" applyFill="1" applyBorder="1" applyAlignment="1"/>
    <xf numFmtId="3" fontId="12" fillId="0" borderId="2" xfId="1" applyNumberFormat="1" applyFont="1" applyBorder="1" applyAlignment="1">
      <alignment horizontal="left" vertical="top" wrapText="1"/>
    </xf>
    <xf numFmtId="3" fontId="21" fillId="0" borderId="2" xfId="1" applyNumberFormat="1" applyFont="1" applyBorder="1" applyAlignment="1">
      <alignment horizontal="left" vertical="top" wrapText="1"/>
    </xf>
    <xf numFmtId="3" fontId="17" fillId="0" borderId="2" xfId="1" applyNumberFormat="1" applyFont="1" applyBorder="1" applyAlignment="1">
      <alignment horizontal="left" vertical="top" wrapText="1"/>
    </xf>
    <xf numFmtId="3" fontId="24" fillId="0" borderId="2" xfId="1" applyNumberFormat="1" applyFont="1" applyBorder="1" applyAlignment="1">
      <alignment horizontal="left" vertical="top" wrapText="1"/>
    </xf>
    <xf numFmtId="3" fontId="15" fillId="0" borderId="2" xfId="1" applyNumberFormat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164" fontId="31" fillId="0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0" fontId="1" fillId="0" borderId="0" xfId="1" applyAlignment="1">
      <alignment vertical="center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3" xfId="3" applyNumberFormat="1" applyFont="1" applyFill="1" applyBorder="1" applyAlignment="1">
      <alignment horizontal="center" vertical="center" wrapText="1"/>
    </xf>
    <xf numFmtId="3" fontId="10" fillId="0" borderId="4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  <xf numFmtId="3" fontId="10" fillId="0" borderId="7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29" fillId="0" borderId="0" xfId="1" applyFont="1" applyFill="1" applyAlignment="1">
      <alignment horizontal="left"/>
    </xf>
    <xf numFmtId="0" fontId="30" fillId="0" borderId="0" xfId="0" applyFont="1" applyAlignment="1"/>
    <xf numFmtId="0" fontId="29" fillId="0" borderId="0" xfId="1" applyFont="1" applyFill="1" applyAlignment="1"/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zoomScale="74" zoomScaleNormal="74" zoomScaleSheetLayoutView="100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ColWidth="9.08984375" defaultRowHeight="12.5"/>
  <cols>
    <col min="1" max="1" width="18.81640625" style="1" customWidth="1"/>
    <col min="2" max="2" width="65.90625" style="1" customWidth="1"/>
    <col min="3" max="3" width="11.1796875" style="12" customWidth="1"/>
    <col min="4" max="4" width="11.08984375" style="12" customWidth="1"/>
    <col min="5" max="5" width="11" style="62" hidden="1" customWidth="1"/>
    <col min="6" max="6" width="11" style="12" customWidth="1"/>
    <col min="7" max="7" width="11.6328125" style="62" hidden="1" customWidth="1"/>
    <col min="8" max="8" width="10.81640625" style="12" customWidth="1"/>
    <col min="9" max="9" width="10.54296875" style="1" hidden="1" customWidth="1"/>
    <col min="10" max="10" width="10.90625" style="1" customWidth="1"/>
    <col min="11" max="11" width="12" style="1" customWidth="1"/>
    <col min="12" max="16384" width="9.08984375" style="1"/>
  </cols>
  <sheetData>
    <row r="1" spans="1:10" ht="15.5">
      <c r="C1" s="89" t="s">
        <v>0</v>
      </c>
      <c r="D1" s="90"/>
      <c r="E1" s="90"/>
      <c r="F1" s="90"/>
      <c r="G1" s="90"/>
      <c r="H1" s="90"/>
      <c r="I1" s="90"/>
      <c r="J1" s="90"/>
    </row>
    <row r="2" spans="1:10" ht="15.5">
      <c r="C2" s="89" t="s">
        <v>1</v>
      </c>
      <c r="D2" s="90"/>
      <c r="E2" s="90"/>
      <c r="F2" s="90"/>
      <c r="G2" s="90"/>
      <c r="H2" s="90"/>
      <c r="I2" s="90"/>
      <c r="J2" s="90"/>
    </row>
    <row r="3" spans="1:10" ht="15.5">
      <c r="C3" s="89" t="s">
        <v>2</v>
      </c>
      <c r="D3" s="90"/>
      <c r="E3" s="90"/>
      <c r="F3" s="90"/>
      <c r="G3" s="90"/>
      <c r="H3" s="90"/>
      <c r="I3" s="90"/>
      <c r="J3" s="90"/>
    </row>
    <row r="4" spans="1:10" ht="15.5">
      <c r="C4" s="91" t="s">
        <v>178</v>
      </c>
      <c r="D4" s="90"/>
      <c r="E4" s="90"/>
      <c r="F4" s="90"/>
      <c r="G4" s="90"/>
      <c r="H4" s="90"/>
      <c r="I4" s="90"/>
      <c r="J4" s="90"/>
    </row>
    <row r="5" spans="1:10" ht="16.5">
      <c r="C5" s="2"/>
      <c r="D5" s="3"/>
      <c r="E5" s="3"/>
      <c r="F5" s="3"/>
      <c r="G5" s="3"/>
      <c r="H5" s="3"/>
      <c r="I5" s="3"/>
      <c r="J5" s="3"/>
    </row>
    <row r="6" spans="1:10" ht="15.5">
      <c r="A6" s="4"/>
      <c r="B6" s="4"/>
      <c r="C6" s="92" t="s">
        <v>3</v>
      </c>
      <c r="D6" s="93"/>
      <c r="E6" s="93"/>
      <c r="F6" s="93"/>
      <c r="G6" s="93"/>
      <c r="H6" s="93"/>
      <c r="I6" s="93"/>
      <c r="J6" s="93"/>
    </row>
    <row r="7" spans="1:10" s="5" customFormat="1" ht="17.5">
      <c r="A7" s="88" t="s">
        <v>126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4">
      <c r="A8" s="6"/>
      <c r="B8" s="6"/>
      <c r="C8" s="7"/>
      <c r="D8" s="80" t="s">
        <v>110</v>
      </c>
      <c r="E8" s="81"/>
      <c r="F8" s="81"/>
      <c r="G8" s="81"/>
      <c r="H8" s="81"/>
      <c r="I8" s="81"/>
      <c r="J8" s="81"/>
    </row>
    <row r="9" spans="1:10">
      <c r="A9" s="82" t="s">
        <v>4</v>
      </c>
      <c r="B9" s="82" t="s">
        <v>5</v>
      </c>
      <c r="C9" s="83" t="s">
        <v>112</v>
      </c>
      <c r="D9" s="84"/>
      <c r="E9" s="84"/>
      <c r="F9" s="84"/>
      <c r="G9" s="84"/>
      <c r="H9" s="85"/>
      <c r="I9" s="8"/>
      <c r="J9" s="86" t="s">
        <v>6</v>
      </c>
    </row>
    <row r="10" spans="1:10" s="12" customFormat="1" ht="52.75" customHeight="1">
      <c r="A10" s="82"/>
      <c r="B10" s="82"/>
      <c r="C10" s="9" t="s">
        <v>7</v>
      </c>
      <c r="D10" s="9" t="s">
        <v>8</v>
      </c>
      <c r="E10" s="10"/>
      <c r="F10" s="9" t="s">
        <v>9</v>
      </c>
      <c r="G10" s="10" t="s">
        <v>10</v>
      </c>
      <c r="H10" s="9" t="s">
        <v>111</v>
      </c>
      <c r="I10" s="11"/>
      <c r="J10" s="87"/>
    </row>
    <row r="11" spans="1:10" s="15" customFormat="1" ht="10.5">
      <c r="A11" s="13">
        <v>1</v>
      </c>
      <c r="B11" s="13">
        <v>2</v>
      </c>
      <c r="C11" s="13">
        <v>3</v>
      </c>
      <c r="D11" s="13">
        <v>4</v>
      </c>
      <c r="E11" s="14"/>
      <c r="F11" s="13">
        <v>5</v>
      </c>
      <c r="G11" s="14"/>
      <c r="H11" s="13">
        <v>6</v>
      </c>
      <c r="J11" s="13">
        <v>7</v>
      </c>
    </row>
    <row r="12" spans="1:10" s="19" customFormat="1" ht="13">
      <c r="A12" s="16" t="s">
        <v>11</v>
      </c>
      <c r="B12" s="17" t="s">
        <v>12</v>
      </c>
      <c r="C12" s="18">
        <f>C13+C28+C47+C71+C63+C21</f>
        <v>5316.7999999999993</v>
      </c>
      <c r="D12" s="18">
        <f>D13+D28+D47+D71+D63+D21</f>
        <v>5316.7999999999993</v>
      </c>
      <c r="E12" s="18" t="e">
        <f>E13+E28+E47+E71+E63+E21</f>
        <v>#REF!</v>
      </c>
      <c r="F12" s="18">
        <f>F13+F28+F47+F71+F63+F21</f>
        <v>4727</v>
      </c>
      <c r="G12" s="63">
        <f>F12-D12</f>
        <v>-589.79999999999927</v>
      </c>
      <c r="H12" s="18">
        <f>F12/D12*100</f>
        <v>88.906861269936826</v>
      </c>
      <c r="I12" s="18" t="e">
        <f>I13+#REF!+I28+#REF!+#REF!+I47+#REF!+I71+#REF!+#REF!+#REF!+I63+I21</f>
        <v>#REF!</v>
      </c>
      <c r="J12" s="18">
        <f>J13+J28+J47+J71+J63+J21</f>
        <v>7208.5</v>
      </c>
    </row>
    <row r="13" spans="1:10" s="19" customFormat="1" ht="13">
      <c r="A13" s="20" t="s">
        <v>13</v>
      </c>
      <c r="B13" s="21" t="s">
        <v>14</v>
      </c>
      <c r="C13" s="18">
        <f>C14</f>
        <v>2952</v>
      </c>
      <c r="D13" s="18">
        <f>D14</f>
        <v>2952</v>
      </c>
      <c r="E13" s="63">
        <f t="shared" ref="E13:E38" si="0">D13-C13</f>
        <v>0</v>
      </c>
      <c r="F13" s="18">
        <f>F14</f>
        <v>3241.9</v>
      </c>
      <c r="G13" s="63">
        <f t="shared" ref="G13:G38" si="1">F13-D13</f>
        <v>289.90000000000009</v>
      </c>
      <c r="H13" s="18">
        <f>F13/D13*100</f>
        <v>109.82046070460704</v>
      </c>
      <c r="I13" s="18" t="e">
        <f>I14</f>
        <v>#REF!</v>
      </c>
      <c r="J13" s="18">
        <f>J14</f>
        <v>4322</v>
      </c>
    </row>
    <row r="14" spans="1:10" s="22" customFormat="1" ht="13">
      <c r="A14" s="16" t="s">
        <v>15</v>
      </c>
      <c r="B14" s="17" t="s">
        <v>16</v>
      </c>
      <c r="C14" s="18">
        <f>C15+C18</f>
        <v>2952</v>
      </c>
      <c r="D14" s="18">
        <f>D15+D18</f>
        <v>2952</v>
      </c>
      <c r="E14" s="18">
        <f>E15+E18</f>
        <v>0</v>
      </c>
      <c r="F14" s="18">
        <f>F15+F18</f>
        <v>3241.9</v>
      </c>
      <c r="G14" s="63">
        <f t="shared" si="1"/>
        <v>289.90000000000009</v>
      </c>
      <c r="H14" s="18">
        <f>F14/D14*100</f>
        <v>109.82046070460704</v>
      </c>
      <c r="I14" s="18" t="e">
        <f>I16+#REF!+#REF!+I19</f>
        <v>#REF!</v>
      </c>
      <c r="J14" s="18">
        <f>J15+J18</f>
        <v>4322</v>
      </c>
    </row>
    <row r="15" spans="1:10" s="22" customFormat="1" ht="57.65" customHeight="1">
      <c r="A15" s="23" t="s">
        <v>17</v>
      </c>
      <c r="B15" s="24" t="s">
        <v>18</v>
      </c>
      <c r="C15" s="25">
        <f>SUM(C16:C16)</f>
        <v>2952</v>
      </c>
      <c r="D15" s="25">
        <f>SUM(D16:D16)</f>
        <v>2952</v>
      </c>
      <c r="E15" s="64">
        <f t="shared" si="0"/>
        <v>0</v>
      </c>
      <c r="F15" s="25">
        <f>SUM(F16:F16)</f>
        <v>3239.9</v>
      </c>
      <c r="G15" s="64">
        <f t="shared" si="1"/>
        <v>287.90000000000009</v>
      </c>
      <c r="H15" s="25">
        <f>F15/D15*100</f>
        <v>109.75271002710028</v>
      </c>
      <c r="I15" s="18"/>
      <c r="J15" s="25">
        <f>SUM(J16:J16)</f>
        <v>4320</v>
      </c>
    </row>
    <row r="16" spans="1:10" ht="85.75" customHeight="1">
      <c r="A16" s="26" t="s">
        <v>19</v>
      </c>
      <c r="B16" s="27" t="s">
        <v>20</v>
      </c>
      <c r="C16" s="28">
        <v>2952</v>
      </c>
      <c r="D16" s="28">
        <v>2952</v>
      </c>
      <c r="E16" s="65">
        <f t="shared" si="0"/>
        <v>0</v>
      </c>
      <c r="F16" s="28">
        <v>3239.9</v>
      </c>
      <c r="G16" s="65">
        <f t="shared" si="1"/>
        <v>287.90000000000009</v>
      </c>
      <c r="H16" s="28">
        <f>F16/D16*100</f>
        <v>109.75271002710028</v>
      </c>
      <c r="I16" s="28"/>
      <c r="J16" s="28">
        <v>4320</v>
      </c>
    </row>
    <row r="17" spans="1:11" ht="78" hidden="1">
      <c r="A17" s="26" t="s">
        <v>21</v>
      </c>
      <c r="B17" s="27" t="s">
        <v>22</v>
      </c>
      <c r="C17" s="28"/>
      <c r="D17" s="28"/>
      <c r="E17" s="65">
        <f t="shared" si="0"/>
        <v>0</v>
      </c>
      <c r="F17" s="28"/>
      <c r="G17" s="65">
        <f t="shared" si="1"/>
        <v>0</v>
      </c>
      <c r="H17" s="28"/>
      <c r="I17" s="28"/>
      <c r="J17" s="28"/>
    </row>
    <row r="18" spans="1:11" ht="31.25" customHeight="1">
      <c r="A18" s="23" t="s">
        <v>23</v>
      </c>
      <c r="B18" s="24" t="s">
        <v>24</v>
      </c>
      <c r="C18" s="25">
        <f>SUM(C19:C20)</f>
        <v>0</v>
      </c>
      <c r="D18" s="25">
        <f>SUM(D19:D20)</f>
        <v>0</v>
      </c>
      <c r="E18" s="64">
        <f t="shared" si="0"/>
        <v>0</v>
      </c>
      <c r="F18" s="25">
        <f>SUM(F19:F20)</f>
        <v>2</v>
      </c>
      <c r="G18" s="64">
        <f t="shared" si="1"/>
        <v>2</v>
      </c>
      <c r="H18" s="25"/>
      <c r="I18" s="28"/>
      <c r="J18" s="25">
        <v>2</v>
      </c>
    </row>
    <row r="19" spans="1:11" ht="56.4" customHeight="1">
      <c r="A19" s="26" t="s">
        <v>25</v>
      </c>
      <c r="B19" s="27" t="s">
        <v>26</v>
      </c>
      <c r="C19" s="28">
        <v>0</v>
      </c>
      <c r="D19" s="28">
        <v>0</v>
      </c>
      <c r="E19" s="65">
        <f t="shared" si="0"/>
        <v>0</v>
      </c>
      <c r="F19" s="28">
        <v>1.4</v>
      </c>
      <c r="G19" s="65">
        <f t="shared" si="1"/>
        <v>1.4</v>
      </c>
      <c r="H19" s="28"/>
      <c r="I19" s="28"/>
      <c r="J19" s="28">
        <v>2</v>
      </c>
    </row>
    <row r="20" spans="1:11" ht="52">
      <c r="A20" s="26" t="s">
        <v>27</v>
      </c>
      <c r="B20" s="27" t="s">
        <v>28</v>
      </c>
      <c r="C20" s="28">
        <v>0</v>
      </c>
      <c r="D20" s="28">
        <v>0</v>
      </c>
      <c r="E20" s="65">
        <f t="shared" si="0"/>
        <v>0</v>
      </c>
      <c r="F20" s="28">
        <v>0.6</v>
      </c>
      <c r="G20" s="65">
        <f t="shared" si="1"/>
        <v>0.6</v>
      </c>
      <c r="H20" s="28"/>
      <c r="I20" s="28"/>
      <c r="J20" s="28">
        <v>0</v>
      </c>
    </row>
    <row r="21" spans="1:11" s="36" customFormat="1" ht="26">
      <c r="A21" s="34" t="s">
        <v>29</v>
      </c>
      <c r="B21" s="35" t="s">
        <v>30</v>
      </c>
      <c r="C21" s="18">
        <f t="shared" ref="C21:J21" si="2">C22</f>
        <v>292</v>
      </c>
      <c r="D21" s="18">
        <f t="shared" si="2"/>
        <v>292</v>
      </c>
      <c r="E21" s="63">
        <f t="shared" si="0"/>
        <v>0</v>
      </c>
      <c r="F21" s="18">
        <f t="shared" si="2"/>
        <v>316.90000000000003</v>
      </c>
      <c r="G21" s="63">
        <f t="shared" si="1"/>
        <v>24.900000000000034</v>
      </c>
      <c r="H21" s="18">
        <f t="shared" ref="H21:H26" si="3">F21/D21*100</f>
        <v>108.52739726027399</v>
      </c>
      <c r="I21" s="18">
        <f t="shared" si="2"/>
        <v>0</v>
      </c>
      <c r="J21" s="18">
        <f t="shared" si="2"/>
        <v>406.4</v>
      </c>
    </row>
    <row r="22" spans="1:11" s="36" customFormat="1" ht="26">
      <c r="A22" s="34" t="s">
        <v>31</v>
      </c>
      <c r="B22" s="37" t="s">
        <v>32</v>
      </c>
      <c r="C22" s="18">
        <f>C23+C24+C25+C26</f>
        <v>292</v>
      </c>
      <c r="D22" s="18">
        <f>D23+D24+D25+D26</f>
        <v>292</v>
      </c>
      <c r="E22" s="63">
        <f t="shared" si="0"/>
        <v>0</v>
      </c>
      <c r="F22" s="18">
        <f>F23+F24+F25+F26</f>
        <v>316.90000000000003</v>
      </c>
      <c r="G22" s="63">
        <f t="shared" si="1"/>
        <v>24.900000000000034</v>
      </c>
      <c r="H22" s="18">
        <f t="shared" si="3"/>
        <v>108.52739726027399</v>
      </c>
      <c r="I22" s="18">
        <f>I23+I24+I25+I26</f>
        <v>0</v>
      </c>
      <c r="J22" s="18">
        <f>J23+J24+J25+J26</f>
        <v>406.4</v>
      </c>
    </row>
    <row r="23" spans="1:11" ht="52">
      <c r="A23" s="38" t="s">
        <v>33</v>
      </c>
      <c r="B23" s="39" t="s">
        <v>34</v>
      </c>
      <c r="C23" s="28">
        <v>110</v>
      </c>
      <c r="D23" s="28">
        <v>110</v>
      </c>
      <c r="E23" s="65">
        <f t="shared" si="0"/>
        <v>0</v>
      </c>
      <c r="F23" s="28">
        <v>138</v>
      </c>
      <c r="G23" s="65">
        <f t="shared" si="1"/>
        <v>28</v>
      </c>
      <c r="H23" s="28">
        <f t="shared" si="3"/>
        <v>125.45454545454547</v>
      </c>
      <c r="I23" s="28"/>
      <c r="J23" s="28">
        <v>152</v>
      </c>
    </row>
    <row r="24" spans="1:11" ht="65">
      <c r="A24" s="38" t="s">
        <v>35</v>
      </c>
      <c r="B24" s="39" t="s">
        <v>36</v>
      </c>
      <c r="C24" s="28">
        <v>0</v>
      </c>
      <c r="D24" s="28">
        <v>0</v>
      </c>
      <c r="E24" s="65">
        <f t="shared" si="0"/>
        <v>0</v>
      </c>
      <c r="F24" s="28">
        <v>1.3</v>
      </c>
      <c r="G24" s="65">
        <f t="shared" si="1"/>
        <v>1.3</v>
      </c>
      <c r="H24" s="28"/>
      <c r="I24" s="28"/>
      <c r="J24" s="28">
        <v>2</v>
      </c>
    </row>
    <row r="25" spans="1:11" ht="52">
      <c r="A25" s="38" t="s">
        <v>37</v>
      </c>
      <c r="B25" s="39" t="s">
        <v>38</v>
      </c>
      <c r="C25" s="28">
        <v>190</v>
      </c>
      <c r="D25" s="28">
        <v>190</v>
      </c>
      <c r="E25" s="65">
        <f t="shared" si="0"/>
        <v>0</v>
      </c>
      <c r="F25" s="28">
        <v>208.5</v>
      </c>
      <c r="G25" s="65">
        <f t="shared" si="1"/>
        <v>18.5</v>
      </c>
      <c r="H25" s="28">
        <f t="shared" si="3"/>
        <v>109.73684210526315</v>
      </c>
      <c r="I25" s="28"/>
      <c r="J25" s="28">
        <v>288</v>
      </c>
      <c r="K25" s="79"/>
    </row>
    <row r="26" spans="1:11" ht="52">
      <c r="A26" s="38" t="s">
        <v>39</v>
      </c>
      <c r="B26" s="39" t="s">
        <v>40</v>
      </c>
      <c r="C26" s="28">
        <v>-8</v>
      </c>
      <c r="D26" s="28">
        <v>-8</v>
      </c>
      <c r="E26" s="65">
        <f t="shared" si="0"/>
        <v>0</v>
      </c>
      <c r="F26" s="28">
        <v>-30.9</v>
      </c>
      <c r="G26" s="65">
        <f t="shared" si="1"/>
        <v>-22.9</v>
      </c>
      <c r="H26" s="28">
        <f t="shared" si="3"/>
        <v>386.25</v>
      </c>
      <c r="I26" s="28"/>
      <c r="J26" s="28">
        <v>-35.6</v>
      </c>
    </row>
    <row r="27" spans="1:11" ht="26" hidden="1">
      <c r="A27" s="26" t="s">
        <v>41</v>
      </c>
      <c r="B27" s="39" t="s">
        <v>42</v>
      </c>
      <c r="C27" s="29"/>
      <c r="D27" s="29"/>
      <c r="E27" s="67">
        <f t="shared" si="0"/>
        <v>0</v>
      </c>
      <c r="F27" s="29"/>
      <c r="G27" s="67">
        <f t="shared" si="1"/>
        <v>0</v>
      </c>
      <c r="H27" s="32"/>
      <c r="I27" s="29"/>
      <c r="J27" s="29"/>
    </row>
    <row r="28" spans="1:11" s="30" customFormat="1" ht="13">
      <c r="A28" s="16" t="s">
        <v>43</v>
      </c>
      <c r="B28" s="21" t="s">
        <v>44</v>
      </c>
      <c r="C28" s="18">
        <f>C29+C33+C39</f>
        <v>926</v>
      </c>
      <c r="D28" s="18">
        <f>D29+D33+D39</f>
        <v>926</v>
      </c>
      <c r="E28" s="18">
        <f>E33</f>
        <v>0</v>
      </c>
      <c r="F28" s="18">
        <f>F33+F29+F39</f>
        <v>482.4</v>
      </c>
      <c r="G28" s="63">
        <f t="shared" si="1"/>
        <v>-443.6</v>
      </c>
      <c r="H28" s="18">
        <f t="shared" ref="H28:H35" si="4">F28/D28*100</f>
        <v>52.095032397408204</v>
      </c>
      <c r="I28" s="18" t="e">
        <f>#REF!+#REF!+I33+#REF!</f>
        <v>#REF!</v>
      </c>
      <c r="J28" s="18">
        <f>J33+J29+J39</f>
        <v>1374</v>
      </c>
    </row>
    <row r="29" spans="1:11" s="30" customFormat="1" ht="13">
      <c r="A29" s="70" t="s">
        <v>113</v>
      </c>
      <c r="B29" s="21" t="s">
        <v>114</v>
      </c>
      <c r="C29" s="18">
        <f>C30</f>
        <v>152</v>
      </c>
      <c r="D29" s="18">
        <f>D30</f>
        <v>152</v>
      </c>
      <c r="E29" s="18"/>
      <c r="F29" s="18">
        <f>F30</f>
        <v>168.1</v>
      </c>
      <c r="G29" s="63"/>
      <c r="H29" s="18">
        <f t="shared" si="4"/>
        <v>110.59210526315788</v>
      </c>
      <c r="I29" s="18"/>
      <c r="J29" s="18">
        <f>J30</f>
        <v>450</v>
      </c>
    </row>
    <row r="30" spans="1:11" s="30" customFormat="1" ht="26">
      <c r="A30" s="71" t="s">
        <v>127</v>
      </c>
      <c r="B30" s="59" t="s">
        <v>128</v>
      </c>
      <c r="C30" s="18">
        <f>C31</f>
        <v>152</v>
      </c>
      <c r="D30" s="18">
        <f>D31</f>
        <v>152</v>
      </c>
      <c r="E30" s="18"/>
      <c r="F30" s="18">
        <f>SUM(F31:F32)</f>
        <v>168.1</v>
      </c>
      <c r="G30" s="63"/>
      <c r="H30" s="18">
        <f t="shared" si="4"/>
        <v>110.59210526315788</v>
      </c>
      <c r="I30" s="18"/>
      <c r="J30" s="18">
        <f>J31</f>
        <v>450</v>
      </c>
    </row>
    <row r="31" spans="1:11" s="30" customFormat="1" ht="52">
      <c r="A31" s="71" t="s">
        <v>129</v>
      </c>
      <c r="B31" s="59" t="s">
        <v>130</v>
      </c>
      <c r="C31" s="32">
        <v>152</v>
      </c>
      <c r="D31" s="32">
        <v>152</v>
      </c>
      <c r="E31" s="18"/>
      <c r="F31" s="32">
        <v>162.6</v>
      </c>
      <c r="G31" s="63"/>
      <c r="H31" s="32">
        <f t="shared" si="4"/>
        <v>106.97368421052632</v>
      </c>
      <c r="I31" s="18"/>
      <c r="J31" s="32">
        <v>450</v>
      </c>
    </row>
    <row r="32" spans="1:11" s="30" customFormat="1" ht="39">
      <c r="A32" s="71" t="s">
        <v>131</v>
      </c>
      <c r="B32" s="59" t="s">
        <v>132</v>
      </c>
      <c r="C32" s="32">
        <v>0</v>
      </c>
      <c r="D32" s="32">
        <v>0</v>
      </c>
      <c r="E32" s="18"/>
      <c r="F32" s="32">
        <v>5.5</v>
      </c>
      <c r="G32" s="63"/>
      <c r="H32" s="18"/>
      <c r="I32" s="18"/>
      <c r="J32" s="32">
        <v>0</v>
      </c>
    </row>
    <row r="33" spans="1:10" s="36" customFormat="1" ht="13">
      <c r="A33" s="43" t="s">
        <v>45</v>
      </c>
      <c r="B33" s="44" t="s">
        <v>46</v>
      </c>
      <c r="C33" s="45">
        <f>C34+C36</f>
        <v>109</v>
      </c>
      <c r="D33" s="45">
        <f>D34+D36</f>
        <v>109</v>
      </c>
      <c r="E33" s="68">
        <f t="shared" si="0"/>
        <v>0</v>
      </c>
      <c r="F33" s="45">
        <f>F34+F36</f>
        <v>173.1</v>
      </c>
      <c r="G33" s="68">
        <f t="shared" si="1"/>
        <v>64.099999999999994</v>
      </c>
      <c r="H33" s="45">
        <f t="shared" si="4"/>
        <v>158.80733944954127</v>
      </c>
      <c r="I33" s="45">
        <f>I35+I37</f>
        <v>0</v>
      </c>
      <c r="J33" s="45">
        <f>J34+J36</f>
        <v>589</v>
      </c>
    </row>
    <row r="34" spans="1:10" s="30" customFormat="1" ht="13">
      <c r="A34" s="40" t="s">
        <v>47</v>
      </c>
      <c r="B34" s="42" t="s">
        <v>48</v>
      </c>
      <c r="C34" s="25">
        <f>SUM(C35:C35)</f>
        <v>20</v>
      </c>
      <c r="D34" s="25">
        <f>SUM(D35:D35)</f>
        <v>20</v>
      </c>
      <c r="E34" s="64">
        <f t="shared" si="0"/>
        <v>0</v>
      </c>
      <c r="F34" s="25">
        <f>SUM(F35:F35)</f>
        <v>9.4</v>
      </c>
      <c r="G34" s="64">
        <f t="shared" si="1"/>
        <v>-10.6</v>
      </c>
      <c r="H34" s="25">
        <f t="shared" si="4"/>
        <v>47</v>
      </c>
      <c r="I34" s="25"/>
      <c r="J34" s="25">
        <f>SUM(J35:J35)</f>
        <v>14</v>
      </c>
    </row>
    <row r="35" spans="1:10" ht="26">
      <c r="A35" s="26" t="s">
        <v>49</v>
      </c>
      <c r="B35" s="39" t="s">
        <v>50</v>
      </c>
      <c r="C35" s="28">
        <v>20</v>
      </c>
      <c r="D35" s="28">
        <v>20</v>
      </c>
      <c r="E35" s="65">
        <f t="shared" si="0"/>
        <v>0</v>
      </c>
      <c r="F35" s="28">
        <v>9.4</v>
      </c>
      <c r="G35" s="65">
        <f t="shared" si="1"/>
        <v>-10.6</v>
      </c>
      <c r="H35" s="28">
        <f t="shared" si="4"/>
        <v>47</v>
      </c>
      <c r="I35" s="28"/>
      <c r="J35" s="28">
        <v>14</v>
      </c>
    </row>
    <row r="36" spans="1:10" s="30" customFormat="1" ht="13">
      <c r="A36" s="40" t="s">
        <v>51</v>
      </c>
      <c r="B36" s="42" t="s">
        <v>52</v>
      </c>
      <c r="C36" s="29">
        <f>SUM(C37:C38)</f>
        <v>89</v>
      </c>
      <c r="D36" s="29">
        <f>SUM(D37:D38)</f>
        <v>89</v>
      </c>
      <c r="E36" s="67">
        <f t="shared" si="0"/>
        <v>0</v>
      </c>
      <c r="F36" s="29">
        <f>SUM(F37:F38)</f>
        <v>163.69999999999999</v>
      </c>
      <c r="G36" s="67">
        <f t="shared" si="1"/>
        <v>74.699999999999989</v>
      </c>
      <c r="H36" s="29">
        <f>F36/D36*100</f>
        <v>183.9325842696629</v>
      </c>
      <c r="I36" s="29"/>
      <c r="J36" s="29">
        <f>SUM(J37:J38)</f>
        <v>575</v>
      </c>
    </row>
    <row r="37" spans="1:10" ht="26">
      <c r="A37" s="26" t="s">
        <v>53</v>
      </c>
      <c r="B37" s="39" t="s">
        <v>54</v>
      </c>
      <c r="C37" s="32">
        <v>89</v>
      </c>
      <c r="D37" s="32">
        <v>89</v>
      </c>
      <c r="E37" s="66">
        <f t="shared" si="0"/>
        <v>0</v>
      </c>
      <c r="F37" s="32">
        <v>159.5</v>
      </c>
      <c r="G37" s="66">
        <f t="shared" si="1"/>
        <v>70.5</v>
      </c>
      <c r="H37" s="32">
        <f>F37/D37*100</f>
        <v>179.21348314606743</v>
      </c>
      <c r="I37" s="32"/>
      <c r="J37" s="32">
        <v>575</v>
      </c>
    </row>
    <row r="38" spans="1:10" ht="13">
      <c r="A38" s="26" t="s">
        <v>55</v>
      </c>
      <c r="B38" s="39" t="s">
        <v>56</v>
      </c>
      <c r="C38" s="32">
        <v>0</v>
      </c>
      <c r="D38" s="32">
        <v>0</v>
      </c>
      <c r="E38" s="66">
        <f t="shared" si="0"/>
        <v>0</v>
      </c>
      <c r="F38" s="32">
        <v>4.2</v>
      </c>
      <c r="G38" s="66">
        <f t="shared" si="1"/>
        <v>4.2</v>
      </c>
      <c r="H38" s="32"/>
      <c r="I38" s="32"/>
      <c r="J38" s="32">
        <v>0</v>
      </c>
    </row>
    <row r="39" spans="1:10" ht="13">
      <c r="A39" s="73" t="s">
        <v>116</v>
      </c>
      <c r="B39" s="52" t="s">
        <v>115</v>
      </c>
      <c r="C39" s="45">
        <f>C40+C43</f>
        <v>665</v>
      </c>
      <c r="D39" s="45">
        <f>D40+D43</f>
        <v>665</v>
      </c>
      <c r="E39" s="66"/>
      <c r="F39" s="45">
        <f>F40+F43</f>
        <v>141.20000000000002</v>
      </c>
      <c r="G39" s="66"/>
      <c r="H39" s="45">
        <f t="shared" ref="H39:H42" si="5">F39/D39*100</f>
        <v>21.233082706766922</v>
      </c>
      <c r="I39" s="32"/>
      <c r="J39" s="45">
        <f>J40+J43</f>
        <v>335</v>
      </c>
    </row>
    <row r="40" spans="1:10" ht="13">
      <c r="A40" s="74" t="s">
        <v>117</v>
      </c>
      <c r="B40" s="76" t="s">
        <v>118</v>
      </c>
      <c r="C40" s="25">
        <f>C41</f>
        <v>195</v>
      </c>
      <c r="D40" s="25">
        <f>D41</f>
        <v>195</v>
      </c>
      <c r="E40" s="64"/>
      <c r="F40" s="25">
        <f>F41</f>
        <v>109.9</v>
      </c>
      <c r="G40" s="64"/>
      <c r="H40" s="25">
        <f t="shared" si="5"/>
        <v>56.358974358974358</v>
      </c>
      <c r="I40" s="25"/>
      <c r="J40" s="25">
        <f>J41</f>
        <v>150</v>
      </c>
    </row>
    <row r="41" spans="1:10" ht="26">
      <c r="A41" s="72" t="s">
        <v>133</v>
      </c>
      <c r="B41" s="39" t="s">
        <v>134</v>
      </c>
      <c r="C41" s="32">
        <f>C42</f>
        <v>195</v>
      </c>
      <c r="D41" s="32">
        <f>D42</f>
        <v>195</v>
      </c>
      <c r="E41" s="66"/>
      <c r="F41" s="32">
        <f>SUM(F42:F42)</f>
        <v>109.9</v>
      </c>
      <c r="G41" s="66"/>
      <c r="H41" s="32">
        <f t="shared" si="5"/>
        <v>56.358974358974358</v>
      </c>
      <c r="I41" s="32"/>
      <c r="J41" s="32">
        <f>J42</f>
        <v>150</v>
      </c>
    </row>
    <row r="42" spans="1:10" ht="52">
      <c r="A42" s="72" t="s">
        <v>135</v>
      </c>
      <c r="B42" s="39" t="s">
        <v>136</v>
      </c>
      <c r="C42" s="32">
        <v>195</v>
      </c>
      <c r="D42" s="32">
        <v>195</v>
      </c>
      <c r="E42" s="66"/>
      <c r="F42" s="32">
        <v>109.9</v>
      </c>
      <c r="G42" s="66"/>
      <c r="H42" s="32">
        <f t="shared" si="5"/>
        <v>56.358974358974358</v>
      </c>
      <c r="I42" s="32"/>
      <c r="J42" s="32">
        <v>150</v>
      </c>
    </row>
    <row r="43" spans="1:10" ht="13">
      <c r="A43" s="23" t="s">
        <v>119</v>
      </c>
      <c r="B43" s="76" t="s">
        <v>120</v>
      </c>
      <c r="C43" s="25">
        <f>C44</f>
        <v>470</v>
      </c>
      <c r="D43" s="25">
        <f>D44</f>
        <v>470</v>
      </c>
      <c r="E43" s="64"/>
      <c r="F43" s="25">
        <f>F44</f>
        <v>31.300000000000004</v>
      </c>
      <c r="G43" s="64"/>
      <c r="H43" s="25">
        <f t="shared" ref="H43:H45" si="6">F43/D43*100</f>
        <v>6.6595744680851068</v>
      </c>
      <c r="I43" s="25"/>
      <c r="J43" s="25">
        <f>J44</f>
        <v>185</v>
      </c>
    </row>
    <row r="44" spans="1:10" ht="26">
      <c r="A44" s="26" t="s">
        <v>138</v>
      </c>
      <c r="B44" s="39" t="s">
        <v>139</v>
      </c>
      <c r="C44" s="28">
        <f>C45</f>
        <v>470</v>
      </c>
      <c r="D44" s="28">
        <f>D45</f>
        <v>470</v>
      </c>
      <c r="E44" s="65">
        <f t="shared" ref="E44:E60" si="7">D44-C44</f>
        <v>0</v>
      </c>
      <c r="F44" s="28">
        <f>SUM(F45:F46)</f>
        <v>31.300000000000004</v>
      </c>
      <c r="G44" s="65">
        <f t="shared" ref="G44:G60" si="8">F44-D44</f>
        <v>-438.7</v>
      </c>
      <c r="H44" s="32">
        <f t="shared" si="6"/>
        <v>6.6595744680851068</v>
      </c>
      <c r="I44" s="28"/>
      <c r="J44" s="28">
        <f>J45</f>
        <v>185</v>
      </c>
    </row>
    <row r="45" spans="1:10" ht="52">
      <c r="A45" s="26" t="s">
        <v>137</v>
      </c>
      <c r="B45" s="39" t="s">
        <v>140</v>
      </c>
      <c r="C45" s="28">
        <v>470</v>
      </c>
      <c r="D45" s="28">
        <v>470</v>
      </c>
      <c r="E45" s="65"/>
      <c r="F45" s="28">
        <v>32.700000000000003</v>
      </c>
      <c r="G45" s="65"/>
      <c r="H45" s="32">
        <f t="shared" si="6"/>
        <v>6.9574468085106398</v>
      </c>
      <c r="I45" s="28"/>
      <c r="J45" s="28">
        <v>185</v>
      </c>
    </row>
    <row r="46" spans="1:10" ht="39">
      <c r="A46" s="26" t="s">
        <v>141</v>
      </c>
      <c r="B46" s="39" t="s">
        <v>142</v>
      </c>
      <c r="C46" s="28">
        <v>0</v>
      </c>
      <c r="D46" s="28">
        <v>0</v>
      </c>
      <c r="E46" s="65"/>
      <c r="F46" s="28">
        <v>-1.4</v>
      </c>
      <c r="G46" s="65"/>
      <c r="H46" s="32"/>
      <c r="I46" s="28"/>
      <c r="J46" s="28">
        <v>0</v>
      </c>
    </row>
    <row r="47" spans="1:10" ht="26">
      <c r="A47" s="16" t="s">
        <v>57</v>
      </c>
      <c r="B47" s="21" t="s">
        <v>58</v>
      </c>
      <c r="C47" s="18">
        <f>C50+C52+C58+C48</f>
        <v>382.9</v>
      </c>
      <c r="D47" s="18">
        <f>D50+D52+D58+D48</f>
        <v>382.9</v>
      </c>
      <c r="E47" s="18" t="e">
        <f>E50+E52+E58+E48</f>
        <v>#REF!</v>
      </c>
      <c r="F47" s="18">
        <f>F50+F52+F58+F48</f>
        <v>455.3</v>
      </c>
      <c r="G47" s="63">
        <f t="shared" si="8"/>
        <v>72.400000000000034</v>
      </c>
      <c r="H47" s="18">
        <f t="shared" ref="H47:H62" si="9">F47/D47*100</f>
        <v>118.90833115696005</v>
      </c>
      <c r="I47" s="18" t="e">
        <f>I50+I52+#REF!+#REF!+I58+I48</f>
        <v>#REF!</v>
      </c>
      <c r="J47" s="18">
        <f>J50+J52+J58+J48</f>
        <v>875.6</v>
      </c>
    </row>
    <row r="48" spans="1:10" ht="52" hidden="1">
      <c r="A48" s="34" t="s">
        <v>59</v>
      </c>
      <c r="B48" s="35" t="s">
        <v>60</v>
      </c>
      <c r="C48" s="18">
        <f>C49</f>
        <v>0</v>
      </c>
      <c r="D48" s="18">
        <f>D49</f>
        <v>0</v>
      </c>
      <c r="E48" s="63">
        <f t="shared" si="7"/>
        <v>0</v>
      </c>
      <c r="F48" s="18">
        <f>F49</f>
        <v>0</v>
      </c>
      <c r="G48" s="63">
        <f t="shared" si="8"/>
        <v>0</v>
      </c>
      <c r="H48" s="18"/>
      <c r="I48" s="18">
        <f>I49</f>
        <v>0</v>
      </c>
      <c r="J48" s="18">
        <f>J49</f>
        <v>0</v>
      </c>
    </row>
    <row r="49" spans="1:10" s="33" customFormat="1" ht="39" hidden="1">
      <c r="A49" s="38" t="s">
        <v>61</v>
      </c>
      <c r="B49" s="46" t="s">
        <v>62</v>
      </c>
      <c r="C49" s="28">
        <v>0</v>
      </c>
      <c r="D49" s="28">
        <v>0</v>
      </c>
      <c r="E49" s="65">
        <f t="shared" si="7"/>
        <v>0</v>
      </c>
      <c r="F49" s="28">
        <v>0</v>
      </c>
      <c r="G49" s="65">
        <f t="shared" si="8"/>
        <v>0</v>
      </c>
      <c r="H49" s="28"/>
      <c r="I49" s="28"/>
      <c r="J49" s="28">
        <v>0</v>
      </c>
    </row>
    <row r="50" spans="1:10" ht="26" hidden="1">
      <c r="A50" s="16" t="s">
        <v>63</v>
      </c>
      <c r="B50" s="17" t="s">
        <v>64</v>
      </c>
      <c r="C50" s="18">
        <f>C51</f>
        <v>0</v>
      </c>
      <c r="D50" s="18">
        <f>D51</f>
        <v>0</v>
      </c>
      <c r="E50" s="63">
        <f t="shared" si="7"/>
        <v>0</v>
      </c>
      <c r="F50" s="18">
        <f>F51</f>
        <v>0</v>
      </c>
      <c r="G50" s="63">
        <f t="shared" si="8"/>
        <v>0</v>
      </c>
      <c r="H50" s="18" t="e">
        <f t="shared" si="9"/>
        <v>#DIV/0!</v>
      </c>
      <c r="I50" s="18">
        <f>I51</f>
        <v>0</v>
      </c>
      <c r="J50" s="18">
        <f>J51</f>
        <v>0</v>
      </c>
    </row>
    <row r="51" spans="1:10" ht="26" hidden="1">
      <c r="A51" s="26" t="s">
        <v>65</v>
      </c>
      <c r="B51" s="27" t="s">
        <v>66</v>
      </c>
      <c r="C51" s="28"/>
      <c r="D51" s="28"/>
      <c r="E51" s="65">
        <f t="shared" si="7"/>
        <v>0</v>
      </c>
      <c r="F51" s="28"/>
      <c r="G51" s="65">
        <f t="shared" si="8"/>
        <v>0</v>
      </c>
      <c r="H51" s="28" t="e">
        <f t="shared" si="9"/>
        <v>#DIV/0!</v>
      </c>
      <c r="I51" s="28"/>
      <c r="J51" s="28"/>
    </row>
    <row r="52" spans="1:10" ht="65">
      <c r="A52" s="16" t="s">
        <v>67</v>
      </c>
      <c r="B52" s="17" t="s">
        <v>68</v>
      </c>
      <c r="C52" s="18">
        <f>C53</f>
        <v>351.9</v>
      </c>
      <c r="D52" s="18">
        <f>D53</f>
        <v>351.9</v>
      </c>
      <c r="E52" s="18" t="e">
        <f>#REF!+E53</f>
        <v>#REF!</v>
      </c>
      <c r="F52" s="18">
        <f>F53+F55</f>
        <v>385</v>
      </c>
      <c r="G52" s="63">
        <f t="shared" si="8"/>
        <v>33.100000000000023</v>
      </c>
      <c r="H52" s="18">
        <f t="shared" si="9"/>
        <v>109.40608127308894</v>
      </c>
      <c r="I52" s="18" t="e">
        <f>#REF!+#REF!+I53+#REF!</f>
        <v>#REF!</v>
      </c>
      <c r="J52" s="18">
        <f>J53+J55</f>
        <v>805.30000000000007</v>
      </c>
    </row>
    <row r="53" spans="1:10" ht="52">
      <c r="A53" s="40" t="s">
        <v>69</v>
      </c>
      <c r="B53" s="41" t="s">
        <v>70</v>
      </c>
      <c r="C53" s="29">
        <f>C54</f>
        <v>351.9</v>
      </c>
      <c r="D53" s="29">
        <f>D54</f>
        <v>351.9</v>
      </c>
      <c r="E53" s="67">
        <f t="shared" si="7"/>
        <v>0</v>
      </c>
      <c r="F53" s="29">
        <f>F54</f>
        <v>376.3</v>
      </c>
      <c r="G53" s="67">
        <f t="shared" si="8"/>
        <v>24.400000000000034</v>
      </c>
      <c r="H53" s="29">
        <f t="shared" si="9"/>
        <v>106.93378800795681</v>
      </c>
      <c r="I53" s="29">
        <f>I54</f>
        <v>0</v>
      </c>
      <c r="J53" s="29">
        <f>J54</f>
        <v>796.6</v>
      </c>
    </row>
    <row r="54" spans="1:10" ht="52">
      <c r="A54" s="26" t="s">
        <v>143</v>
      </c>
      <c r="B54" s="27" t="s">
        <v>144</v>
      </c>
      <c r="C54" s="28">
        <v>351.9</v>
      </c>
      <c r="D54" s="28">
        <v>351.9</v>
      </c>
      <c r="E54" s="65">
        <f t="shared" si="7"/>
        <v>0</v>
      </c>
      <c r="F54" s="28">
        <v>376.3</v>
      </c>
      <c r="G54" s="65">
        <f t="shared" si="8"/>
        <v>24.400000000000034</v>
      </c>
      <c r="H54" s="28">
        <f t="shared" si="9"/>
        <v>106.93378800795681</v>
      </c>
      <c r="I54" s="28"/>
      <c r="J54" s="28">
        <v>796.6</v>
      </c>
    </row>
    <row r="55" spans="1:10" ht="26">
      <c r="A55" s="26" t="s">
        <v>167</v>
      </c>
      <c r="B55" s="27" t="s">
        <v>168</v>
      </c>
      <c r="C55" s="28">
        <v>0</v>
      </c>
      <c r="D55" s="28">
        <f>D56</f>
        <v>0</v>
      </c>
      <c r="E55" s="65"/>
      <c r="F55" s="28">
        <f>F56</f>
        <v>8.6999999999999993</v>
      </c>
      <c r="G55" s="65"/>
      <c r="H55" s="28"/>
      <c r="I55" s="28"/>
      <c r="J55" s="28">
        <f>J56</f>
        <v>8.6999999999999993</v>
      </c>
    </row>
    <row r="56" spans="1:10" ht="26">
      <c r="A56" s="26" t="s">
        <v>165</v>
      </c>
      <c r="B56" s="27" t="s">
        <v>166</v>
      </c>
      <c r="C56" s="28">
        <v>0</v>
      </c>
      <c r="D56" s="28">
        <f>D57</f>
        <v>0</v>
      </c>
      <c r="E56" s="65"/>
      <c r="F56" s="28">
        <f>F57</f>
        <v>8.6999999999999993</v>
      </c>
      <c r="G56" s="65"/>
      <c r="H56" s="28"/>
      <c r="I56" s="28"/>
      <c r="J56" s="28">
        <f>J57</f>
        <v>8.6999999999999993</v>
      </c>
    </row>
    <row r="57" spans="1:10" ht="65">
      <c r="A57" s="26" t="s">
        <v>163</v>
      </c>
      <c r="B57" s="27" t="s">
        <v>164</v>
      </c>
      <c r="C57" s="28">
        <v>0</v>
      </c>
      <c r="D57" s="28">
        <v>0</v>
      </c>
      <c r="E57" s="65"/>
      <c r="F57" s="28">
        <v>8.6999999999999993</v>
      </c>
      <c r="G57" s="65"/>
      <c r="H57" s="28"/>
      <c r="I57" s="28"/>
      <c r="J57" s="28">
        <v>8.6999999999999993</v>
      </c>
    </row>
    <row r="58" spans="1:10" ht="65">
      <c r="A58" s="16" t="s">
        <v>71</v>
      </c>
      <c r="B58" s="44" t="s">
        <v>72</v>
      </c>
      <c r="C58" s="18">
        <f>C61+C59</f>
        <v>31</v>
      </c>
      <c r="D58" s="18">
        <f>D61+D59</f>
        <v>31</v>
      </c>
      <c r="E58" s="63">
        <f t="shared" si="7"/>
        <v>0</v>
      </c>
      <c r="F58" s="18">
        <f>F61+F59</f>
        <v>70.3</v>
      </c>
      <c r="G58" s="63">
        <f t="shared" si="8"/>
        <v>39.299999999999997</v>
      </c>
      <c r="H58" s="18">
        <f t="shared" si="9"/>
        <v>226.77419354838707</v>
      </c>
      <c r="I58" s="18">
        <f>I61+I59</f>
        <v>0</v>
      </c>
      <c r="J58" s="18">
        <f>J61+J59</f>
        <v>70.3</v>
      </c>
    </row>
    <row r="59" spans="1:10" ht="26" hidden="1">
      <c r="A59" s="40" t="s">
        <v>73</v>
      </c>
      <c r="B59" s="24" t="s">
        <v>74</v>
      </c>
      <c r="C59" s="29">
        <f>C60</f>
        <v>0</v>
      </c>
      <c r="D59" s="29">
        <f>D60</f>
        <v>0</v>
      </c>
      <c r="E59" s="67">
        <f t="shared" si="7"/>
        <v>0</v>
      </c>
      <c r="F59" s="29">
        <f>F60</f>
        <v>0</v>
      </c>
      <c r="G59" s="67">
        <f t="shared" si="8"/>
        <v>0</v>
      </c>
      <c r="H59" s="29" t="e">
        <f t="shared" si="9"/>
        <v>#DIV/0!</v>
      </c>
      <c r="I59" s="29">
        <f>I60</f>
        <v>0</v>
      </c>
      <c r="J59" s="29">
        <f>J60</f>
        <v>0</v>
      </c>
    </row>
    <row r="60" spans="1:10" ht="26" hidden="1">
      <c r="A60" s="26" t="s">
        <v>75</v>
      </c>
      <c r="B60" s="31" t="s">
        <v>76</v>
      </c>
      <c r="C60" s="28">
        <v>0</v>
      </c>
      <c r="D60" s="28">
        <v>0</v>
      </c>
      <c r="E60" s="65">
        <f t="shared" si="7"/>
        <v>0</v>
      </c>
      <c r="F60" s="28">
        <v>0</v>
      </c>
      <c r="G60" s="65">
        <f t="shared" si="8"/>
        <v>0</v>
      </c>
      <c r="H60" s="28" t="e">
        <f t="shared" si="9"/>
        <v>#DIV/0!</v>
      </c>
      <c r="I60" s="28"/>
      <c r="J60" s="28">
        <v>0</v>
      </c>
    </row>
    <row r="61" spans="1:10" ht="52">
      <c r="A61" s="49" t="s">
        <v>77</v>
      </c>
      <c r="B61" s="24" t="s">
        <v>78</v>
      </c>
      <c r="C61" s="25">
        <f>C62</f>
        <v>31</v>
      </c>
      <c r="D61" s="25">
        <f>D62</f>
        <v>31</v>
      </c>
      <c r="E61" s="64">
        <f t="shared" ref="E61:E74" si="10">D61-C61</f>
        <v>0</v>
      </c>
      <c r="F61" s="25">
        <f>F62</f>
        <v>70.3</v>
      </c>
      <c r="G61" s="64">
        <f t="shared" ref="G61:G74" si="11">F61-D61</f>
        <v>39.299999999999997</v>
      </c>
      <c r="H61" s="25">
        <f t="shared" si="9"/>
        <v>226.77419354838707</v>
      </c>
      <c r="I61" s="25">
        <f>I62</f>
        <v>0</v>
      </c>
      <c r="J61" s="25">
        <f>J62</f>
        <v>70.3</v>
      </c>
    </row>
    <row r="62" spans="1:10" ht="52">
      <c r="A62" s="50" t="s">
        <v>145</v>
      </c>
      <c r="B62" s="51" t="s">
        <v>146</v>
      </c>
      <c r="C62" s="32">
        <v>31</v>
      </c>
      <c r="D62" s="32">
        <v>31</v>
      </c>
      <c r="E62" s="66">
        <f t="shared" si="10"/>
        <v>0</v>
      </c>
      <c r="F62" s="32">
        <v>70.3</v>
      </c>
      <c r="G62" s="66">
        <f t="shared" si="11"/>
        <v>39.299999999999997</v>
      </c>
      <c r="H62" s="32">
        <f t="shared" si="9"/>
        <v>226.77419354838707</v>
      </c>
      <c r="I62" s="32"/>
      <c r="J62" s="32">
        <v>70.3</v>
      </c>
    </row>
    <row r="63" spans="1:10" s="30" customFormat="1" ht="26">
      <c r="A63" s="16" t="s">
        <v>79</v>
      </c>
      <c r="B63" s="17" t="s">
        <v>80</v>
      </c>
      <c r="C63" s="18">
        <f>C64+C66</f>
        <v>368</v>
      </c>
      <c r="D63" s="18">
        <f>D64+D66</f>
        <v>368</v>
      </c>
      <c r="E63" s="63">
        <f t="shared" si="10"/>
        <v>0</v>
      </c>
      <c r="F63" s="18">
        <f>F64+F66</f>
        <v>215.5</v>
      </c>
      <c r="G63" s="63">
        <f t="shared" si="11"/>
        <v>-152.5</v>
      </c>
      <c r="H63" s="18">
        <f>F63/D63*100</f>
        <v>58.559782608695656</v>
      </c>
      <c r="I63" s="18" t="e">
        <f>I64+I66</f>
        <v>#REF!</v>
      </c>
      <c r="J63" s="18">
        <f>J64+J66</f>
        <v>215.5</v>
      </c>
    </row>
    <row r="64" spans="1:10" s="36" customFormat="1" ht="13">
      <c r="A64" s="43" t="s">
        <v>81</v>
      </c>
      <c r="B64" s="44" t="s">
        <v>82</v>
      </c>
      <c r="C64" s="18">
        <f>C65</f>
        <v>368</v>
      </c>
      <c r="D64" s="18">
        <f>D65</f>
        <v>368</v>
      </c>
      <c r="E64" s="63">
        <f t="shared" si="10"/>
        <v>0</v>
      </c>
      <c r="F64" s="18">
        <f>F65</f>
        <v>132.19999999999999</v>
      </c>
      <c r="G64" s="63">
        <f t="shared" si="11"/>
        <v>-235.8</v>
      </c>
      <c r="H64" s="18">
        <f>F64/D64*100</f>
        <v>35.923913043478258</v>
      </c>
      <c r="I64" s="18">
        <f>I65</f>
        <v>0</v>
      </c>
      <c r="J64" s="18">
        <f>J65</f>
        <v>132.19999999999999</v>
      </c>
    </row>
    <row r="65" spans="1:10" ht="26">
      <c r="A65" s="26" t="s">
        <v>147</v>
      </c>
      <c r="B65" s="27" t="s">
        <v>148</v>
      </c>
      <c r="C65" s="28">
        <v>368</v>
      </c>
      <c r="D65" s="28">
        <v>368</v>
      </c>
      <c r="E65" s="65">
        <f t="shared" si="10"/>
        <v>0</v>
      </c>
      <c r="F65" s="28">
        <v>132.19999999999999</v>
      </c>
      <c r="G65" s="65">
        <f t="shared" si="11"/>
        <v>-235.8</v>
      </c>
      <c r="H65" s="28">
        <f>F65/D65*100</f>
        <v>35.923913043478258</v>
      </c>
      <c r="I65" s="28"/>
      <c r="J65" s="28">
        <v>132.19999999999999</v>
      </c>
    </row>
    <row r="66" spans="1:10" s="36" customFormat="1" ht="13">
      <c r="A66" s="43" t="s">
        <v>83</v>
      </c>
      <c r="B66" s="44" t="s">
        <v>84</v>
      </c>
      <c r="C66" s="18">
        <f>C69</f>
        <v>0</v>
      </c>
      <c r="D66" s="18">
        <f>D67+D69</f>
        <v>0</v>
      </c>
      <c r="E66" s="63">
        <f t="shared" si="10"/>
        <v>0</v>
      </c>
      <c r="F66" s="18">
        <f>F67+F69</f>
        <v>83.3</v>
      </c>
      <c r="G66" s="63">
        <f t="shared" si="11"/>
        <v>83.3</v>
      </c>
      <c r="H66" s="18"/>
      <c r="I66" s="18" t="e">
        <f>#REF!+I69</f>
        <v>#REF!</v>
      </c>
      <c r="J66" s="18">
        <f>J67+J69</f>
        <v>83.3</v>
      </c>
    </row>
    <row r="67" spans="1:10" s="36" customFormat="1" ht="26">
      <c r="A67" s="74" t="s">
        <v>124</v>
      </c>
      <c r="B67" s="24" t="s">
        <v>125</v>
      </c>
      <c r="C67" s="25">
        <v>0</v>
      </c>
      <c r="D67" s="25">
        <f>D68</f>
        <v>0</v>
      </c>
      <c r="E67" s="64"/>
      <c r="F67" s="25">
        <f>F68</f>
        <v>13.5</v>
      </c>
      <c r="G67" s="64"/>
      <c r="H67" s="25"/>
      <c r="I67" s="25"/>
      <c r="J67" s="25">
        <f>J68</f>
        <v>13.5</v>
      </c>
    </row>
    <row r="68" spans="1:10" s="36" customFormat="1" ht="26">
      <c r="A68" s="71" t="s">
        <v>169</v>
      </c>
      <c r="B68" s="31" t="s">
        <v>170</v>
      </c>
      <c r="C68" s="18">
        <v>0</v>
      </c>
      <c r="D68" s="32">
        <v>0</v>
      </c>
      <c r="E68" s="63"/>
      <c r="F68" s="32">
        <v>13.5</v>
      </c>
      <c r="G68" s="63"/>
      <c r="H68" s="32"/>
      <c r="I68" s="18"/>
      <c r="J68" s="32">
        <v>13.5</v>
      </c>
    </row>
    <row r="69" spans="1:10" s="30" customFormat="1" ht="13">
      <c r="A69" s="40" t="s">
        <v>85</v>
      </c>
      <c r="B69" s="41" t="s">
        <v>86</v>
      </c>
      <c r="C69" s="29">
        <f>C70</f>
        <v>0</v>
      </c>
      <c r="D69" s="29">
        <f>D70</f>
        <v>0</v>
      </c>
      <c r="E69" s="67">
        <f t="shared" si="10"/>
        <v>0</v>
      </c>
      <c r="F69" s="29">
        <f>F70</f>
        <v>69.8</v>
      </c>
      <c r="G69" s="67">
        <f t="shared" si="11"/>
        <v>69.8</v>
      </c>
      <c r="H69" s="29"/>
      <c r="I69" s="29">
        <f>I70</f>
        <v>0</v>
      </c>
      <c r="J69" s="29">
        <f>J70</f>
        <v>69.8</v>
      </c>
    </row>
    <row r="70" spans="1:10" ht="13">
      <c r="A70" s="26" t="s">
        <v>171</v>
      </c>
      <c r="B70" s="27" t="s">
        <v>172</v>
      </c>
      <c r="C70" s="28">
        <v>0</v>
      </c>
      <c r="D70" s="28">
        <v>0</v>
      </c>
      <c r="E70" s="65">
        <f t="shared" si="10"/>
        <v>0</v>
      </c>
      <c r="F70" s="28">
        <v>69.8</v>
      </c>
      <c r="G70" s="65">
        <f t="shared" si="11"/>
        <v>69.8</v>
      </c>
      <c r="H70" s="28"/>
      <c r="I70" s="28"/>
      <c r="J70" s="28">
        <v>69.8</v>
      </c>
    </row>
    <row r="71" spans="1:10" ht="26">
      <c r="A71" s="16" t="s">
        <v>87</v>
      </c>
      <c r="B71" s="21" t="s">
        <v>88</v>
      </c>
      <c r="C71" s="18">
        <f>C74</f>
        <v>395.9</v>
      </c>
      <c r="D71" s="18">
        <f>D74</f>
        <v>395.9</v>
      </c>
      <c r="E71" s="18" t="e">
        <f>E74+#REF!</f>
        <v>#REF!</v>
      </c>
      <c r="F71" s="18">
        <f>F72</f>
        <v>15</v>
      </c>
      <c r="G71" s="63">
        <f t="shared" si="11"/>
        <v>-380.9</v>
      </c>
      <c r="H71" s="18">
        <f>F71/D71*100</f>
        <v>3.7888355645364995</v>
      </c>
      <c r="I71" s="18" t="e">
        <f>#REF!+#REF!+I74</f>
        <v>#REF!</v>
      </c>
      <c r="J71" s="18">
        <f>J72</f>
        <v>15</v>
      </c>
    </row>
    <row r="72" spans="1:10" ht="52">
      <c r="A72" s="74" t="s">
        <v>175</v>
      </c>
      <c r="B72" s="57" t="s">
        <v>176</v>
      </c>
      <c r="C72" s="77">
        <v>0</v>
      </c>
      <c r="D72" s="77">
        <v>0</v>
      </c>
      <c r="E72" s="77"/>
      <c r="F72" s="25">
        <f>F73</f>
        <v>15</v>
      </c>
      <c r="G72" s="78"/>
      <c r="H72" s="77"/>
      <c r="I72" s="77"/>
      <c r="J72" s="77">
        <f>J73</f>
        <v>15</v>
      </c>
    </row>
    <row r="73" spans="1:10" ht="65">
      <c r="A73" s="71" t="s">
        <v>173</v>
      </c>
      <c r="B73" s="59" t="s">
        <v>174</v>
      </c>
      <c r="C73" s="32">
        <v>0</v>
      </c>
      <c r="D73" s="32">
        <v>0</v>
      </c>
      <c r="E73" s="18"/>
      <c r="F73" s="32">
        <v>15</v>
      </c>
      <c r="G73" s="63"/>
      <c r="H73" s="18"/>
      <c r="I73" s="18"/>
      <c r="J73" s="32">
        <v>15</v>
      </c>
    </row>
    <row r="74" spans="1:10" s="36" customFormat="1" ht="26">
      <c r="A74" s="55" t="s">
        <v>89</v>
      </c>
      <c r="B74" s="56" t="s">
        <v>90</v>
      </c>
      <c r="C74" s="45">
        <f>C75</f>
        <v>395.9</v>
      </c>
      <c r="D74" s="45">
        <f>D75</f>
        <v>395.9</v>
      </c>
      <c r="E74" s="68">
        <f t="shared" si="10"/>
        <v>0</v>
      </c>
      <c r="F74" s="45">
        <f>F75</f>
        <v>0</v>
      </c>
      <c r="G74" s="68">
        <f t="shared" si="11"/>
        <v>-395.9</v>
      </c>
      <c r="H74" s="45">
        <f>F74/D74*100</f>
        <v>0</v>
      </c>
      <c r="I74" s="45" t="e">
        <f>#REF!</f>
        <v>#REF!</v>
      </c>
      <c r="J74" s="45">
        <v>0</v>
      </c>
    </row>
    <row r="75" spans="1:10" ht="39">
      <c r="A75" s="75" t="s">
        <v>122</v>
      </c>
      <c r="B75" s="57" t="s">
        <v>123</v>
      </c>
      <c r="C75" s="25">
        <f>C76</f>
        <v>395.9</v>
      </c>
      <c r="D75" s="25">
        <f>D76</f>
        <v>395.9</v>
      </c>
      <c r="E75" s="64"/>
      <c r="F75" s="25">
        <f>F76</f>
        <v>0</v>
      </c>
      <c r="G75" s="64"/>
      <c r="H75" s="25">
        <v>0</v>
      </c>
      <c r="I75" s="25"/>
      <c r="J75" s="25">
        <v>0</v>
      </c>
    </row>
    <row r="76" spans="1:10" ht="39">
      <c r="A76" s="58" t="s">
        <v>149</v>
      </c>
      <c r="B76" s="59" t="s">
        <v>150</v>
      </c>
      <c r="C76" s="28">
        <v>395.9</v>
      </c>
      <c r="D76" s="28">
        <v>395.9</v>
      </c>
      <c r="E76" s="65"/>
      <c r="F76" s="28">
        <v>0</v>
      </c>
      <c r="G76" s="65"/>
      <c r="H76" s="28">
        <v>0</v>
      </c>
      <c r="I76" s="28"/>
      <c r="J76" s="28">
        <v>0</v>
      </c>
    </row>
    <row r="77" spans="1:10" ht="13">
      <c r="A77" s="16" t="s">
        <v>91</v>
      </c>
      <c r="B77" s="21" t="s">
        <v>92</v>
      </c>
      <c r="C77" s="18">
        <f>C78</f>
        <v>5923.6</v>
      </c>
      <c r="D77" s="18">
        <f t="shared" ref="D77:F77" si="12">D78</f>
        <v>12424.9</v>
      </c>
      <c r="E77" s="18">
        <f t="shared" si="12"/>
        <v>6501.2999999999993</v>
      </c>
      <c r="F77" s="18">
        <f t="shared" si="12"/>
        <v>12424.9</v>
      </c>
      <c r="G77" s="63">
        <f t="shared" ref="G77:G82" si="13">F77-D77</f>
        <v>0</v>
      </c>
      <c r="H77" s="18">
        <f t="shared" ref="H77:H85" si="14">F77/D77*100</f>
        <v>100</v>
      </c>
      <c r="I77" s="18" t="e">
        <f>I78+#REF!+#REF!+#REF!</f>
        <v>#REF!</v>
      </c>
      <c r="J77" s="18">
        <f t="shared" ref="J77" si="15">J78</f>
        <v>13434</v>
      </c>
    </row>
    <row r="78" spans="1:10" ht="26">
      <c r="A78" s="47" t="s">
        <v>93</v>
      </c>
      <c r="B78" s="17" t="s">
        <v>94</v>
      </c>
      <c r="C78" s="18">
        <f>C79+C82+C85+C90</f>
        <v>5923.6</v>
      </c>
      <c r="D78" s="18">
        <f>D79+D82+D85+D90</f>
        <v>12424.9</v>
      </c>
      <c r="E78" s="63">
        <f t="shared" ref="E78:E81" si="16">D78-C78</f>
        <v>6501.2999999999993</v>
      </c>
      <c r="F78" s="18">
        <f>F79+F82+F85+F90</f>
        <v>12424.9</v>
      </c>
      <c r="G78" s="63">
        <f t="shared" si="13"/>
        <v>0</v>
      </c>
      <c r="H78" s="18">
        <f t="shared" si="14"/>
        <v>100</v>
      </c>
      <c r="I78" s="18" t="e">
        <f>I79+I82+I85+I90</f>
        <v>#REF!</v>
      </c>
      <c r="J78" s="18">
        <f>J79+J82+J85+J90</f>
        <v>13434</v>
      </c>
    </row>
    <row r="79" spans="1:10" s="36" customFormat="1" ht="13">
      <c r="A79" s="20" t="s">
        <v>95</v>
      </c>
      <c r="B79" s="21" t="s">
        <v>96</v>
      </c>
      <c r="C79" s="18">
        <f>C80</f>
        <v>821</v>
      </c>
      <c r="D79" s="18">
        <f>D80</f>
        <v>821</v>
      </c>
      <c r="E79" s="18">
        <f>E80</f>
        <v>0</v>
      </c>
      <c r="F79" s="18">
        <f>F80</f>
        <v>821</v>
      </c>
      <c r="G79" s="63">
        <f t="shared" si="13"/>
        <v>0</v>
      </c>
      <c r="H79" s="18">
        <f t="shared" si="14"/>
        <v>100</v>
      </c>
      <c r="I79" s="18" t="e">
        <f>I80+#REF!</f>
        <v>#REF!</v>
      </c>
      <c r="J79" s="18">
        <f>J80</f>
        <v>1094.8</v>
      </c>
    </row>
    <row r="80" spans="1:10" s="30" customFormat="1" ht="13">
      <c r="A80" s="49" t="s">
        <v>97</v>
      </c>
      <c r="B80" s="41" t="s">
        <v>98</v>
      </c>
      <c r="C80" s="29">
        <f>C81</f>
        <v>821</v>
      </c>
      <c r="D80" s="29">
        <f>D81</f>
        <v>821</v>
      </c>
      <c r="E80" s="67">
        <f t="shared" si="16"/>
        <v>0</v>
      </c>
      <c r="F80" s="29">
        <f>F81</f>
        <v>821</v>
      </c>
      <c r="G80" s="67">
        <f t="shared" si="13"/>
        <v>0</v>
      </c>
      <c r="H80" s="29">
        <f t="shared" si="14"/>
        <v>100</v>
      </c>
      <c r="I80" s="29">
        <f>I81</f>
        <v>0</v>
      </c>
      <c r="J80" s="29">
        <f>J81</f>
        <v>1094.8</v>
      </c>
    </row>
    <row r="81" spans="1:10" ht="26">
      <c r="A81" s="58" t="s">
        <v>151</v>
      </c>
      <c r="B81" s="27" t="s">
        <v>152</v>
      </c>
      <c r="C81" s="28">
        <v>821</v>
      </c>
      <c r="D81" s="28">
        <v>821</v>
      </c>
      <c r="E81" s="65">
        <f t="shared" si="16"/>
        <v>0</v>
      </c>
      <c r="F81" s="28">
        <v>821</v>
      </c>
      <c r="G81" s="65">
        <f t="shared" si="13"/>
        <v>0</v>
      </c>
      <c r="H81" s="28">
        <f t="shared" si="14"/>
        <v>100</v>
      </c>
      <c r="I81" s="28"/>
      <c r="J81" s="28">
        <v>1094.8</v>
      </c>
    </row>
    <row r="82" spans="1:10" s="36" customFormat="1" ht="26">
      <c r="A82" s="20" t="s">
        <v>99</v>
      </c>
      <c r="B82" s="21" t="s">
        <v>100</v>
      </c>
      <c r="C82" s="18">
        <f>C83</f>
        <v>0</v>
      </c>
      <c r="D82" s="18">
        <f t="shared" ref="D82:F82" si="17">D83</f>
        <v>614.4</v>
      </c>
      <c r="E82" s="18">
        <f t="shared" si="17"/>
        <v>614.4</v>
      </c>
      <c r="F82" s="18">
        <f t="shared" si="17"/>
        <v>614.4</v>
      </c>
      <c r="G82" s="63">
        <f t="shared" si="13"/>
        <v>0</v>
      </c>
      <c r="H82" s="18">
        <f t="shared" si="14"/>
        <v>100</v>
      </c>
      <c r="I82" s="18" t="e">
        <f>#REF!+#REF!+#REF!+#REF!+#REF!+#REF!+#REF!+#REF!+#REF!+#REF!</f>
        <v>#REF!</v>
      </c>
      <c r="J82" s="18">
        <f t="shared" ref="J82" si="18">J83</f>
        <v>614.4</v>
      </c>
    </row>
    <row r="83" spans="1:10" ht="52">
      <c r="A83" s="49" t="s">
        <v>155</v>
      </c>
      <c r="B83" s="24" t="s">
        <v>156</v>
      </c>
      <c r="C83" s="25">
        <v>0</v>
      </c>
      <c r="D83" s="25">
        <f>D84</f>
        <v>614.4</v>
      </c>
      <c r="E83" s="64">
        <f t="shared" ref="E83:E93" si="19">D83-C83</f>
        <v>614.4</v>
      </c>
      <c r="F83" s="25">
        <f>F84</f>
        <v>614.4</v>
      </c>
      <c r="G83" s="64">
        <f t="shared" ref="G83:G93" si="20">F83-D83</f>
        <v>0</v>
      </c>
      <c r="H83" s="32">
        <f t="shared" si="14"/>
        <v>100</v>
      </c>
      <c r="I83" s="32"/>
      <c r="J83" s="25">
        <f>J84</f>
        <v>614.4</v>
      </c>
    </row>
    <row r="84" spans="1:10" ht="52">
      <c r="A84" s="48" t="s">
        <v>153</v>
      </c>
      <c r="B84" s="27" t="s">
        <v>154</v>
      </c>
      <c r="C84" s="32">
        <v>0</v>
      </c>
      <c r="D84" s="32">
        <v>614.4</v>
      </c>
      <c r="E84" s="66">
        <f t="shared" si="19"/>
        <v>614.4</v>
      </c>
      <c r="F84" s="32">
        <v>614.4</v>
      </c>
      <c r="G84" s="66">
        <f t="shared" si="20"/>
        <v>0</v>
      </c>
      <c r="H84" s="32">
        <f t="shared" si="14"/>
        <v>100</v>
      </c>
      <c r="I84" s="32"/>
      <c r="J84" s="32">
        <v>614.4</v>
      </c>
    </row>
    <row r="85" spans="1:10" s="36" customFormat="1" ht="13">
      <c r="A85" s="20" t="s">
        <v>101</v>
      </c>
      <c r="B85" s="44" t="s">
        <v>102</v>
      </c>
      <c r="C85" s="18">
        <f>C86+C88</f>
        <v>363.1</v>
      </c>
      <c r="D85" s="18">
        <f>D86+D88</f>
        <v>363.1</v>
      </c>
      <c r="E85" s="18" t="e">
        <f>E86+E88+#REF!+#REF!</f>
        <v>#REF!</v>
      </c>
      <c r="F85" s="18">
        <f>F86+F88</f>
        <v>363.1</v>
      </c>
      <c r="G85" s="63">
        <f t="shared" si="20"/>
        <v>0</v>
      </c>
      <c r="H85" s="18">
        <f t="shared" si="14"/>
        <v>100</v>
      </c>
      <c r="I85" s="18" t="e">
        <f>#REF!+#REF!+#REF!+#REF!+I86+#REF!+I88+#REF!+#REF!+#REF!+#REF!+#REF!+#REF!+#REF!+#REF!+#REF!+#REF!</f>
        <v>#REF!</v>
      </c>
      <c r="J85" s="18">
        <f>J86+J88</f>
        <v>418.5</v>
      </c>
    </row>
    <row r="86" spans="1:10" s="30" customFormat="1" ht="26">
      <c r="A86" s="54" t="s">
        <v>103</v>
      </c>
      <c r="B86" s="41" t="s">
        <v>104</v>
      </c>
      <c r="C86" s="25">
        <f>C87</f>
        <v>214.8</v>
      </c>
      <c r="D86" s="25">
        <f>D87</f>
        <v>214.8</v>
      </c>
      <c r="E86" s="64">
        <f t="shared" si="19"/>
        <v>0</v>
      </c>
      <c r="F86" s="25">
        <f>F87</f>
        <v>214.8</v>
      </c>
      <c r="G86" s="64">
        <f t="shared" si="20"/>
        <v>0</v>
      </c>
      <c r="H86" s="25">
        <f t="shared" ref="H86:H93" si="21">F86/D86*100</f>
        <v>100</v>
      </c>
      <c r="I86" s="25">
        <f>I87</f>
        <v>0</v>
      </c>
      <c r="J86" s="25">
        <f>J87</f>
        <v>215</v>
      </c>
    </row>
    <row r="87" spans="1:10" ht="26">
      <c r="A87" s="48" t="s">
        <v>157</v>
      </c>
      <c r="B87" s="53" t="s">
        <v>158</v>
      </c>
      <c r="C87" s="32">
        <v>214.8</v>
      </c>
      <c r="D87" s="32">
        <v>214.8</v>
      </c>
      <c r="E87" s="66">
        <f t="shared" si="19"/>
        <v>0</v>
      </c>
      <c r="F87" s="32">
        <v>214.8</v>
      </c>
      <c r="G87" s="66">
        <f t="shared" si="20"/>
        <v>0</v>
      </c>
      <c r="H87" s="32">
        <f t="shared" si="21"/>
        <v>100</v>
      </c>
      <c r="I87" s="32"/>
      <c r="J87" s="32">
        <v>215</v>
      </c>
    </row>
    <row r="88" spans="1:10" ht="26">
      <c r="A88" s="54" t="s">
        <v>121</v>
      </c>
      <c r="B88" s="41" t="s">
        <v>177</v>
      </c>
      <c r="C88" s="25">
        <f>C89</f>
        <v>148.30000000000001</v>
      </c>
      <c r="D88" s="25">
        <f>D89</f>
        <v>148.30000000000001</v>
      </c>
      <c r="E88" s="64">
        <f t="shared" si="19"/>
        <v>0</v>
      </c>
      <c r="F88" s="25">
        <f>F89</f>
        <v>148.30000000000001</v>
      </c>
      <c r="G88" s="64">
        <f t="shared" si="20"/>
        <v>0</v>
      </c>
      <c r="H88" s="25">
        <f t="shared" si="21"/>
        <v>100</v>
      </c>
      <c r="I88" s="25">
        <f>I89</f>
        <v>0</v>
      </c>
      <c r="J88" s="25">
        <f>J89</f>
        <v>203.5</v>
      </c>
    </row>
    <row r="89" spans="1:10" ht="26">
      <c r="A89" s="58" t="s">
        <v>159</v>
      </c>
      <c r="B89" s="27" t="s">
        <v>160</v>
      </c>
      <c r="C89" s="32">
        <v>148.30000000000001</v>
      </c>
      <c r="D89" s="32">
        <v>148.30000000000001</v>
      </c>
      <c r="E89" s="66">
        <f t="shared" si="19"/>
        <v>0</v>
      </c>
      <c r="F89" s="32">
        <v>148.30000000000001</v>
      </c>
      <c r="G89" s="66">
        <f t="shared" si="20"/>
        <v>0</v>
      </c>
      <c r="H89" s="32">
        <f t="shared" si="21"/>
        <v>100</v>
      </c>
      <c r="I89" s="32">
        <v>0</v>
      </c>
      <c r="J89" s="32">
        <v>203.5</v>
      </c>
    </row>
    <row r="90" spans="1:10" s="36" customFormat="1" ht="13">
      <c r="A90" s="55" t="s">
        <v>105</v>
      </c>
      <c r="B90" s="56" t="s">
        <v>106</v>
      </c>
      <c r="C90" s="45">
        <f>C91</f>
        <v>4739.5</v>
      </c>
      <c r="D90" s="45">
        <f>D91</f>
        <v>10626.4</v>
      </c>
      <c r="E90" s="45">
        <f>E91</f>
        <v>5886.9</v>
      </c>
      <c r="F90" s="45">
        <f>F91</f>
        <v>10626.4</v>
      </c>
      <c r="G90" s="68">
        <f t="shared" si="20"/>
        <v>0</v>
      </c>
      <c r="H90" s="45">
        <f t="shared" si="21"/>
        <v>100</v>
      </c>
      <c r="I90" s="45" t="e">
        <f>#REF!+I91+#REF!+#REF!+#REF!</f>
        <v>#REF!</v>
      </c>
      <c r="J90" s="45">
        <f>J91</f>
        <v>11306.3</v>
      </c>
    </row>
    <row r="91" spans="1:10" s="30" customFormat="1" ht="13">
      <c r="A91" s="49" t="s">
        <v>107</v>
      </c>
      <c r="B91" s="57" t="s">
        <v>108</v>
      </c>
      <c r="C91" s="25">
        <f>C92</f>
        <v>4739.5</v>
      </c>
      <c r="D91" s="25">
        <f>D92</f>
        <v>10626.4</v>
      </c>
      <c r="E91" s="64">
        <f t="shared" si="19"/>
        <v>5886.9</v>
      </c>
      <c r="F91" s="25">
        <f>F92</f>
        <v>10626.4</v>
      </c>
      <c r="G91" s="64">
        <f t="shared" si="20"/>
        <v>0</v>
      </c>
      <c r="H91" s="25">
        <f t="shared" si="21"/>
        <v>100</v>
      </c>
      <c r="I91" s="25">
        <f>I92</f>
        <v>0</v>
      </c>
      <c r="J91" s="25">
        <f>J92</f>
        <v>11306.3</v>
      </c>
    </row>
    <row r="92" spans="1:10" ht="26">
      <c r="A92" s="58" t="s">
        <v>161</v>
      </c>
      <c r="B92" s="59" t="s">
        <v>162</v>
      </c>
      <c r="C92" s="32">
        <v>4739.5</v>
      </c>
      <c r="D92" s="32">
        <v>10626.4</v>
      </c>
      <c r="E92" s="66">
        <f t="shared" si="19"/>
        <v>5886.9</v>
      </c>
      <c r="F92" s="32">
        <v>10626.4</v>
      </c>
      <c r="G92" s="66">
        <f t="shared" si="20"/>
        <v>0</v>
      </c>
      <c r="H92" s="32">
        <f t="shared" si="21"/>
        <v>100</v>
      </c>
      <c r="I92" s="32">
        <v>0</v>
      </c>
      <c r="J92" s="32">
        <v>11306.3</v>
      </c>
    </row>
    <row r="93" spans="1:10" ht="13">
      <c r="A93" s="16"/>
      <c r="B93" s="60" t="s">
        <v>109</v>
      </c>
      <c r="C93" s="61">
        <f>C12+C77</f>
        <v>11240.4</v>
      </c>
      <c r="D93" s="61">
        <f>D12+D77</f>
        <v>17741.699999999997</v>
      </c>
      <c r="E93" s="69">
        <f t="shared" si="19"/>
        <v>6501.2999999999975</v>
      </c>
      <c r="F93" s="61">
        <f>F12+F77</f>
        <v>17151.900000000001</v>
      </c>
      <c r="G93" s="69">
        <f t="shared" si="20"/>
        <v>-589.79999999999563</v>
      </c>
      <c r="H93" s="61">
        <f t="shared" si="21"/>
        <v>96.675628603797861</v>
      </c>
      <c r="I93" s="61" t="e">
        <f>I12+I77</f>
        <v>#REF!</v>
      </c>
      <c r="J93" s="61">
        <f>J12+J77</f>
        <v>20642.5</v>
      </c>
    </row>
  </sheetData>
  <autoFilter ref="A11:J93"/>
  <mergeCells count="11">
    <mergeCell ref="A7:J7"/>
    <mergeCell ref="C1:J1"/>
    <mergeCell ref="C2:J2"/>
    <mergeCell ref="C3:J3"/>
    <mergeCell ref="C4:J4"/>
    <mergeCell ref="C6:J6"/>
    <mergeCell ref="D8:J8"/>
    <mergeCell ref="A9:A10"/>
    <mergeCell ref="B9:B10"/>
    <mergeCell ref="C9:H9"/>
    <mergeCell ref="J9:J10"/>
  </mergeCells>
  <printOptions horizontalCentered="1"/>
  <pageMargins left="0.39370078740157483" right="0.39370078740157483" top="0.2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2018-11-09T09:18:07Z</cp:lastPrinted>
  <dcterms:created xsi:type="dcterms:W3CDTF">2018-04-25T11:49:21Z</dcterms:created>
  <dcterms:modified xsi:type="dcterms:W3CDTF">2018-11-09T09:18:41Z</dcterms:modified>
</cp:coreProperties>
</file>