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80" yWindow="900" windowWidth="13020" windowHeight="822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К-2'!$A$11:$J$319</definedName>
    <definedName name="_xlnm.Print_Titles" localSheetId="0">'Форма К-2'!$9:$11</definedName>
  </definedNames>
  <calcPr calcId="124519"/>
</workbook>
</file>

<file path=xl/calcChain.xml><?xml version="1.0" encoding="utf-8"?>
<calcChain xmlns="http://schemas.openxmlformats.org/spreadsheetml/2006/main">
  <c r="H283" i="1"/>
  <c r="D283"/>
  <c r="E283"/>
  <c r="F283"/>
  <c r="G283"/>
  <c r="I283"/>
  <c r="J283"/>
  <c r="C283"/>
  <c r="H280" l="1"/>
  <c r="H249"/>
  <c r="H251"/>
  <c r="H253"/>
  <c r="H228"/>
  <c r="H219"/>
  <c r="H220"/>
  <c r="H51" l="1"/>
  <c r="H198" l="1"/>
  <c r="J195"/>
  <c r="J168"/>
  <c r="J134"/>
  <c r="J20"/>
  <c r="D311" l="1"/>
  <c r="D310"/>
  <c r="D316"/>
  <c r="D315" s="1"/>
  <c r="D195"/>
  <c r="F195" l="1"/>
  <c r="F229"/>
  <c r="F231"/>
  <c r="F311"/>
  <c r="F310" s="1"/>
  <c r="F50"/>
  <c r="G16" l="1"/>
  <c r="G17"/>
  <c r="G18"/>
  <c r="G19"/>
  <c r="G21"/>
  <c r="G22"/>
  <c r="G23"/>
  <c r="G24"/>
  <c r="G25"/>
  <c r="G27"/>
  <c r="G28"/>
  <c r="G29"/>
  <c r="G30"/>
  <c r="G32"/>
  <c r="G35"/>
  <c r="G36"/>
  <c r="G37"/>
  <c r="G38"/>
  <c r="G42"/>
  <c r="G43"/>
  <c r="G44"/>
  <c r="G45"/>
  <c r="G47"/>
  <c r="G48"/>
  <c r="G49"/>
  <c r="G51"/>
  <c r="G52"/>
  <c r="G53"/>
  <c r="G55"/>
  <c r="G56"/>
  <c r="G57"/>
  <c r="G60"/>
  <c r="G61"/>
  <c r="G62"/>
  <c r="G63"/>
  <c r="G64"/>
  <c r="G67"/>
  <c r="G68"/>
  <c r="G69"/>
  <c r="G70"/>
  <c r="G71"/>
  <c r="G73"/>
  <c r="G74"/>
  <c r="G75"/>
  <c r="G76"/>
  <c r="G77"/>
  <c r="G80"/>
  <c r="G81"/>
  <c r="G82"/>
  <c r="G83"/>
  <c r="G84"/>
  <c r="G86"/>
  <c r="G87"/>
  <c r="G88"/>
  <c r="G89"/>
  <c r="G92"/>
  <c r="G94"/>
  <c r="G95"/>
  <c r="G96"/>
  <c r="G97"/>
  <c r="G99"/>
  <c r="G101"/>
  <c r="G102"/>
  <c r="G104"/>
  <c r="G106"/>
  <c r="G109"/>
  <c r="G111"/>
  <c r="G113"/>
  <c r="G116"/>
  <c r="G118"/>
  <c r="G121"/>
  <c r="G123"/>
  <c r="G125"/>
  <c r="G127"/>
  <c r="G130"/>
  <c r="G132"/>
  <c r="G135"/>
  <c r="G137"/>
  <c r="G140"/>
  <c r="G142"/>
  <c r="G145"/>
  <c r="G146"/>
  <c r="G147"/>
  <c r="G149"/>
  <c r="G150"/>
  <c r="G151"/>
  <c r="G153"/>
  <c r="G156"/>
  <c r="G159"/>
  <c r="G161"/>
  <c r="G164"/>
  <c r="G167"/>
  <c r="G169"/>
  <c r="G170"/>
  <c r="G171"/>
  <c r="G173"/>
  <c r="G176"/>
  <c r="G178"/>
  <c r="G181"/>
  <c r="G184"/>
  <c r="G187"/>
  <c r="G188"/>
  <c r="G189"/>
  <c r="G191"/>
  <c r="G192"/>
  <c r="G194"/>
  <c r="G196"/>
  <c r="G197"/>
  <c r="G200"/>
  <c r="G201"/>
  <c r="G202"/>
  <c r="G203"/>
  <c r="G204"/>
  <c r="G205"/>
  <c r="G207"/>
  <c r="G209"/>
  <c r="G210"/>
  <c r="G213"/>
  <c r="G214"/>
  <c r="G216"/>
  <c r="G217"/>
  <c r="G219"/>
  <c r="G220"/>
  <c r="G222"/>
  <c r="G224"/>
  <c r="G225"/>
  <c r="G226"/>
  <c r="G228"/>
  <c r="G230"/>
  <c r="G232"/>
  <c r="G233"/>
  <c r="G234"/>
  <c r="G237"/>
  <c r="G239"/>
  <c r="G244"/>
  <c r="G246"/>
  <c r="G249"/>
  <c r="G251"/>
  <c r="G253"/>
  <c r="G255"/>
  <c r="G258"/>
  <c r="G261"/>
  <c r="G262"/>
  <c r="G264"/>
  <c r="G266"/>
  <c r="G268"/>
  <c r="G270"/>
  <c r="G272"/>
  <c r="G274"/>
  <c r="G275"/>
  <c r="G276"/>
  <c r="G278"/>
  <c r="G280"/>
  <c r="G282"/>
  <c r="G285"/>
  <c r="G287"/>
  <c r="G289"/>
  <c r="G291"/>
  <c r="G292"/>
  <c r="G293"/>
  <c r="G295"/>
  <c r="G297"/>
  <c r="G300"/>
  <c r="G302"/>
  <c r="G304"/>
  <c r="G307"/>
  <c r="G308"/>
  <c r="G312"/>
  <c r="G313"/>
  <c r="G314"/>
  <c r="G317"/>
  <c r="G318"/>
  <c r="E16"/>
  <c r="E17"/>
  <c r="E18"/>
  <c r="E19"/>
  <c r="E21"/>
  <c r="E22"/>
  <c r="E23"/>
  <c r="E24"/>
  <c r="E25"/>
  <c r="E27"/>
  <c r="E28"/>
  <c r="E29"/>
  <c r="E30"/>
  <c r="E32"/>
  <c r="E35"/>
  <c r="E36"/>
  <c r="E37"/>
  <c r="E38"/>
  <c r="E42"/>
  <c r="E43"/>
  <c r="E44"/>
  <c r="E45"/>
  <c r="E47"/>
  <c r="E48"/>
  <c r="E49"/>
  <c r="E51"/>
  <c r="E52"/>
  <c r="E53"/>
  <c r="E55"/>
  <c r="E56"/>
  <c r="E57"/>
  <c r="E60"/>
  <c r="E61"/>
  <c r="E62"/>
  <c r="E63"/>
  <c r="E64"/>
  <c r="E67"/>
  <c r="E68"/>
  <c r="E69"/>
  <c r="E70"/>
  <c r="E71"/>
  <c r="E73"/>
  <c r="E74"/>
  <c r="E75"/>
  <c r="E76"/>
  <c r="E77"/>
  <c r="E80"/>
  <c r="E81"/>
  <c r="E82"/>
  <c r="E83"/>
  <c r="E84"/>
  <c r="E86"/>
  <c r="E87"/>
  <c r="E88"/>
  <c r="E89"/>
  <c r="E92"/>
  <c r="E94"/>
  <c r="E95"/>
  <c r="E96"/>
  <c r="E97"/>
  <c r="E99"/>
  <c r="E101"/>
  <c r="E102"/>
  <c r="E104"/>
  <c r="E106"/>
  <c r="E109"/>
  <c r="E111"/>
  <c r="E113"/>
  <c r="E116"/>
  <c r="E118"/>
  <c r="E121"/>
  <c r="E123"/>
  <c r="E125"/>
  <c r="E127"/>
  <c r="E130"/>
  <c r="E132"/>
  <c r="E135"/>
  <c r="E137"/>
  <c r="E140"/>
  <c r="E142"/>
  <c r="E145"/>
  <c r="E146"/>
  <c r="E147"/>
  <c r="E149"/>
  <c r="E150"/>
  <c r="E151"/>
  <c r="E153"/>
  <c r="E156"/>
  <c r="E159"/>
  <c r="E161"/>
  <c r="E164"/>
  <c r="E167"/>
  <c r="E169"/>
  <c r="E170"/>
  <c r="E171"/>
  <c r="E173"/>
  <c r="E176"/>
  <c r="E178"/>
  <c r="E181"/>
  <c r="E184"/>
  <c r="E187"/>
  <c r="E188"/>
  <c r="E189"/>
  <c r="E191"/>
  <c r="E192"/>
  <c r="E194"/>
  <c r="E196"/>
  <c r="E197"/>
  <c r="E200"/>
  <c r="E201"/>
  <c r="E202"/>
  <c r="E203"/>
  <c r="E204"/>
  <c r="E205"/>
  <c r="E207"/>
  <c r="E209"/>
  <c r="E210"/>
  <c r="E213"/>
  <c r="E214"/>
  <c r="E216"/>
  <c r="E217"/>
  <c r="E219"/>
  <c r="E220"/>
  <c r="E222"/>
  <c r="E224"/>
  <c r="E225"/>
  <c r="E226"/>
  <c r="E228"/>
  <c r="E230"/>
  <c r="E232"/>
  <c r="E233"/>
  <c r="E234"/>
  <c r="E237"/>
  <c r="E239"/>
  <c r="E244"/>
  <c r="E246"/>
  <c r="E249"/>
  <c r="E251"/>
  <c r="E253"/>
  <c r="E255"/>
  <c r="E258"/>
  <c r="E261"/>
  <c r="E262"/>
  <c r="E264"/>
  <c r="E266"/>
  <c r="E268"/>
  <c r="E270"/>
  <c r="E272"/>
  <c r="E274"/>
  <c r="E275"/>
  <c r="E276"/>
  <c r="E278"/>
  <c r="E280"/>
  <c r="E282"/>
  <c r="E285"/>
  <c r="E287"/>
  <c r="E289"/>
  <c r="E291"/>
  <c r="E292"/>
  <c r="E293"/>
  <c r="E295"/>
  <c r="E297"/>
  <c r="E300"/>
  <c r="E302"/>
  <c r="E304"/>
  <c r="E307"/>
  <c r="E308"/>
  <c r="E312"/>
  <c r="E313"/>
  <c r="E314"/>
  <c r="E317"/>
  <c r="E318"/>
  <c r="J148" l="1"/>
  <c r="J144" s="1"/>
  <c r="F148"/>
  <c r="D148"/>
  <c r="C148"/>
  <c r="E148" l="1"/>
  <c r="G148"/>
  <c r="F279"/>
  <c r="D279"/>
  <c r="C279"/>
  <c r="H279" l="1"/>
  <c r="E279"/>
  <c r="G279"/>
  <c r="J190" l="1"/>
  <c r="H164"/>
  <c r="F66" l="1"/>
  <c r="H149" l="1"/>
  <c r="H153"/>
  <c r="H216"/>
  <c r="J277"/>
  <c r="J279"/>
  <c r="D144"/>
  <c r="D273"/>
  <c r="E273" s="1"/>
  <c r="F98" l="1"/>
  <c r="F152"/>
  <c r="F273"/>
  <c r="H255"/>
  <c r="H258"/>
  <c r="H261"/>
  <c r="H262"/>
  <c r="H264"/>
  <c r="H266"/>
  <c r="H268"/>
  <c r="H270"/>
  <c r="H272"/>
  <c r="H274"/>
  <c r="H278"/>
  <c r="C277"/>
  <c r="D277"/>
  <c r="F277"/>
  <c r="G277" l="1"/>
  <c r="H273"/>
  <c r="G273"/>
  <c r="E277"/>
  <c r="H277"/>
  <c r="H318"/>
  <c r="H317"/>
  <c r="J316"/>
  <c r="J315" s="1"/>
  <c r="F316"/>
  <c r="F315" s="1"/>
  <c r="C316"/>
  <c r="C315" s="1"/>
  <c r="I315"/>
  <c r="H314"/>
  <c r="H313"/>
  <c r="H312"/>
  <c r="J311"/>
  <c r="J310" s="1"/>
  <c r="J309" s="1"/>
  <c r="I311"/>
  <c r="I310" s="1"/>
  <c r="I309" s="1"/>
  <c r="C311"/>
  <c r="C310" s="1"/>
  <c r="H308"/>
  <c r="H307"/>
  <c r="J306"/>
  <c r="J305" s="1"/>
  <c r="I306"/>
  <c r="I305" s="1"/>
  <c r="F306"/>
  <c r="D306"/>
  <c r="D305" s="1"/>
  <c r="C306"/>
  <c r="C305" s="1"/>
  <c r="H304"/>
  <c r="J303"/>
  <c r="I303"/>
  <c r="F303"/>
  <c r="D303"/>
  <c r="C303"/>
  <c r="H302"/>
  <c r="J301"/>
  <c r="I301"/>
  <c r="F301"/>
  <c r="D301"/>
  <c r="C301"/>
  <c r="H300"/>
  <c r="J299"/>
  <c r="I299"/>
  <c r="F299"/>
  <c r="D299"/>
  <c r="C299"/>
  <c r="H297"/>
  <c r="J296"/>
  <c r="I296"/>
  <c r="F296"/>
  <c r="D296"/>
  <c r="C296"/>
  <c r="H295"/>
  <c r="J294"/>
  <c r="F294"/>
  <c r="D294"/>
  <c r="C294"/>
  <c r="J292"/>
  <c r="J290"/>
  <c r="I290"/>
  <c r="F290"/>
  <c r="D290"/>
  <c r="C290"/>
  <c r="H289"/>
  <c r="J288"/>
  <c r="I288"/>
  <c r="F288"/>
  <c r="D288"/>
  <c r="C288"/>
  <c r="H287"/>
  <c r="J286"/>
  <c r="F286"/>
  <c r="D286"/>
  <c r="C286"/>
  <c r="H285"/>
  <c r="J284"/>
  <c r="I284"/>
  <c r="F284"/>
  <c r="D284"/>
  <c r="C284"/>
  <c r="H282"/>
  <c r="J281"/>
  <c r="I281"/>
  <c r="F281"/>
  <c r="D281"/>
  <c r="C281"/>
  <c r="J275"/>
  <c r="J273"/>
  <c r="J271"/>
  <c r="F271"/>
  <c r="D271"/>
  <c r="C271"/>
  <c r="J269"/>
  <c r="I269"/>
  <c r="F269"/>
  <c r="D269"/>
  <c r="C269"/>
  <c r="J267"/>
  <c r="F267"/>
  <c r="D267"/>
  <c r="C267"/>
  <c r="J265"/>
  <c r="I265"/>
  <c r="F265"/>
  <c r="D265"/>
  <c r="C265"/>
  <c r="J263"/>
  <c r="I263"/>
  <c r="F263"/>
  <c r="D263"/>
  <c r="C263"/>
  <c r="J260"/>
  <c r="J259" s="1"/>
  <c r="I260"/>
  <c r="I259" s="1"/>
  <c r="F260"/>
  <c r="D260"/>
  <c r="C260"/>
  <c r="C259" s="1"/>
  <c r="J257"/>
  <c r="J256" s="1"/>
  <c r="I257"/>
  <c r="I256" s="1"/>
  <c r="F257"/>
  <c r="D257"/>
  <c r="C257"/>
  <c r="C256" s="1"/>
  <c r="J254"/>
  <c r="I254"/>
  <c r="F254"/>
  <c r="D254"/>
  <c r="C254"/>
  <c r="J252"/>
  <c r="I252"/>
  <c r="F252"/>
  <c r="D252"/>
  <c r="C252"/>
  <c r="J250"/>
  <c r="I250"/>
  <c r="F250"/>
  <c r="D250"/>
  <c r="C250"/>
  <c r="J248"/>
  <c r="I248"/>
  <c r="F248"/>
  <c r="D248"/>
  <c r="C248"/>
  <c r="H246"/>
  <c r="J245"/>
  <c r="I245"/>
  <c r="F245"/>
  <c r="D245"/>
  <c r="C245"/>
  <c r="H244"/>
  <c r="J243"/>
  <c r="I243"/>
  <c r="F243"/>
  <c r="D243"/>
  <c r="C243"/>
  <c r="H239"/>
  <c r="J238"/>
  <c r="I238"/>
  <c r="F238"/>
  <c r="D238"/>
  <c r="C238"/>
  <c r="J236"/>
  <c r="I236"/>
  <c r="F236"/>
  <c r="D236"/>
  <c r="C236"/>
  <c r="H233"/>
  <c r="H232"/>
  <c r="J231"/>
  <c r="I231"/>
  <c r="D231"/>
  <c r="G231" s="1"/>
  <c r="C231"/>
  <c r="H230"/>
  <c r="J229"/>
  <c r="I229"/>
  <c r="D229"/>
  <c r="C229"/>
  <c r="J227"/>
  <c r="I227"/>
  <c r="F227"/>
  <c r="D227"/>
  <c r="C227"/>
  <c r="H226"/>
  <c r="H225"/>
  <c r="J223"/>
  <c r="F223"/>
  <c r="D223"/>
  <c r="C223"/>
  <c r="H222"/>
  <c r="J221"/>
  <c r="F221"/>
  <c r="D221"/>
  <c r="C221"/>
  <c r="J218"/>
  <c r="F218"/>
  <c r="D218"/>
  <c r="C218"/>
  <c r="J215"/>
  <c r="I215"/>
  <c r="F215"/>
  <c r="D215"/>
  <c r="E215" s="1"/>
  <c r="C215"/>
  <c r="H214"/>
  <c r="J212"/>
  <c r="J211" s="1"/>
  <c r="I212"/>
  <c r="F212"/>
  <c r="D212"/>
  <c r="D211" s="1"/>
  <c r="C212"/>
  <c r="C211" s="1"/>
  <c r="I211"/>
  <c r="H210"/>
  <c r="H209"/>
  <c r="J208"/>
  <c r="J199" s="1"/>
  <c r="I208"/>
  <c r="F208"/>
  <c r="D208"/>
  <c r="C208"/>
  <c r="H207"/>
  <c r="J206"/>
  <c r="I206"/>
  <c r="F206"/>
  <c r="D206"/>
  <c r="C206"/>
  <c r="H197"/>
  <c r="H196"/>
  <c r="I195"/>
  <c r="C195"/>
  <c r="J193"/>
  <c r="I193"/>
  <c r="F193"/>
  <c r="D193"/>
  <c r="C193"/>
  <c r="H192"/>
  <c r="H191"/>
  <c r="I190"/>
  <c r="F190"/>
  <c r="D190"/>
  <c r="C190"/>
  <c r="H189"/>
  <c r="H188"/>
  <c r="H187"/>
  <c r="J186"/>
  <c r="I186"/>
  <c r="F186"/>
  <c r="D186"/>
  <c r="C186"/>
  <c r="H184"/>
  <c r="J183"/>
  <c r="J182" s="1"/>
  <c r="I183"/>
  <c r="I182" s="1"/>
  <c r="F183"/>
  <c r="D183"/>
  <c r="C183"/>
  <c r="C182" s="1"/>
  <c r="H181"/>
  <c r="J180"/>
  <c r="J179" s="1"/>
  <c r="F180"/>
  <c r="D180"/>
  <c r="C180"/>
  <c r="C179" s="1"/>
  <c r="J177"/>
  <c r="F177"/>
  <c r="D177"/>
  <c r="C177"/>
  <c r="H176"/>
  <c r="J175"/>
  <c r="I175"/>
  <c r="I174" s="1"/>
  <c r="F175"/>
  <c r="D175"/>
  <c r="C175"/>
  <c r="J172"/>
  <c r="I172"/>
  <c r="F172"/>
  <c r="D172"/>
  <c r="C172"/>
  <c r="H171"/>
  <c r="H170"/>
  <c r="H169"/>
  <c r="J166"/>
  <c r="F168"/>
  <c r="D168"/>
  <c r="C168"/>
  <c r="C166" s="1"/>
  <c r="I166"/>
  <c r="F166"/>
  <c r="J163"/>
  <c r="I163"/>
  <c r="F163"/>
  <c r="D163"/>
  <c r="C163"/>
  <c r="H161"/>
  <c r="J160"/>
  <c r="I160"/>
  <c r="F160"/>
  <c r="D160"/>
  <c r="C160"/>
  <c r="H159"/>
  <c r="J158"/>
  <c r="I158"/>
  <c r="F158"/>
  <c r="D158"/>
  <c r="C158"/>
  <c r="H156"/>
  <c r="J155"/>
  <c r="I155"/>
  <c r="F155"/>
  <c r="D155"/>
  <c r="C155"/>
  <c r="J152"/>
  <c r="I152"/>
  <c r="D152"/>
  <c r="C152"/>
  <c r="H151"/>
  <c r="H148"/>
  <c r="C144"/>
  <c r="E144" s="1"/>
  <c r="H147"/>
  <c r="H145"/>
  <c r="I144"/>
  <c r="H142"/>
  <c r="J141"/>
  <c r="I141"/>
  <c r="F141"/>
  <c r="D141"/>
  <c r="C141"/>
  <c r="H140"/>
  <c r="J139"/>
  <c r="I139"/>
  <c r="F139"/>
  <c r="D139"/>
  <c r="C139"/>
  <c r="H137"/>
  <c r="J136"/>
  <c r="I136"/>
  <c r="F136"/>
  <c r="D136"/>
  <c r="C136"/>
  <c r="J133"/>
  <c r="I134"/>
  <c r="I133" s="1"/>
  <c r="F134"/>
  <c r="D134"/>
  <c r="C134"/>
  <c r="C133" s="1"/>
  <c r="H132"/>
  <c r="J131"/>
  <c r="F131"/>
  <c r="D131"/>
  <c r="C131"/>
  <c r="H130"/>
  <c r="J129"/>
  <c r="F129"/>
  <c r="D129"/>
  <c r="C129"/>
  <c r="H127"/>
  <c r="J126"/>
  <c r="F126"/>
  <c r="D126"/>
  <c r="C126"/>
  <c r="H125"/>
  <c r="J124"/>
  <c r="I124"/>
  <c r="F124"/>
  <c r="D124"/>
  <c r="C124"/>
  <c r="H123"/>
  <c r="J122"/>
  <c r="I122"/>
  <c r="F122"/>
  <c r="D122"/>
  <c r="C122"/>
  <c r="H121"/>
  <c r="J120"/>
  <c r="I120"/>
  <c r="F120"/>
  <c r="D120"/>
  <c r="C120"/>
  <c r="H118"/>
  <c r="J117"/>
  <c r="I117"/>
  <c r="F117"/>
  <c r="D117"/>
  <c r="C117"/>
  <c r="J115"/>
  <c r="I115"/>
  <c r="F115"/>
  <c r="D115"/>
  <c r="C115"/>
  <c r="H113"/>
  <c r="J112"/>
  <c r="I112"/>
  <c r="F112"/>
  <c r="D112"/>
  <c r="C112"/>
  <c r="H111"/>
  <c r="J110"/>
  <c r="I110"/>
  <c r="F110"/>
  <c r="D110"/>
  <c r="C110"/>
  <c r="H109"/>
  <c r="J108"/>
  <c r="I108"/>
  <c r="F108"/>
  <c r="D108"/>
  <c r="C108"/>
  <c r="H106"/>
  <c r="J105"/>
  <c r="J103" s="1"/>
  <c r="I105"/>
  <c r="I103" s="1"/>
  <c r="F105"/>
  <c r="D105"/>
  <c r="C105"/>
  <c r="C103" s="1"/>
  <c r="H104"/>
  <c r="H102"/>
  <c r="H101"/>
  <c r="H99"/>
  <c r="J98"/>
  <c r="J93" s="1"/>
  <c r="I98"/>
  <c r="I93" s="1"/>
  <c r="D98"/>
  <c r="C98"/>
  <c r="C93" s="1"/>
  <c r="H97"/>
  <c r="H96"/>
  <c r="H94"/>
  <c r="H92"/>
  <c r="J91"/>
  <c r="I91"/>
  <c r="F91"/>
  <c r="D91"/>
  <c r="C91"/>
  <c r="H86"/>
  <c r="J85"/>
  <c r="I85"/>
  <c r="F85"/>
  <c r="D85"/>
  <c r="C85"/>
  <c r="H80"/>
  <c r="J79"/>
  <c r="I79"/>
  <c r="F79"/>
  <c r="D79"/>
  <c r="C79"/>
  <c r="H73"/>
  <c r="J72"/>
  <c r="F72"/>
  <c r="D72"/>
  <c r="C72"/>
  <c r="H67"/>
  <c r="J66"/>
  <c r="D66"/>
  <c r="C66"/>
  <c r="I65"/>
  <c r="H60"/>
  <c r="J59"/>
  <c r="I59"/>
  <c r="F59"/>
  <c r="D59"/>
  <c r="C59"/>
  <c r="H55"/>
  <c r="J54"/>
  <c r="I54"/>
  <c r="F54"/>
  <c r="D54"/>
  <c r="C54"/>
  <c r="J50"/>
  <c r="I50"/>
  <c r="D50"/>
  <c r="H50" s="1"/>
  <c r="C50"/>
  <c r="H49"/>
  <c r="J46"/>
  <c r="F46"/>
  <c r="D46"/>
  <c r="C46"/>
  <c r="H42"/>
  <c r="J41"/>
  <c r="F41"/>
  <c r="D41"/>
  <c r="C41"/>
  <c r="I40"/>
  <c r="H38"/>
  <c r="H37"/>
  <c r="H36"/>
  <c r="H35"/>
  <c r="J34"/>
  <c r="J33" s="1"/>
  <c r="I34"/>
  <c r="I33" s="1"/>
  <c r="F34"/>
  <c r="D34"/>
  <c r="C34"/>
  <c r="C33" s="1"/>
  <c r="H32"/>
  <c r="J31"/>
  <c r="F31"/>
  <c r="D31"/>
  <c r="C31"/>
  <c r="H27"/>
  <c r="J26"/>
  <c r="F26"/>
  <c r="D26"/>
  <c r="C26"/>
  <c r="H21"/>
  <c r="F20"/>
  <c r="D20"/>
  <c r="C20"/>
  <c r="H16"/>
  <c r="J15"/>
  <c r="F15"/>
  <c r="D15"/>
  <c r="C15"/>
  <c r="I14"/>
  <c r="I13" s="1"/>
  <c r="E227" l="1"/>
  <c r="H248"/>
  <c r="H227"/>
  <c r="H250"/>
  <c r="H218"/>
  <c r="G245"/>
  <c r="J247"/>
  <c r="H252"/>
  <c r="E254"/>
  <c r="G236"/>
  <c r="F235"/>
  <c r="E238"/>
  <c r="E245"/>
  <c r="G250"/>
  <c r="E252"/>
  <c r="E263"/>
  <c r="G271"/>
  <c r="E284"/>
  <c r="G294"/>
  <c r="E296"/>
  <c r="E301"/>
  <c r="J242"/>
  <c r="G263"/>
  <c r="E265"/>
  <c r="E281"/>
  <c r="G134"/>
  <c r="E136"/>
  <c r="G316"/>
  <c r="G284"/>
  <c r="G252"/>
  <c r="G238"/>
  <c r="G223"/>
  <c r="G186"/>
  <c r="G158"/>
  <c r="E231"/>
  <c r="E180"/>
  <c r="E141"/>
  <c r="E126"/>
  <c r="E122"/>
  <c r="G190"/>
  <c r="E177"/>
  <c r="E31"/>
  <c r="G41"/>
  <c r="E46"/>
  <c r="E59"/>
  <c r="G72"/>
  <c r="E79"/>
  <c r="E91"/>
  <c r="G112"/>
  <c r="I119"/>
  <c r="C157"/>
  <c r="C154" s="1"/>
  <c r="G26"/>
  <c r="E41"/>
  <c r="G54"/>
  <c r="E72"/>
  <c r="J78"/>
  <c r="G85"/>
  <c r="E108"/>
  <c r="E112"/>
  <c r="G117"/>
  <c r="G122"/>
  <c r="G126"/>
  <c r="E129"/>
  <c r="G136"/>
  <c r="G141"/>
  <c r="E152"/>
  <c r="E155"/>
  <c r="I157"/>
  <c r="I154" s="1"/>
  <c r="E160"/>
  <c r="E172"/>
  <c r="G177"/>
  <c r="E183"/>
  <c r="E193"/>
  <c r="G254"/>
  <c r="E257"/>
  <c r="G265"/>
  <c r="G31"/>
  <c r="G15"/>
  <c r="G59"/>
  <c r="G79"/>
  <c r="G91"/>
  <c r="E98"/>
  <c r="E110"/>
  <c r="E115"/>
  <c r="E120"/>
  <c r="E124"/>
  <c r="G129"/>
  <c r="E131"/>
  <c r="E139"/>
  <c r="G155"/>
  <c r="G160"/>
  <c r="D166"/>
  <c r="E166" s="1"/>
  <c r="E168"/>
  <c r="G172"/>
  <c r="E175"/>
  <c r="F182"/>
  <c r="G183"/>
  <c r="G193"/>
  <c r="E195"/>
  <c r="E208"/>
  <c r="H215"/>
  <c r="G215"/>
  <c r="E218"/>
  <c r="E221"/>
  <c r="G227"/>
  <c r="E229"/>
  <c r="E243"/>
  <c r="E248"/>
  <c r="E267"/>
  <c r="E269"/>
  <c r="G281"/>
  <c r="G286"/>
  <c r="E288"/>
  <c r="G290"/>
  <c r="E299"/>
  <c r="E303"/>
  <c r="E306"/>
  <c r="G310"/>
  <c r="G311"/>
  <c r="G152"/>
  <c r="E20"/>
  <c r="E34"/>
  <c r="G46"/>
  <c r="E50"/>
  <c r="E105"/>
  <c r="G20"/>
  <c r="E26"/>
  <c r="G34"/>
  <c r="G50"/>
  <c r="E54"/>
  <c r="I78"/>
  <c r="E85"/>
  <c r="G105"/>
  <c r="C107"/>
  <c r="C100" s="1"/>
  <c r="G110"/>
  <c r="G115"/>
  <c r="E117"/>
  <c r="G120"/>
  <c r="G124"/>
  <c r="G131"/>
  <c r="E134"/>
  <c r="G139"/>
  <c r="D157"/>
  <c r="D154" s="1"/>
  <c r="E158"/>
  <c r="E163"/>
  <c r="G168"/>
  <c r="G175"/>
  <c r="E186"/>
  <c r="E190"/>
  <c r="G195"/>
  <c r="C199"/>
  <c r="C185" s="1"/>
  <c r="G208"/>
  <c r="E212"/>
  <c r="G218"/>
  <c r="G221"/>
  <c r="E223"/>
  <c r="G229"/>
  <c r="E236"/>
  <c r="G243"/>
  <c r="G248"/>
  <c r="E250"/>
  <c r="F256"/>
  <c r="G257"/>
  <c r="E260"/>
  <c r="G267"/>
  <c r="G269"/>
  <c r="E271"/>
  <c r="G288"/>
  <c r="E294"/>
  <c r="G299"/>
  <c r="G303"/>
  <c r="F305"/>
  <c r="G305" s="1"/>
  <c r="G306"/>
  <c r="E316"/>
  <c r="E66"/>
  <c r="G66"/>
  <c r="H163"/>
  <c r="G163"/>
  <c r="D199"/>
  <c r="E206"/>
  <c r="E211"/>
  <c r="F211"/>
  <c r="G211" s="1"/>
  <c r="G212"/>
  <c r="F259"/>
  <c r="G260"/>
  <c r="E305"/>
  <c r="E15"/>
  <c r="F107"/>
  <c r="G108"/>
  <c r="F179"/>
  <c r="G180"/>
  <c r="F199"/>
  <c r="G206"/>
  <c r="E286"/>
  <c r="E290"/>
  <c r="G296"/>
  <c r="G301"/>
  <c r="D309"/>
  <c r="E310"/>
  <c r="E311"/>
  <c r="G98"/>
  <c r="F144"/>
  <c r="H152"/>
  <c r="J174"/>
  <c r="C235"/>
  <c r="D235"/>
  <c r="I298"/>
  <c r="C40"/>
  <c r="C39" s="1"/>
  <c r="C138"/>
  <c r="J138"/>
  <c r="D143"/>
  <c r="C143"/>
  <c r="I143"/>
  <c r="D174"/>
  <c r="H180"/>
  <c r="I165"/>
  <c r="I162" s="1"/>
  <c r="H229"/>
  <c r="J14"/>
  <c r="J13" s="1"/>
  <c r="I90"/>
  <c r="D14"/>
  <c r="D40"/>
  <c r="J40"/>
  <c r="J39" s="1"/>
  <c r="J65"/>
  <c r="H112"/>
  <c r="C128"/>
  <c r="J143"/>
  <c r="C242"/>
  <c r="H265"/>
  <c r="H310"/>
  <c r="J165"/>
  <c r="I58"/>
  <c r="J119"/>
  <c r="H136"/>
  <c r="C165"/>
  <c r="H208"/>
  <c r="F242"/>
  <c r="C298"/>
  <c r="D78"/>
  <c r="J90"/>
  <c r="J157"/>
  <c r="J154" s="1"/>
  <c r="F174"/>
  <c r="I242"/>
  <c r="H257"/>
  <c r="H311"/>
  <c r="H20"/>
  <c r="F40"/>
  <c r="C90"/>
  <c r="J128"/>
  <c r="H243"/>
  <c r="H267"/>
  <c r="H271"/>
  <c r="I107"/>
  <c r="I100" s="1"/>
  <c r="I199"/>
  <c r="I185" s="1"/>
  <c r="J235"/>
  <c r="H260"/>
  <c r="J107"/>
  <c r="J100" s="1"/>
  <c r="H254"/>
  <c r="H263"/>
  <c r="J298"/>
  <c r="C14"/>
  <c r="C13" s="1"/>
  <c r="C78"/>
  <c r="C119"/>
  <c r="C114" s="1"/>
  <c r="D33"/>
  <c r="E33" s="1"/>
  <c r="H34"/>
  <c r="H85"/>
  <c r="H98"/>
  <c r="D138"/>
  <c r="H141"/>
  <c r="H175"/>
  <c r="H221"/>
  <c r="H269"/>
  <c r="H294"/>
  <c r="D298"/>
  <c r="E315"/>
  <c r="H15"/>
  <c r="C65"/>
  <c r="H66"/>
  <c r="F65"/>
  <c r="H72"/>
  <c r="H131"/>
  <c r="H231"/>
  <c r="H286"/>
  <c r="H296"/>
  <c r="H306"/>
  <c r="H41"/>
  <c r="H105"/>
  <c r="I138"/>
  <c r="F165"/>
  <c r="C174"/>
  <c r="H223"/>
  <c r="I235"/>
  <c r="H305"/>
  <c r="F309"/>
  <c r="H31"/>
  <c r="I39"/>
  <c r="H117"/>
  <c r="D119"/>
  <c r="H126"/>
  <c r="H158"/>
  <c r="J185"/>
  <c r="I247"/>
  <c r="C247"/>
  <c r="H284"/>
  <c r="H301"/>
  <c r="C309"/>
  <c r="F33"/>
  <c r="D65"/>
  <c r="F119"/>
  <c r="H122"/>
  <c r="F138"/>
  <c r="D182"/>
  <c r="E182" s="1"/>
  <c r="H186"/>
  <c r="D179"/>
  <c r="E179" s="1"/>
  <c r="F14"/>
  <c r="G14" s="1"/>
  <c r="H26"/>
  <c r="H79"/>
  <c r="D93"/>
  <c r="E93" s="1"/>
  <c r="D103"/>
  <c r="E103" s="1"/>
  <c r="H91"/>
  <c r="H54"/>
  <c r="H59"/>
  <c r="F78"/>
  <c r="G78" s="1"/>
  <c r="F93"/>
  <c r="G93" s="1"/>
  <c r="F103"/>
  <c r="D107"/>
  <c r="H108"/>
  <c r="H110"/>
  <c r="H120"/>
  <c r="H160"/>
  <c r="H166"/>
  <c r="H168"/>
  <c r="H183"/>
  <c r="H190"/>
  <c r="H238"/>
  <c r="D256"/>
  <c r="E256" s="1"/>
  <c r="D259"/>
  <c r="E259" s="1"/>
  <c r="H281"/>
  <c r="F298"/>
  <c r="G298" s="1"/>
  <c r="H303"/>
  <c r="F128"/>
  <c r="F133"/>
  <c r="F185"/>
  <c r="H124"/>
  <c r="H129"/>
  <c r="H139"/>
  <c r="H155"/>
  <c r="H195"/>
  <c r="H206"/>
  <c r="H245"/>
  <c r="H288"/>
  <c r="H299"/>
  <c r="H316"/>
  <c r="D128"/>
  <c r="D133"/>
  <c r="E133" s="1"/>
  <c r="F157"/>
  <c r="G157" s="1"/>
  <c r="D242"/>
  <c r="G33" l="1"/>
  <c r="D165"/>
  <c r="E165" s="1"/>
  <c r="F247"/>
  <c r="F241" s="1"/>
  <c r="G166"/>
  <c r="J162"/>
  <c r="E242"/>
  <c r="E107"/>
  <c r="E138"/>
  <c r="J58"/>
  <c r="E235"/>
  <c r="D247"/>
  <c r="G165"/>
  <c r="G138"/>
  <c r="E128"/>
  <c r="E119"/>
  <c r="E65"/>
  <c r="E199"/>
  <c r="G235"/>
  <c r="E154"/>
  <c r="I114"/>
  <c r="I12" s="1"/>
  <c r="H211"/>
  <c r="D185"/>
  <c r="E185" s="1"/>
  <c r="E157"/>
  <c r="G119"/>
  <c r="G65"/>
  <c r="F39"/>
  <c r="G40"/>
  <c r="D39"/>
  <c r="E39" s="1"/>
  <c r="E40"/>
  <c r="E174"/>
  <c r="G179"/>
  <c r="G315"/>
  <c r="G182"/>
  <c r="G133"/>
  <c r="E78"/>
  <c r="G128"/>
  <c r="E298"/>
  <c r="G174"/>
  <c r="D13"/>
  <c r="E13" s="1"/>
  <c r="E14"/>
  <c r="F143"/>
  <c r="G143" s="1"/>
  <c r="G144"/>
  <c r="G103"/>
  <c r="H309"/>
  <c r="G309"/>
  <c r="E309"/>
  <c r="G199"/>
  <c r="G107"/>
  <c r="G242"/>
  <c r="E143"/>
  <c r="G259"/>
  <c r="G256"/>
  <c r="H144"/>
  <c r="J114"/>
  <c r="I241"/>
  <c r="I240" s="1"/>
  <c r="C162"/>
  <c r="H174"/>
  <c r="H40"/>
  <c r="H65"/>
  <c r="J241"/>
  <c r="J240" s="1"/>
  <c r="H33"/>
  <c r="C241"/>
  <c r="C240" s="1"/>
  <c r="C58"/>
  <c r="H256"/>
  <c r="H259"/>
  <c r="H179"/>
  <c r="H315"/>
  <c r="H119"/>
  <c r="F162"/>
  <c r="H165"/>
  <c r="D162"/>
  <c r="H138"/>
  <c r="H182"/>
  <c r="D58"/>
  <c r="H235"/>
  <c r="F90"/>
  <c r="H93"/>
  <c r="D90"/>
  <c r="E90" s="1"/>
  <c r="H242"/>
  <c r="F114"/>
  <c r="H157"/>
  <c r="F154"/>
  <c r="G154" s="1"/>
  <c r="H128"/>
  <c r="H298"/>
  <c r="H103"/>
  <c r="F100"/>
  <c r="H78"/>
  <c r="F58"/>
  <c r="D114"/>
  <c r="E114" s="1"/>
  <c r="D100"/>
  <c r="E100" s="1"/>
  <c r="H14"/>
  <c r="F13"/>
  <c r="G13" s="1"/>
  <c r="H107"/>
  <c r="J12" l="1"/>
  <c r="J319" s="1"/>
  <c r="G58"/>
  <c r="H39"/>
  <c r="G185"/>
  <c r="G114"/>
  <c r="G162"/>
  <c r="H185"/>
  <c r="G90"/>
  <c r="D241"/>
  <c r="E241" s="1"/>
  <c r="E247"/>
  <c r="H143"/>
  <c r="G100"/>
  <c r="G247"/>
  <c r="E162"/>
  <c r="E58"/>
  <c r="G39"/>
  <c r="I319"/>
  <c r="C12"/>
  <c r="C319" s="1"/>
  <c r="H162"/>
  <c r="H13"/>
  <c r="F12"/>
  <c r="D12"/>
  <c r="H58"/>
  <c r="H90"/>
  <c r="F240"/>
  <c r="H154"/>
  <c r="H114"/>
  <c r="H247"/>
  <c r="H100"/>
  <c r="E12" l="1"/>
  <c r="D240"/>
  <c r="E240" s="1"/>
  <c r="G241"/>
  <c r="H241"/>
  <c r="G12"/>
  <c r="F319"/>
  <c r="H12"/>
  <c r="D319" l="1"/>
  <c r="E319" s="1"/>
  <c r="G319"/>
  <c r="H240"/>
  <c r="G240"/>
  <c r="H319"/>
</calcChain>
</file>

<file path=xl/sharedStrings.xml><?xml version="1.0" encoding="utf-8"?>
<sst xmlns="http://schemas.openxmlformats.org/spreadsheetml/2006/main" count="629" uniqueCount="621">
  <si>
    <t xml:space="preserve">Приложение 2 </t>
  </si>
  <si>
    <t>к постановлению</t>
  </si>
  <si>
    <t xml:space="preserve">администрации города </t>
  </si>
  <si>
    <t>ФОРМА К-2</t>
  </si>
  <si>
    <t xml:space="preserve">Код </t>
  </si>
  <si>
    <t>Наименование  кода вида доходов</t>
  </si>
  <si>
    <t>Ожидаемое исполнение 
за год по состоянию 
на отчетную дату</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</si>
  <si>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</si>
  <si>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</si>
  <si>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</si>
  <si>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</si>
  <si>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</si>
  <si>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</si>
  <si>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</si>
  <si>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</si>
  <si>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</si>
  <si>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</si>
  <si>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</si>
  <si>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</si>
  <si>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</si>
  <si>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</si>
  <si>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</si>
  <si>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</si>
  <si>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</si>
  <si>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</si>
  <si>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</si>
  <si>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</si>
  <si>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</si>
  <si>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</si>
  <si>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</si>
  <si>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</si>
  <si>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</si>
  <si>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</si>
  <si>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</si>
  <si>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</si>
  <si>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</si>
  <si>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</si>
  <si>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</si>
  <si>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</si>
  <si>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</si>
  <si>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</si>
  <si>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</si>
  <si>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</si>
  <si>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</si>
  <si>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</si>
  <si>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</si>
  <si>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</si>
  <si>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</si>
  <si>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</si>
  <si>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</si>
  <si>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</si>
  <si>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</si>
  <si>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</si>
  <si>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</si>
  <si>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</si>
  <si>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</si>
  <si>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</si>
  <si>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</si>
  <si>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</si>
  <si>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</si>
  <si>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</si>
  <si>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</si>
  <si>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</si>
  <si>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</si>
  <si>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</si>
  <si>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</si>
  <si>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</si>
  <si>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</si>
  <si>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</si>
  <si>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</si>
  <si>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</si>
  <si>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</si>
  <si>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</si>
  <si>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</si>
  <si>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</si>
  <si>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</si>
  <si>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</si>
  <si>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</si>
  <si>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</si>
  <si>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</si>
  <si>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</si>
  <si>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</si>
  <si>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</si>
  <si>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</si>
  <si>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</si>
  <si>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</si>
  <si>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</si>
  <si>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</si>
  <si>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</si>
  <si>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</si>
  <si>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</si>
  <si>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</si>
  <si>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</si>
  <si>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</si>
  <si>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</si>
  <si>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</si>
  <si>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</si>
  <si>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</si>
  <si>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</si>
  <si>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</si>
  <si>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</si>
  <si>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</si>
  <si>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</si>
  <si>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</si>
  <si>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</si>
  <si>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</si>
  <si>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</si>
  <si>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</si>
  <si>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</si>
  <si>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</si>
  <si>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</si>
  <si>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</si>
  <si>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</si>
  <si>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</si>
  <si>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</si>
  <si>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</si>
  <si>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</si>
  <si>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</si>
  <si>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</si>
  <si>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</si>
  <si>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</si>
  <si>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</si>
  <si>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</si>
  <si>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</si>
  <si>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</si>
  <si>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</si>
  <si>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</si>
  <si>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</si>
  <si>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</si>
  <si>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</si>
  <si>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</si>
  <si>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</si>
  <si>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</si>
  <si>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</si>
  <si>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</si>
  <si>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</si>
  <si>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</si>
  <si>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</si>
  <si>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</si>
  <si>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</si>
  <si>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</si>
  <si>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</si>
  <si>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</si>
  <si>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</si>
  <si>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</si>
  <si>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</si>
  <si>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</si>
  <si>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</si>
  <si>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</si>
  <si>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</si>
  <si>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</si>
  <si>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</si>
  <si>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</si>
  <si>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</si>
  <si>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1 06 06032 04 4000 110</t>
  </si>
  <si>
    <t>Земельный налог с организаций, обладающих земельным участком, расположенным в границах городских округов (прочие поступления)</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</si>
  <si>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</si>
  <si>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</si>
  <si>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</si>
  <si>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</si>
  <si>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</si>
  <si>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</si>
  <si>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</si>
  <si>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</si>
  <si>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</si>
  <si>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</si>
  <si>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</si>
  <si>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</si>
  <si>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</si>
  <si>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</si>
  <si>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</si>
  <si>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</si>
  <si>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</si>
  <si>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</si>
  <si>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</si>
  <si>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</si>
  <si>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</si>
  <si>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</si>
  <si>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</si>
  <si>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</si>
  <si>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</si>
  <si>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</si>
  <si>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</si>
  <si>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</si>
  <si>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</si>
  <si>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</si>
  <si>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</si>
  <si>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</si>
  <si>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</si>
  <si>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</si>
  <si>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</si>
  <si>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</si>
  <si>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</si>
  <si>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</si>
  <si>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</si>
  <si>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</si>
  <si>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</si>
  <si>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</si>
  <si>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</si>
  <si>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</si>
  <si>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</si>
  <si>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</si>
  <si>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</si>
  <si>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</si>
  <si>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</si>
  <si>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</si>
  <si>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</si>
  <si>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</si>
  <si>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</si>
  <si>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</si>
  <si>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</si>
  <si>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</si>
  <si>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</si>
  <si>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</si>
  <si>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</si>
  <si>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</si>
  <si>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</si>
  <si>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</si>
  <si>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</si>
  <si>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</si>
  <si>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</si>
  <si>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</si>
  <si>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</si>
  <si>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</si>
  <si>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</si>
  <si>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</si>
  <si>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</si>
  <si>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</si>
  <si>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</si>
  <si>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</si>
  <si>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</si>
  <si>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</si>
  <si>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</si>
  <si>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</si>
  <si>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</si>
  <si>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</si>
  <si>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</si>
  <si>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</si>
  <si>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</si>
  <si>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</si>
  <si>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</si>
  <si>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</si>
  <si>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</si>
  <si>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</si>
  <si>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</si>
  <si>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</si>
  <si>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</si>
  <si>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</si>
  <si>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</si>
  <si>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</si>
  <si>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</si>
  <si>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</si>
  <si>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</si>
  <si>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</si>
  <si>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</si>
  <si>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</si>
  <si>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</si>
  <si>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</si>
  <si>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</si>
  <si>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</si>
  <si>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</si>
  <si>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</si>
  <si>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</si>
  <si>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</si>
  <si>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</si>
  <si>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</si>
  <si>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</si>
  <si>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</si>
  <si>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</si>
  <si>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</si>
  <si>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</si>
  <si>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</si>
  <si>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</si>
  <si>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</si>
  <si>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</si>
  <si>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</si>
  <si>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</si>
  <si>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</si>
  <si>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</si>
  <si>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</si>
  <si>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</si>
  <si>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</si>
  <si>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</si>
  <si>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</si>
  <si>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</si>
  <si>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</si>
  <si>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</si>
  <si>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</si>
  <si>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</si>
  <si>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</si>
  <si>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</si>
  <si>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</si>
  <si>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</si>
  <si>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</si>
  <si>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</si>
  <si>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</si>
  <si>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</si>
  <si>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</si>
  <si>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</si>
  <si>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</si>
  <si>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</si>
  <si>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</si>
  <si>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</si>
  <si>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</si>
  <si>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</si>
  <si>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</si>
  <si>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</si>
  <si>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</si>
  <si>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</si>
  <si>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</si>
  <si>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</si>
  <si>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</si>
  <si>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</si>
  <si>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</si>
  <si>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</si>
  <si>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</si>
  <si>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</si>
  <si>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</si>
  <si>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</si>
  <si>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</si>
  <si>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</si>
  <si>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</si>
  <si>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</si>
  <si>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</si>
  <si>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</si>
  <si>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</si>
  <si>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</si>
  <si>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</si>
  <si>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</si>
  <si>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</si>
  <si>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</si>
  <si>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</si>
  <si>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</si>
  <si>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</si>
  <si>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</si>
  <si>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</si>
  <si>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</si>
  <si>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</si>
  <si>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</si>
  <si>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</si>
  <si>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</si>
  <si>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</si>
  <si>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</si>
  <si>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</si>
  <si>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</si>
  <si>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</si>
  <si>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</si>
  <si>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</si>
  <si>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</si>
  <si>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</si>
  <si>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</si>
  <si>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</si>
  <si>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</si>
  <si>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</si>
  <si>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</si>
  <si>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</si>
  <si>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</si>
  <si>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</si>
  <si>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</si>
  <si>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</si>
  <si>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</si>
  <si>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</si>
  <si>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</si>
  <si>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</si>
  <si>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</si>
  <si>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</si>
  <si>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</si>
  <si>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</si>
  <si>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</si>
  <si>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</si>
  <si>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</si>
  <si>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</si>
  <si>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</si>
  <si>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</si>
  <si>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</si>
  <si>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</si>
  <si>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</si>
  <si>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</si>
  <si>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</si>
  <si>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</si>
  <si>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</si>
  <si>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</si>
  <si>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</si>
  <si>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</si>
  <si>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</si>
  <si>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</si>
  <si>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</si>
  <si>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</si>
  <si>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</si>
  <si>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</si>
  <si>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</si>
  <si>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</si>
  <si>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</si>
  <si>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</si>
  <si>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</si>
  <si>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</si>
  <si>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</si>
  <si>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</si>
  <si>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</si>
  <si>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</si>
  <si>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</si>
  <si>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</si>
  <si>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</si>
  <si>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</si>
  <si>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</si>
  <si>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</si>
  <si>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</si>
  <si>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</si>
  <si>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</si>
  <si>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</si>
  <si>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</si>
  <si>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</si>
  <si>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</si>
  <si>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</si>
  <si>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</si>
  <si>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</si>
  <si>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1 16 33040 04 6000 140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</si>
  <si>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</si>
  <si>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</si>
  <si>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Суммы по искам о возмещении вреда, причиненного окружающей среде</t>
  </si>
  <si>
    <t>1 16 35020 04 0000 140</t>
  </si>
  <si>
    <t>Суммы по искам о возмещении вреда, причиненного окружающей среде, подлежащие зачислению в бюджеты городских округов</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</si>
  <si>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</si>
  <si>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</si>
  <si>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</si>
  <si>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</si>
  <si>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</si>
  <si>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</si>
  <si>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</si>
  <si>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</si>
  <si>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</si>
  <si>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</si>
  <si>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</si>
  <si>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1 16 45000 01 6000 140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</si>
  <si>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</si>
  <si>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</si>
  <si>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</si>
  <si>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</si>
  <si>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</si>
  <si>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</si>
  <si>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</si>
  <si>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</si>
  <si>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</si>
  <si>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</si>
  <si>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</si>
  <si>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</si>
  <si>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</si>
  <si>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1 16 90040 04 6000 140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</si>
  <si>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</si>
  <si>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</si>
  <si>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</si>
  <si>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</si>
  <si>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</si>
  <si>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</si>
  <si>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</si>
  <si>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</si>
  <si>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</si>
  <si>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</si>
  <si>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</si>
  <si>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</si>
  <si>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</si>
  <si>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</si>
  <si>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</si>
  <si>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</si>
  <si>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</si>
  <si>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</si>
  <si>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</si>
  <si>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</si>
  <si>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на выравнивание бюджетной обеспеченности</t>
  </si>
  <si>
    <t>2 02 15001 04 0000 151</t>
  </si>
  <si>
    <t>Дотации бюджетам городских округов на выравнивание  бюджетной обеспеченности</t>
  </si>
  <si>
    <t>2 02 01999 00 0000 151</t>
  </si>
  <si>
    <t>Прочие дотации</t>
  </si>
  <si>
    <t>2 02 01999 04 0000 151</t>
  </si>
  <si>
    <t>Прочие дотации бюджетам городских округов</t>
  </si>
  <si>
    <t>2 02 20000 00 0000 151</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</si>
  <si>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</si>
  <si>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</si>
  <si>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</si>
  <si>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</si>
  <si>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</si>
  <si>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</si>
  <si>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</si>
  <si>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</si>
  <si>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</si>
  <si>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</si>
  <si>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</si>
  <si>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</si>
  <si>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</si>
  <si>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</si>
  <si>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</si>
  <si>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</si>
  <si>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</si>
  <si>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</si>
  <si>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</si>
  <si>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</si>
  <si>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</si>
  <si>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</si>
  <si>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</si>
  <si>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</si>
  <si>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</si>
  <si>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</si>
  <si>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</si>
  <si>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</si>
  <si>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</si>
  <si>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</si>
  <si>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</si>
  <si>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</si>
  <si>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</si>
  <si>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</si>
  <si>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</si>
  <si>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</si>
  <si>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</si>
  <si>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</si>
  <si>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</si>
  <si>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</si>
  <si>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</si>
  <si>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</si>
  <si>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2 02 25466 00 0000 151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</si>
  <si>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</si>
  <si>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</si>
  <si>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</si>
  <si>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</si>
  <si>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</si>
  <si>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2 02 02207 04 0000 151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</si>
  <si>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</si>
  <si>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2 02 25497 00 0000 151</t>
  </si>
  <si>
    <t>Субсидии бюджетам на реализацию мероприятий по обеспечению жильем молодых семей</t>
  </si>
  <si>
    <t>2 02 25497 04 0000 151</t>
  </si>
  <si>
    <t>Субсидии бюджетам городских округов на реализацию мероприятий по обеспечению жильем молодых семей</t>
  </si>
  <si>
    <t>2 02 25520 00 0000 151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</si>
  <si>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</si>
  <si>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2 02 25520 04 0000 151</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</si>
  <si>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</si>
  <si>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2 02 29999 00 0000 151</t>
  </si>
  <si>
    <t>Прочие субсидии</t>
  </si>
  <si>
    <t>2 02 29999 04 0000 151</t>
  </si>
  <si>
    <t>Прочие субсидии бюджетам городских округов</t>
  </si>
  <si>
    <t>2 02 30000 00 0000 151</t>
  </si>
  <si>
    <t xml:space="preserve">Субвенции бюджетам бюджетной системы  Российской Федерации  </t>
  </si>
  <si>
    <t>2 02 30024 00 0000 151</t>
  </si>
  <si>
    <t xml:space="preserve">Субвенции местным бюджетам на выполнение передаваемых полномочий субъектов Российской Федерации </t>
  </si>
  <si>
    <t>2 02 30024 04 0000 151</t>
  </si>
  <si>
    <t>Субвенции бюджетам городских округов на выполнение передаваемых полномочий субъектов Российской Федерации</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</si>
  <si>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</si>
  <si>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</si>
  <si>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</si>
  <si>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</si>
  <si>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</si>
  <si>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</si>
  <si>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</si>
  <si>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</si>
  <si>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2 02 35135 00 0000 151</t>
  </si>
  <si>
    <t>2 02 35135 04 0000 151</t>
  </si>
  <si>
    <t>2 02 35176 00 0000 151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</si>
  <si>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</si>
  <si>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</si>
  <si>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</si>
  <si>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2 02 35930 00 0000 151</t>
  </si>
  <si>
    <t>Субвенции бюджетам на государственную регистрацию актов гражданского состояния</t>
  </si>
  <si>
    <t>2 02 35930 04 0000 151</t>
  </si>
  <si>
    <t>Субвенции бюджетам городских округов на государственную регистрацию актов гражданского состояния</t>
  </si>
  <si>
    <t>2 02 39999 00 0000 151</t>
  </si>
  <si>
    <t>Прочие субвенции</t>
  </si>
  <si>
    <t>2 02 39999 04 0000 151</t>
  </si>
  <si>
    <t>Прочие субвенции бюджетам городских округов</t>
  </si>
  <si>
    <t>2 02 40000 00 0000 151</t>
  </si>
  <si>
    <t>Иные межбюджетные трансферты</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</si>
  <si>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</si>
  <si>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</si>
  <si>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</si>
  <si>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</si>
  <si>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</si>
  <si>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</si>
  <si>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</si>
  <si>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</si>
  <si>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2 02 49999 00 0000 151</t>
  </si>
  <si>
    <t>Прочие межбюджетные трансферты, передаваемые бюджетам</t>
  </si>
  <si>
    <t>2 02 49999 04 0000 151</t>
  </si>
  <si>
    <t>Прочие межбюджетные трансферты, передаваемые бюджетам городских округов</t>
  </si>
  <si>
    <t>2 07 00000 00 0000 000</t>
  </si>
  <si>
    <t>Прочие безвозмездные поступления</t>
  </si>
  <si>
    <t>2 07 04000 04 0000 180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</si>
  <si>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</si>
  <si>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</si>
  <si>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</si>
  <si>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2 07 04050 04 0000 180</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</si>
  <si>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</si>
  <si>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</si>
  <si>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</si>
  <si>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</si>
  <si>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2 18 04000 04 0000 180</t>
  </si>
  <si>
    <t>Доходы бюджетов городских округов от возврата  организациями остатков субсидий прошлых лет</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</si>
  <si>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</si>
  <si>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</si>
  <si>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</si>
  <si>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</si>
  <si>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</si>
  <si>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</si>
  <si>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2 19 00000 04 0000 151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</si>
  <si>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</si>
  <si>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2 19 25555 04 0000 151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</si>
  <si>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</si>
  <si>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</si>
  <si>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</si>
  <si>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</si>
  <si>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</si>
  <si>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</si>
  <si>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</si>
  <si>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</si>
  <si>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</si>
  <si>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</si>
  <si>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</si>
  <si>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</si>
  <si>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Исполнение бюджета города Березники по кодам видов доходов за 9 месяцев 2018 г.
и ожидаемое исполнение бюджета города за 2018 год</t>
  </si>
  <si>
    <t>Исполнение за 9 месяцев 2018 г.</t>
  </si>
  <si>
    <t>1 12 01042 01 6000 120</t>
  </si>
  <si>
    <t>Плата за размещение твердых коммунальных отходов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</si>
  <si>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</si>
  <si>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</si>
  <si>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r>
      <t xml:space="preserve">от </t>
    </r>
    <r>
      <rPr>
        <u/>
        <sz val="12"/>
        <rFont val="Times New Roman"/>
        <family val="1"/>
        <charset val="204"/>
      </rPr>
      <t>09.11.2018 № 2583</t>
    </r>
  </si>
</sst>
</file>

<file path=xl/styles.xml><?xml version="1.0" encoding="utf-8"?>
<styleSheet xmlns="http://schemas.openxmlformats.org/spreadsheetml/2006/main">
  <numFmts count="1">
    <numFmt numFmtId="164" formatCode="#,##0.0"/>
  </numFmts>
  <fonts count="32">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u/>
      <sz val="12"/>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7">
    <xf numFmtId="0" fontId="0" fillId="0" borderId="0" xfId="0"/>
    <xf numFmtId="0" fontId="1" fillId="0" borderId="0" xfId="1"/>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0" fontId="1" fillId="0" borderId="2" xfId="1" applyBorder="1"/>
    <xf numFmtId="3" fontId="10" fillId="0"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0" fontId="1" fillId="0" borderId="2" xfId="1" applyFill="1" applyBorder="1"/>
    <xf numFmtId="0" fontId="1" fillId="0" borderId="0" xfId="1" applyFill="1"/>
    <xf numFmtId="3" fontId="10" fillId="0" borderId="7" xfId="1" applyNumberFormat="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3" fontId="21" fillId="0" borderId="8" xfId="1" applyNumberFormat="1" applyFont="1" applyBorder="1" applyAlignment="1">
      <alignment horizontal="left" vertical="top"/>
    </xf>
    <xf numFmtId="0" fontId="5" fillId="0" borderId="3"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0" fontId="1" fillId="2" borderId="0" xfId="1" applyFill="1"/>
    <xf numFmtId="164" fontId="13" fillId="3" borderId="2" xfId="1" applyNumberFormat="1" applyFont="1" applyFill="1" applyBorder="1" applyAlignment="1">
      <alignment vertical="top"/>
    </xf>
    <xf numFmtId="164" fontId="16" fillId="3" borderId="2" xfId="1" applyNumberFormat="1" applyFont="1" applyFill="1" applyBorder="1" applyAlignment="1">
      <alignment vertical="top"/>
    </xf>
    <xf numFmtId="164" fontId="18" fillId="3" borderId="2" xfId="1" applyNumberFormat="1" applyFont="1" applyFill="1" applyBorder="1" applyAlignment="1">
      <alignment vertical="top"/>
    </xf>
    <xf numFmtId="164" fontId="5" fillId="3" borderId="2" xfId="1" applyNumberFormat="1" applyFont="1" applyFill="1" applyBorder="1" applyAlignment="1">
      <alignment vertical="top"/>
    </xf>
    <xf numFmtId="164" fontId="19" fillId="3" borderId="2" xfId="1" applyNumberFormat="1" applyFont="1" applyFill="1" applyBorder="1" applyAlignment="1">
      <alignment vertical="top"/>
    </xf>
    <xf numFmtId="164" fontId="25" fillId="3" borderId="2" xfId="1" applyNumberFormat="1" applyFont="1" applyFill="1" applyBorder="1" applyAlignment="1">
      <alignment vertical="top"/>
    </xf>
    <xf numFmtId="164" fontId="13" fillId="3" borderId="2" xfId="1" applyNumberFormat="1" applyFont="1" applyFill="1" applyBorder="1" applyAlignment="1"/>
    <xf numFmtId="3" fontId="24" fillId="0" borderId="2" xfId="1" applyNumberFormat="1" applyFont="1" applyFill="1" applyBorder="1" applyAlignment="1">
      <alignment horizontal="left" vertical="top"/>
    </xf>
    <xf numFmtId="0" fontId="25" fillId="0" borderId="2" xfId="0" applyFont="1" applyFill="1" applyBorder="1" applyAlignment="1">
      <alignment horizontal="left" vertical="top" wrapText="1"/>
    </xf>
    <xf numFmtId="0" fontId="22" fillId="0" borderId="0" xfId="1" applyFont="1" applyFill="1"/>
    <xf numFmtId="3" fontId="21" fillId="0" borderId="2" xfId="1" applyNumberFormat="1" applyFont="1" applyFill="1" applyBorder="1" applyAlignment="1">
      <alignment horizontal="left" vertical="top"/>
    </xf>
    <xf numFmtId="0" fontId="5" fillId="0" borderId="2" xfId="0" applyFont="1" applyFill="1" applyBorder="1" applyAlignment="1">
      <alignment horizontal="left" vertical="top" wrapText="1"/>
    </xf>
    <xf numFmtId="0" fontId="1" fillId="0" borderId="0" xfId="1" applyFont="1" applyFill="1"/>
    <xf numFmtId="0" fontId="6" fillId="0" borderId="0" xfId="2" applyFont="1" applyAlignment="1">
      <alignment horizontal="center" wrapText="1"/>
    </xf>
    <xf numFmtId="0" fontId="29" fillId="0" borderId="0" xfId="1" applyFont="1" applyFill="1" applyAlignment="1">
      <alignment horizontal="left"/>
    </xf>
    <xf numFmtId="0" fontId="30" fillId="0" borderId="0" xfId="0" applyFont="1" applyAlignment="1"/>
    <xf numFmtId="0" fontId="29" fillId="0" borderId="0" xfId="1" applyFont="1" applyFill="1" applyAlignment="1"/>
    <xf numFmtId="0" fontId="29" fillId="0" borderId="0" xfId="1" applyFont="1" applyFill="1" applyAlignment="1">
      <alignment horizontal="left" wrapText="1"/>
    </xf>
    <xf numFmtId="0" fontId="30" fillId="0" borderId="0" xfId="0" applyFont="1" applyAlignment="1">
      <alignment horizontal="left" wrapText="1"/>
    </xf>
    <xf numFmtId="0" fontId="5" fillId="0" borderId="1" xfId="1" applyFont="1" applyFill="1" applyBorder="1" applyAlignment="1">
      <alignment horizontal="right"/>
    </xf>
    <xf numFmtId="0" fontId="9" fillId="0" borderId="1" xfId="0" applyFont="1" applyBorder="1" applyAlignment="1">
      <alignment horizontal="right"/>
    </xf>
    <xf numFmtId="3" fontId="10" fillId="0" borderId="2" xfId="1" applyNumberFormat="1" applyFont="1" applyFill="1" applyBorder="1" applyAlignment="1">
      <alignment horizontal="center" vertical="center" wrapText="1"/>
    </xf>
    <xf numFmtId="3" fontId="10" fillId="0" borderId="3" xfId="3" applyNumberFormat="1" applyFont="1" applyFill="1" applyBorder="1" applyAlignment="1">
      <alignment horizontal="center" vertical="center" wrapText="1"/>
    </xf>
    <xf numFmtId="3" fontId="10" fillId="0" borderId="4" xfId="3" applyNumberFormat="1" applyFont="1" applyFill="1" applyBorder="1" applyAlignment="1">
      <alignment horizontal="center" vertical="center" wrapText="1"/>
    </xf>
    <xf numFmtId="3" fontId="10" fillId="0" borderId="5" xfId="3" applyNumberFormat="1" applyFont="1" applyFill="1" applyBorder="1" applyAlignment="1">
      <alignment horizontal="center" vertical="center" wrapText="1"/>
    </xf>
    <xf numFmtId="3" fontId="10" fillId="0" borderId="6" xfId="3" applyNumberFormat="1" applyFont="1" applyFill="1" applyBorder="1" applyAlignment="1">
      <alignment horizontal="center" vertical="center" wrapText="1"/>
    </xf>
    <xf numFmtId="3" fontId="10" fillId="0" borderId="7" xfId="3" applyNumberFormat="1" applyFont="1" applyFill="1" applyBorder="1" applyAlignment="1">
      <alignment horizontal="center" vertical="center"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19"/>
  <sheetViews>
    <sheetView tabSelected="1" zoomScale="85" zoomScaleNormal="85" zoomScaleSheetLayoutView="100" workbookViewId="0">
      <pane xSplit="2" ySplit="11" topLeftCell="C12" activePane="bottomRight" state="frozen"/>
      <selection pane="topRight" activeCell="C1" sqref="C1"/>
      <selection pane="bottomLeft" activeCell="A10" sqref="A10"/>
      <selection pane="bottomRight" activeCell="A5" sqref="A5"/>
    </sheetView>
  </sheetViews>
  <sheetFormatPr defaultColWidth="9.08984375" defaultRowHeight="12.5"/>
  <cols>
    <col min="1" max="1" width="18" style="1" customWidth="1"/>
    <col min="2" max="2" width="72.36328125" style="1" customWidth="1"/>
    <col min="3" max="3" width="11.1796875" style="12" customWidth="1"/>
    <col min="4" max="4" width="11.08984375" style="12" customWidth="1"/>
    <col min="5" max="5" width="11" style="69" hidden="1" customWidth="1"/>
    <col min="6" max="6" width="10.1796875" style="12" customWidth="1"/>
    <col min="7" max="7" width="11.6328125" style="69" hidden="1" customWidth="1"/>
    <col min="8" max="8" width="9.54296875" style="12" customWidth="1"/>
    <col min="9" max="9" width="10.54296875" style="1" hidden="1" customWidth="1"/>
    <col min="10" max="10" width="10.90625" style="1" customWidth="1"/>
    <col min="11" max="16384" width="9.08984375" style="1"/>
  </cols>
  <sheetData>
    <row r="1" spans="1:10" ht="15.5">
      <c r="C1" s="84" t="s">
        <v>0</v>
      </c>
      <c r="D1" s="85"/>
      <c r="E1" s="85"/>
      <c r="F1" s="85"/>
      <c r="G1" s="85"/>
      <c r="H1" s="85"/>
      <c r="I1" s="85"/>
      <c r="J1" s="85"/>
    </row>
    <row r="2" spans="1:10" ht="15.5">
      <c r="C2" s="84" t="s">
        <v>1</v>
      </c>
      <c r="D2" s="85"/>
      <c r="E2" s="85"/>
      <c r="F2" s="85"/>
      <c r="G2" s="85"/>
      <c r="H2" s="85"/>
      <c r="I2" s="85"/>
      <c r="J2" s="85"/>
    </row>
    <row r="3" spans="1:10" ht="15.5">
      <c r="C3" s="84" t="s">
        <v>2</v>
      </c>
      <c r="D3" s="85"/>
      <c r="E3" s="85"/>
      <c r="F3" s="85"/>
      <c r="G3" s="85"/>
      <c r="H3" s="85"/>
      <c r="I3" s="85"/>
      <c r="J3" s="85"/>
    </row>
    <row r="4" spans="1:10" ht="15.5">
      <c r="C4" s="86" t="s">
        <v>620</v>
      </c>
      <c r="D4" s="85"/>
      <c r="E4" s="85"/>
      <c r="F4" s="85"/>
      <c r="G4" s="85"/>
      <c r="H4" s="85"/>
      <c r="I4" s="85"/>
      <c r="J4" s="85"/>
    </row>
    <row r="5" spans="1:10" ht="16.5">
      <c r="C5" s="2"/>
      <c r="D5" s="3"/>
      <c r="E5" s="3"/>
      <c r="F5" s="3"/>
      <c r="G5" s="3"/>
      <c r="H5" s="3"/>
      <c r="I5" s="3"/>
      <c r="J5" s="3"/>
    </row>
    <row r="6" spans="1:10" ht="15.75" customHeight="1">
      <c r="A6" s="4"/>
      <c r="B6" s="4"/>
      <c r="C6" s="87" t="s">
        <v>3</v>
      </c>
      <c r="D6" s="88"/>
      <c r="E6" s="88"/>
      <c r="F6" s="88"/>
      <c r="G6" s="88"/>
      <c r="H6" s="88"/>
      <c r="I6" s="88"/>
      <c r="J6" s="88"/>
    </row>
    <row r="7" spans="1:10" s="5" customFormat="1" ht="45" customHeight="1">
      <c r="A7" s="83" t="s">
        <v>614</v>
      </c>
      <c r="B7" s="83"/>
      <c r="C7" s="83"/>
      <c r="D7" s="83"/>
      <c r="E7" s="83"/>
      <c r="F7" s="83"/>
      <c r="G7" s="83"/>
      <c r="H7" s="83"/>
      <c r="I7" s="83"/>
      <c r="J7" s="83"/>
    </row>
    <row r="8" spans="1:10" ht="12.75" customHeight="1">
      <c r="A8" s="6"/>
      <c r="B8" s="6"/>
      <c r="C8" s="7"/>
      <c r="D8" s="89" t="s">
        <v>612</v>
      </c>
      <c r="E8" s="90"/>
      <c r="F8" s="90"/>
      <c r="G8" s="90"/>
      <c r="H8" s="90"/>
      <c r="I8" s="90"/>
      <c r="J8" s="90"/>
    </row>
    <row r="9" spans="1:10" ht="12.75" customHeight="1">
      <c r="A9" s="91" t="s">
        <v>4</v>
      </c>
      <c r="B9" s="91" t="s">
        <v>5</v>
      </c>
      <c r="C9" s="92" t="s">
        <v>615</v>
      </c>
      <c r="D9" s="93"/>
      <c r="E9" s="93"/>
      <c r="F9" s="93"/>
      <c r="G9" s="93"/>
      <c r="H9" s="94"/>
      <c r="I9" s="8"/>
      <c r="J9" s="95" t="s">
        <v>6</v>
      </c>
    </row>
    <row r="10" spans="1:10" s="12" customFormat="1" ht="60.65" customHeight="1">
      <c r="A10" s="91"/>
      <c r="B10" s="91"/>
      <c r="C10" s="9" t="s">
        <v>7</v>
      </c>
      <c r="D10" s="9" t="s">
        <v>8</v>
      </c>
      <c r="E10" s="10"/>
      <c r="F10" s="9" t="s">
        <v>9</v>
      </c>
      <c r="G10" s="10" t="s">
        <v>10</v>
      </c>
      <c r="H10" s="9" t="s">
        <v>613</v>
      </c>
      <c r="I10" s="11"/>
      <c r="J10" s="96"/>
    </row>
    <row r="11" spans="1:10" s="15" customFormat="1" ht="10.5">
      <c r="A11" s="13">
        <v>1</v>
      </c>
      <c r="B11" s="13">
        <v>2</v>
      </c>
      <c r="C11" s="13">
        <v>3</v>
      </c>
      <c r="D11" s="13">
        <v>4</v>
      </c>
      <c r="E11" s="14"/>
      <c r="F11" s="13">
        <v>5</v>
      </c>
      <c r="G11" s="14"/>
      <c r="H11" s="13">
        <v>6</v>
      </c>
      <c r="J11" s="13">
        <v>7</v>
      </c>
    </row>
    <row r="12" spans="1:10" s="19" customFormat="1" ht="13">
      <c r="A12" s="16" t="s">
        <v>11</v>
      </c>
      <c r="B12" s="17" t="s">
        <v>12</v>
      </c>
      <c r="C12" s="18">
        <f>C13+C39+C58+C90+C100+C114+C143+C162+C182+C185+C235+C154+C33</f>
        <v>1350264.0000000002</v>
      </c>
      <c r="D12" s="18">
        <f>D13+D39+D58+D90+D100+D114+D143+D162+D182+D185+D235+D154+D33</f>
        <v>1426408</v>
      </c>
      <c r="E12" s="70">
        <f>D12-C12</f>
        <v>76143.999999999767</v>
      </c>
      <c r="F12" s="18">
        <f>F13+F39+F58+F90+F100+F114+F143+F162+F182+F185+F235+F154+F33</f>
        <v>1416484.7999999998</v>
      </c>
      <c r="G12" s="70">
        <f>F12-D12</f>
        <v>-9923.2000000001863</v>
      </c>
      <c r="H12" s="18">
        <f>F12/D12*100</f>
        <v>99.304322465942406</v>
      </c>
      <c r="I12" s="18" t="e">
        <f>I13+I39+I58+I90+I100+I114+I143+I162+I182+I185+I235+I154+I33</f>
        <v>#REF!</v>
      </c>
      <c r="J12" s="18">
        <f>J13+J39+J58+J90+J100+J114+J143+J162+J182+J185+J235+J154+J33</f>
        <v>2044677.8000000003</v>
      </c>
    </row>
    <row r="13" spans="1:10" s="19" customFormat="1" ht="13">
      <c r="A13" s="20" t="s">
        <v>13</v>
      </c>
      <c r="B13" s="21" t="s">
        <v>14</v>
      </c>
      <c r="C13" s="18">
        <f>C14</f>
        <v>815985</v>
      </c>
      <c r="D13" s="18">
        <f>D14</f>
        <v>837616.4</v>
      </c>
      <c r="E13" s="70">
        <f t="shared" ref="E13:E76" si="0">D13-C13</f>
        <v>21631.400000000023</v>
      </c>
      <c r="F13" s="18">
        <f>F14</f>
        <v>823041.8</v>
      </c>
      <c r="G13" s="70">
        <f t="shared" ref="G13:G76" si="1">F13-D13</f>
        <v>-14574.599999999977</v>
      </c>
      <c r="H13" s="18">
        <f>F13/D13*100</f>
        <v>98.259991088999683</v>
      </c>
      <c r="I13" s="18" t="e">
        <f>I14</f>
        <v>#REF!</v>
      </c>
      <c r="J13" s="18">
        <f>J14</f>
        <v>1142582.6000000001</v>
      </c>
    </row>
    <row r="14" spans="1:10" s="22" customFormat="1" ht="13">
      <c r="A14" s="16" t="s">
        <v>15</v>
      </c>
      <c r="B14" s="17" t="s">
        <v>16</v>
      </c>
      <c r="C14" s="18">
        <f>C15+C20+C26+C31</f>
        <v>815985</v>
      </c>
      <c r="D14" s="18">
        <f>D15+D20+D26+D31</f>
        <v>837616.4</v>
      </c>
      <c r="E14" s="70">
        <f t="shared" si="0"/>
        <v>21631.400000000023</v>
      </c>
      <c r="F14" s="18">
        <f>F15+F20+F26+F31</f>
        <v>823041.8</v>
      </c>
      <c r="G14" s="70">
        <f t="shared" si="1"/>
        <v>-14574.599999999977</v>
      </c>
      <c r="H14" s="18">
        <f>F14/D14*100</f>
        <v>98.259991088999683</v>
      </c>
      <c r="I14" s="18" t="e">
        <f>I16+#REF!+I32+I27</f>
        <v>#REF!</v>
      </c>
      <c r="J14" s="18">
        <f>J15+J20+J26+J31</f>
        <v>1142582.6000000001</v>
      </c>
    </row>
    <row r="15" spans="1:10" s="22" customFormat="1" ht="52">
      <c r="A15" s="23" t="s">
        <v>17</v>
      </c>
      <c r="B15" s="24" t="s">
        <v>18</v>
      </c>
      <c r="C15" s="25">
        <f>SUM(C16:C19)</f>
        <v>774180</v>
      </c>
      <c r="D15" s="25">
        <f>SUM(D16:D19)</f>
        <v>795811.4</v>
      </c>
      <c r="E15" s="71">
        <f t="shared" si="0"/>
        <v>21631.400000000023</v>
      </c>
      <c r="F15" s="25">
        <f>SUM(F16:F19)</f>
        <v>798811.4</v>
      </c>
      <c r="G15" s="71">
        <f t="shared" si="1"/>
        <v>3000</v>
      </c>
      <c r="H15" s="25">
        <f>F15/D15*100</f>
        <v>100.37697374026058</v>
      </c>
      <c r="I15" s="18"/>
      <c r="J15" s="25">
        <f>SUM(J16:J19)</f>
        <v>1117230</v>
      </c>
    </row>
    <row r="16" spans="1:10" ht="65">
      <c r="A16" s="26" t="s">
        <v>19</v>
      </c>
      <c r="B16" s="27" t="s">
        <v>20</v>
      </c>
      <c r="C16" s="28">
        <v>774180</v>
      </c>
      <c r="D16" s="28">
        <v>795811.4</v>
      </c>
      <c r="E16" s="72">
        <f t="shared" si="0"/>
        <v>21631.400000000023</v>
      </c>
      <c r="F16" s="28">
        <v>797959.8</v>
      </c>
      <c r="G16" s="72">
        <f t="shared" si="1"/>
        <v>2148.4000000000233</v>
      </c>
      <c r="H16" s="28">
        <f>F16/D16*100</f>
        <v>100.26996346119195</v>
      </c>
      <c r="I16" s="28"/>
      <c r="J16" s="28">
        <v>1117230</v>
      </c>
    </row>
    <row r="17" spans="1:10" ht="52">
      <c r="A17" s="26" t="s">
        <v>21</v>
      </c>
      <c r="B17" s="27" t="s">
        <v>22</v>
      </c>
      <c r="C17" s="28"/>
      <c r="D17" s="28"/>
      <c r="E17" s="72">
        <f t="shared" si="0"/>
        <v>0</v>
      </c>
      <c r="F17" s="28">
        <v>426.7</v>
      </c>
      <c r="G17" s="72">
        <f t="shared" si="1"/>
        <v>426.7</v>
      </c>
      <c r="H17" s="28"/>
      <c r="I17" s="28"/>
      <c r="J17" s="28"/>
    </row>
    <row r="18" spans="1:10" ht="65">
      <c r="A18" s="26" t="s">
        <v>23</v>
      </c>
      <c r="B18" s="27" t="s">
        <v>24</v>
      </c>
      <c r="C18" s="28"/>
      <c r="D18" s="28"/>
      <c r="E18" s="72">
        <f t="shared" si="0"/>
        <v>0</v>
      </c>
      <c r="F18" s="28">
        <v>438.5</v>
      </c>
      <c r="G18" s="72">
        <f t="shared" si="1"/>
        <v>438.5</v>
      </c>
      <c r="H18" s="28"/>
      <c r="I18" s="28"/>
      <c r="J18" s="28"/>
    </row>
    <row r="19" spans="1:10" ht="52">
      <c r="A19" s="26" t="s">
        <v>25</v>
      </c>
      <c r="B19" s="27" t="s">
        <v>26</v>
      </c>
      <c r="C19" s="28"/>
      <c r="D19" s="28"/>
      <c r="E19" s="72">
        <f t="shared" si="0"/>
        <v>0</v>
      </c>
      <c r="F19" s="28">
        <v>-13.6</v>
      </c>
      <c r="G19" s="72">
        <f t="shared" si="1"/>
        <v>-13.6</v>
      </c>
      <c r="H19" s="28"/>
      <c r="I19" s="28"/>
      <c r="J19" s="28"/>
    </row>
    <row r="20" spans="1:10" ht="68.400000000000006" customHeight="1">
      <c r="A20" s="23" t="s">
        <v>27</v>
      </c>
      <c r="B20" s="24" t="s">
        <v>28</v>
      </c>
      <c r="C20" s="25">
        <f>SUM(C21:C24)</f>
        <v>2210</v>
      </c>
      <c r="D20" s="25">
        <f>SUM(D21:D24)</f>
        <v>2210</v>
      </c>
      <c r="E20" s="71">
        <f t="shared" si="0"/>
        <v>0</v>
      </c>
      <c r="F20" s="25">
        <f>SUM(F21:F24)</f>
        <v>2324.5</v>
      </c>
      <c r="G20" s="71">
        <f t="shared" si="1"/>
        <v>114.5</v>
      </c>
      <c r="H20" s="25">
        <f>F20/D20*100</f>
        <v>105.18099547511312</v>
      </c>
      <c r="I20" s="28"/>
      <c r="J20" s="25">
        <f>SUM(J21:J24)</f>
        <v>2624.6</v>
      </c>
    </row>
    <row r="21" spans="1:10" ht="83" customHeight="1">
      <c r="A21" s="26" t="s">
        <v>29</v>
      </c>
      <c r="B21" s="27" t="s">
        <v>30</v>
      </c>
      <c r="C21" s="28">
        <v>2210</v>
      </c>
      <c r="D21" s="28">
        <v>2210</v>
      </c>
      <c r="E21" s="72">
        <f t="shared" si="0"/>
        <v>0</v>
      </c>
      <c r="F21" s="28">
        <v>2276.8000000000002</v>
      </c>
      <c r="G21" s="72">
        <f t="shared" si="1"/>
        <v>66.800000000000182</v>
      </c>
      <c r="H21" s="28">
        <f>F21/D21*100</f>
        <v>103.02262443438914</v>
      </c>
      <c r="I21" s="28"/>
      <c r="J21" s="28">
        <v>2624.6</v>
      </c>
    </row>
    <row r="22" spans="1:10" ht="80.400000000000006" customHeight="1">
      <c r="A22" s="26" t="s">
        <v>31</v>
      </c>
      <c r="B22" s="27" t="s">
        <v>32</v>
      </c>
      <c r="C22" s="28"/>
      <c r="D22" s="28"/>
      <c r="E22" s="72">
        <f t="shared" si="0"/>
        <v>0</v>
      </c>
      <c r="F22" s="28">
        <v>19.100000000000001</v>
      </c>
      <c r="G22" s="72">
        <f t="shared" si="1"/>
        <v>19.100000000000001</v>
      </c>
      <c r="H22" s="28"/>
      <c r="I22" s="28"/>
      <c r="J22" s="28"/>
    </row>
    <row r="23" spans="1:10" ht="73.25" customHeight="1">
      <c r="A23" s="26" t="s">
        <v>33</v>
      </c>
      <c r="B23" s="27" t="s">
        <v>34</v>
      </c>
      <c r="C23" s="28"/>
      <c r="D23" s="28"/>
      <c r="E23" s="72">
        <f t="shared" si="0"/>
        <v>0</v>
      </c>
      <c r="F23" s="28">
        <v>-0.6</v>
      </c>
      <c r="G23" s="72">
        <f t="shared" si="1"/>
        <v>-0.6</v>
      </c>
      <c r="H23" s="28"/>
      <c r="I23" s="28"/>
      <c r="J23" s="28"/>
    </row>
    <row r="24" spans="1:10" ht="94.5" customHeight="1">
      <c r="A24" s="26" t="s">
        <v>35</v>
      </c>
      <c r="B24" s="27" t="s">
        <v>36</v>
      </c>
      <c r="C24" s="28"/>
      <c r="D24" s="28"/>
      <c r="E24" s="72">
        <f t="shared" si="0"/>
        <v>0</v>
      </c>
      <c r="F24" s="28">
        <v>29.2</v>
      </c>
      <c r="G24" s="72">
        <f t="shared" si="1"/>
        <v>29.2</v>
      </c>
      <c r="H24" s="28"/>
      <c r="I24" s="28"/>
      <c r="J24" s="28"/>
    </row>
    <row r="25" spans="1:10" ht="75.75" hidden="1" customHeight="1">
      <c r="A25" s="26" t="s">
        <v>37</v>
      </c>
      <c r="B25" s="27" t="s">
        <v>38</v>
      </c>
      <c r="C25" s="28"/>
      <c r="D25" s="28"/>
      <c r="E25" s="72">
        <f t="shared" si="0"/>
        <v>0</v>
      </c>
      <c r="F25" s="28"/>
      <c r="G25" s="72">
        <f t="shared" si="1"/>
        <v>0</v>
      </c>
      <c r="H25" s="28"/>
      <c r="I25" s="28"/>
      <c r="J25" s="28"/>
    </row>
    <row r="26" spans="1:10" ht="32" customHeight="1">
      <c r="A26" s="23" t="s">
        <v>39</v>
      </c>
      <c r="B26" s="24" t="s">
        <v>40</v>
      </c>
      <c r="C26" s="25">
        <f>SUM(C27:C30)</f>
        <v>38600</v>
      </c>
      <c r="D26" s="25">
        <f>SUM(D27:D30)</f>
        <v>38600</v>
      </c>
      <c r="E26" s="71">
        <f t="shared" si="0"/>
        <v>0</v>
      </c>
      <c r="F26" s="25">
        <f>SUM(F27:F30)</f>
        <v>20785.899999999998</v>
      </c>
      <c r="G26" s="71">
        <f t="shared" si="1"/>
        <v>-17814.100000000002</v>
      </c>
      <c r="H26" s="25">
        <f>F26/D26*100</f>
        <v>53.849481865284964</v>
      </c>
      <c r="I26" s="28"/>
      <c r="J26" s="25">
        <f>SUM(J27:J30)</f>
        <v>21153</v>
      </c>
    </row>
    <row r="27" spans="1:10" ht="55.25" customHeight="1">
      <c r="A27" s="26" t="s">
        <v>41</v>
      </c>
      <c r="B27" s="27" t="s">
        <v>42</v>
      </c>
      <c r="C27" s="28">
        <v>38600</v>
      </c>
      <c r="D27" s="28">
        <v>38600</v>
      </c>
      <c r="E27" s="72">
        <f t="shared" si="0"/>
        <v>0</v>
      </c>
      <c r="F27" s="28">
        <v>20383.8</v>
      </c>
      <c r="G27" s="72">
        <f t="shared" si="1"/>
        <v>-18216.2</v>
      </c>
      <c r="H27" s="28">
        <f>F27/D27*100</f>
        <v>52.807772020725388</v>
      </c>
      <c r="I27" s="28"/>
      <c r="J27" s="28">
        <v>21153</v>
      </c>
    </row>
    <row r="28" spans="1:10" ht="39">
      <c r="A28" s="26" t="s">
        <v>43</v>
      </c>
      <c r="B28" s="27" t="s">
        <v>44</v>
      </c>
      <c r="C28" s="28"/>
      <c r="D28" s="28"/>
      <c r="E28" s="72">
        <f t="shared" si="0"/>
        <v>0</v>
      </c>
      <c r="F28" s="28">
        <v>174.1</v>
      </c>
      <c r="G28" s="72">
        <f t="shared" si="1"/>
        <v>174.1</v>
      </c>
      <c r="H28" s="28"/>
      <c r="I28" s="28"/>
      <c r="J28" s="28"/>
    </row>
    <row r="29" spans="1:10" ht="56.4" customHeight="1">
      <c r="A29" s="26" t="s">
        <v>45</v>
      </c>
      <c r="B29" s="27" t="s">
        <v>46</v>
      </c>
      <c r="C29" s="28"/>
      <c r="D29" s="28"/>
      <c r="E29" s="72">
        <f t="shared" si="0"/>
        <v>0</v>
      </c>
      <c r="F29" s="28">
        <v>226.4</v>
      </c>
      <c r="G29" s="72">
        <f t="shared" si="1"/>
        <v>226.4</v>
      </c>
      <c r="H29" s="28"/>
      <c r="I29" s="28"/>
      <c r="J29" s="28"/>
    </row>
    <row r="30" spans="1:10" ht="39">
      <c r="A30" s="26" t="s">
        <v>47</v>
      </c>
      <c r="B30" s="27" t="s">
        <v>48</v>
      </c>
      <c r="C30" s="28"/>
      <c r="D30" s="28"/>
      <c r="E30" s="72">
        <f t="shared" si="0"/>
        <v>0</v>
      </c>
      <c r="F30" s="28">
        <v>1.6</v>
      </c>
      <c r="G30" s="72">
        <f t="shared" si="1"/>
        <v>1.6</v>
      </c>
      <c r="H30" s="28"/>
      <c r="I30" s="28"/>
      <c r="J30" s="28"/>
    </row>
    <row r="31" spans="1:10" s="30" customFormat="1" ht="57" customHeight="1">
      <c r="A31" s="23" t="s">
        <v>49</v>
      </c>
      <c r="B31" s="24" t="s">
        <v>50</v>
      </c>
      <c r="C31" s="25">
        <f>C32</f>
        <v>995</v>
      </c>
      <c r="D31" s="25">
        <f>D32</f>
        <v>995</v>
      </c>
      <c r="E31" s="71">
        <f t="shared" si="0"/>
        <v>0</v>
      </c>
      <c r="F31" s="25">
        <f>F32</f>
        <v>1120</v>
      </c>
      <c r="G31" s="71">
        <f t="shared" si="1"/>
        <v>125</v>
      </c>
      <c r="H31" s="25">
        <f t="shared" ref="H31:H51" si="2">F31/D31*100</f>
        <v>112.56281407035176</v>
      </c>
      <c r="I31" s="29"/>
      <c r="J31" s="25">
        <f>J32</f>
        <v>1575</v>
      </c>
    </row>
    <row r="32" spans="1:10" s="34" customFormat="1" ht="71" customHeight="1">
      <c r="A32" s="31" t="s">
        <v>51</v>
      </c>
      <c r="B32" s="32" t="s">
        <v>52</v>
      </c>
      <c r="C32" s="33">
        <v>995</v>
      </c>
      <c r="D32" s="33">
        <v>995</v>
      </c>
      <c r="E32" s="73">
        <f t="shared" si="0"/>
        <v>0</v>
      </c>
      <c r="F32" s="33">
        <v>1120</v>
      </c>
      <c r="G32" s="73">
        <f t="shared" si="1"/>
        <v>125</v>
      </c>
      <c r="H32" s="33">
        <f t="shared" si="2"/>
        <v>112.56281407035176</v>
      </c>
      <c r="I32" s="28"/>
      <c r="J32" s="33">
        <v>1575</v>
      </c>
    </row>
    <row r="33" spans="1:10" s="37" customFormat="1" ht="26">
      <c r="A33" s="35" t="s">
        <v>53</v>
      </c>
      <c r="B33" s="36" t="s">
        <v>54</v>
      </c>
      <c r="C33" s="18">
        <f t="shared" ref="C33:J33" si="3">C34</f>
        <v>4792.8</v>
      </c>
      <c r="D33" s="18">
        <f t="shared" si="3"/>
        <v>4519.8</v>
      </c>
      <c r="E33" s="70">
        <f t="shared" si="0"/>
        <v>-273</v>
      </c>
      <c r="F33" s="18">
        <f t="shared" si="3"/>
        <v>4431.7</v>
      </c>
      <c r="G33" s="70">
        <f t="shared" si="1"/>
        <v>-88.100000000000364</v>
      </c>
      <c r="H33" s="18">
        <f t="shared" si="2"/>
        <v>98.050798707907418</v>
      </c>
      <c r="I33" s="18">
        <f t="shared" si="3"/>
        <v>0</v>
      </c>
      <c r="J33" s="18">
        <f t="shared" si="3"/>
        <v>6040.2000000000007</v>
      </c>
    </row>
    <row r="34" spans="1:10" s="37" customFormat="1" ht="26">
      <c r="A34" s="35" t="s">
        <v>55</v>
      </c>
      <c r="B34" s="38" t="s">
        <v>56</v>
      </c>
      <c r="C34" s="18">
        <f>C35+C36+C37+C38</f>
        <v>4792.8</v>
      </c>
      <c r="D34" s="18">
        <f>D35+D36+D37+D38</f>
        <v>4519.8</v>
      </c>
      <c r="E34" s="70">
        <f t="shared" si="0"/>
        <v>-273</v>
      </c>
      <c r="F34" s="18">
        <f>F35+F36+F37+F38</f>
        <v>4431.7</v>
      </c>
      <c r="G34" s="70">
        <f t="shared" si="1"/>
        <v>-88.100000000000364</v>
      </c>
      <c r="H34" s="18">
        <f t="shared" si="2"/>
        <v>98.050798707907418</v>
      </c>
      <c r="I34" s="18">
        <f>I35+I36+I37+I38</f>
        <v>0</v>
      </c>
      <c r="J34" s="18">
        <f>J35+J36+J37+J38</f>
        <v>6040.2000000000007</v>
      </c>
    </row>
    <row r="35" spans="1:10" ht="44.4" customHeight="1">
      <c r="A35" s="39" t="s">
        <v>57</v>
      </c>
      <c r="B35" s="40" t="s">
        <v>58</v>
      </c>
      <c r="C35" s="28">
        <v>2000</v>
      </c>
      <c r="D35" s="28">
        <v>1914.9</v>
      </c>
      <c r="E35" s="72">
        <f t="shared" si="0"/>
        <v>-85.099999999999909</v>
      </c>
      <c r="F35" s="28">
        <v>1929.9</v>
      </c>
      <c r="G35" s="72">
        <f t="shared" si="1"/>
        <v>15</v>
      </c>
      <c r="H35" s="28">
        <f t="shared" si="2"/>
        <v>100.78333072223093</v>
      </c>
      <c r="I35" s="28"/>
      <c r="J35" s="28">
        <v>2652.7</v>
      </c>
    </row>
    <row r="36" spans="1:10" ht="53.4" customHeight="1">
      <c r="A36" s="39" t="s">
        <v>59</v>
      </c>
      <c r="B36" s="40" t="s">
        <v>60</v>
      </c>
      <c r="C36" s="28">
        <v>18</v>
      </c>
      <c r="D36" s="28">
        <v>15.5</v>
      </c>
      <c r="E36" s="72">
        <f t="shared" si="0"/>
        <v>-2.5</v>
      </c>
      <c r="F36" s="28">
        <v>17.5</v>
      </c>
      <c r="G36" s="72">
        <f t="shared" si="1"/>
        <v>2</v>
      </c>
      <c r="H36" s="28">
        <f t="shared" si="2"/>
        <v>112.90322580645163</v>
      </c>
      <c r="I36" s="28"/>
      <c r="J36" s="28">
        <v>25.1</v>
      </c>
    </row>
    <row r="37" spans="1:10" ht="42" customHeight="1">
      <c r="A37" s="39" t="s">
        <v>61</v>
      </c>
      <c r="B37" s="40" t="s">
        <v>62</v>
      </c>
      <c r="C37" s="28">
        <v>3152.8</v>
      </c>
      <c r="D37" s="28">
        <v>2967.4</v>
      </c>
      <c r="E37" s="72">
        <f t="shared" si="0"/>
        <v>-185.40000000000009</v>
      </c>
      <c r="F37" s="28">
        <v>2916.6</v>
      </c>
      <c r="G37" s="72">
        <f t="shared" si="1"/>
        <v>-50.800000000000182</v>
      </c>
      <c r="H37" s="28">
        <f t="shared" si="2"/>
        <v>98.288063624721971</v>
      </c>
      <c r="I37" s="28"/>
      <c r="J37" s="28">
        <v>4041.3</v>
      </c>
    </row>
    <row r="38" spans="1:10" ht="43.25" customHeight="1">
      <c r="A38" s="39" t="s">
        <v>63</v>
      </c>
      <c r="B38" s="40" t="s">
        <v>64</v>
      </c>
      <c r="C38" s="28">
        <v>-378</v>
      </c>
      <c r="D38" s="28">
        <v>-378</v>
      </c>
      <c r="E38" s="72">
        <f t="shared" si="0"/>
        <v>0</v>
      </c>
      <c r="F38" s="28">
        <v>-432.3</v>
      </c>
      <c r="G38" s="72">
        <f t="shared" si="1"/>
        <v>-54.300000000000011</v>
      </c>
      <c r="H38" s="28">
        <f t="shared" si="2"/>
        <v>114.36507936507935</v>
      </c>
      <c r="I38" s="28"/>
      <c r="J38" s="28">
        <v>-678.9</v>
      </c>
    </row>
    <row r="39" spans="1:10" ht="13">
      <c r="A39" s="16" t="s">
        <v>65</v>
      </c>
      <c r="B39" s="21" t="s">
        <v>66</v>
      </c>
      <c r="C39" s="18">
        <f>C40+C50+C54</f>
        <v>67050</v>
      </c>
      <c r="D39" s="18">
        <f>D40+D50+D54</f>
        <v>61540</v>
      </c>
      <c r="E39" s="70">
        <f t="shared" si="0"/>
        <v>-5510</v>
      </c>
      <c r="F39" s="18">
        <f>F40+F50+F54</f>
        <v>60572.200000000004</v>
      </c>
      <c r="G39" s="70">
        <f t="shared" si="1"/>
        <v>-967.79999999999563</v>
      </c>
      <c r="H39" s="18">
        <f t="shared" si="2"/>
        <v>98.427364315892106</v>
      </c>
      <c r="I39" s="18">
        <f>I40+I50+I54</f>
        <v>0</v>
      </c>
      <c r="J39" s="18">
        <f>J40+J50+J54</f>
        <v>92538.1</v>
      </c>
    </row>
    <row r="40" spans="1:10" s="37" customFormat="1" ht="13">
      <c r="A40" s="16" t="s">
        <v>67</v>
      </c>
      <c r="B40" s="17" t="s">
        <v>68</v>
      </c>
      <c r="C40" s="18">
        <f>C41+C46</f>
        <v>61945</v>
      </c>
      <c r="D40" s="18">
        <f>D41+D46</f>
        <v>55635</v>
      </c>
      <c r="E40" s="70">
        <f t="shared" si="0"/>
        <v>-6310</v>
      </c>
      <c r="F40" s="18">
        <f>F41+F46</f>
        <v>54711.200000000004</v>
      </c>
      <c r="G40" s="70">
        <f t="shared" si="1"/>
        <v>-923.79999999999563</v>
      </c>
      <c r="H40" s="18">
        <f t="shared" si="2"/>
        <v>98.339534465714038</v>
      </c>
      <c r="I40" s="18">
        <f>I42+I47</f>
        <v>0</v>
      </c>
      <c r="J40" s="18">
        <f>J41+J46</f>
        <v>81017</v>
      </c>
    </row>
    <row r="41" spans="1:10" s="30" customFormat="1" ht="18.649999999999999" customHeight="1">
      <c r="A41" s="41" t="s">
        <v>69</v>
      </c>
      <c r="B41" s="42" t="s">
        <v>70</v>
      </c>
      <c r="C41" s="29">
        <f>SUM(C42:C45)</f>
        <v>61945</v>
      </c>
      <c r="D41" s="29">
        <f>SUM(D42:D45)</f>
        <v>55635</v>
      </c>
      <c r="E41" s="74">
        <f t="shared" si="0"/>
        <v>-6310</v>
      </c>
      <c r="F41" s="29">
        <f>SUM(F42:F45)</f>
        <v>54716.700000000004</v>
      </c>
      <c r="G41" s="74">
        <f t="shared" si="1"/>
        <v>-918.29999999999563</v>
      </c>
      <c r="H41" s="29">
        <f t="shared" si="2"/>
        <v>98.349420328929639</v>
      </c>
      <c r="I41" s="29"/>
      <c r="J41" s="29">
        <f>SUM(J42:J45)</f>
        <v>81017</v>
      </c>
    </row>
    <row r="42" spans="1:10" ht="39">
      <c r="A42" s="26" t="s">
        <v>71</v>
      </c>
      <c r="B42" s="40" t="s">
        <v>72</v>
      </c>
      <c r="C42" s="33">
        <v>61945</v>
      </c>
      <c r="D42" s="33">
        <v>55635</v>
      </c>
      <c r="E42" s="73">
        <f t="shared" si="0"/>
        <v>-6310</v>
      </c>
      <c r="F42" s="33">
        <v>54416.3</v>
      </c>
      <c r="G42" s="73">
        <f t="shared" si="1"/>
        <v>-1218.6999999999971</v>
      </c>
      <c r="H42" s="33">
        <f t="shared" si="2"/>
        <v>97.809472454390217</v>
      </c>
      <c r="I42" s="33"/>
      <c r="J42" s="33">
        <v>81017</v>
      </c>
    </row>
    <row r="43" spans="1:10" ht="26">
      <c r="A43" s="26" t="s">
        <v>73</v>
      </c>
      <c r="B43" s="40" t="s">
        <v>74</v>
      </c>
      <c r="C43" s="33"/>
      <c r="D43" s="33"/>
      <c r="E43" s="73">
        <f t="shared" si="0"/>
        <v>0</v>
      </c>
      <c r="F43" s="33">
        <v>174.4</v>
      </c>
      <c r="G43" s="73">
        <f t="shared" si="1"/>
        <v>174.4</v>
      </c>
      <c r="H43" s="33"/>
      <c r="I43" s="33"/>
      <c r="J43" s="33"/>
    </row>
    <row r="44" spans="1:10" ht="39">
      <c r="A44" s="26" t="s">
        <v>75</v>
      </c>
      <c r="B44" s="40" t="s">
        <v>76</v>
      </c>
      <c r="C44" s="33"/>
      <c r="D44" s="33"/>
      <c r="E44" s="73">
        <f t="shared" si="0"/>
        <v>0</v>
      </c>
      <c r="F44" s="33">
        <v>126.2</v>
      </c>
      <c r="G44" s="73">
        <f t="shared" si="1"/>
        <v>126.2</v>
      </c>
      <c r="H44" s="33"/>
      <c r="I44" s="33"/>
      <c r="J44" s="33"/>
    </row>
    <row r="45" spans="1:10" ht="28.25" customHeight="1">
      <c r="A45" s="26" t="s">
        <v>77</v>
      </c>
      <c r="B45" s="40" t="s">
        <v>78</v>
      </c>
      <c r="C45" s="33"/>
      <c r="D45" s="33"/>
      <c r="E45" s="73">
        <f t="shared" si="0"/>
        <v>0</v>
      </c>
      <c r="F45" s="33">
        <v>-0.2</v>
      </c>
      <c r="G45" s="73">
        <f t="shared" si="1"/>
        <v>-0.2</v>
      </c>
      <c r="H45" s="33"/>
      <c r="I45" s="33"/>
      <c r="J45" s="33"/>
    </row>
    <row r="46" spans="1:10" s="30" customFormat="1" ht="29" customHeight="1">
      <c r="A46" s="41" t="s">
        <v>79</v>
      </c>
      <c r="B46" s="43" t="s">
        <v>80</v>
      </c>
      <c r="C46" s="25">
        <f>SUM(C47:C49)</f>
        <v>0</v>
      </c>
      <c r="D46" s="25">
        <f>SUM(D47:D49)</f>
        <v>0</v>
      </c>
      <c r="E46" s="71">
        <f t="shared" si="0"/>
        <v>0</v>
      </c>
      <c r="F46" s="25">
        <f>SUM(F47:F49)</f>
        <v>-5.5</v>
      </c>
      <c r="G46" s="71">
        <f t="shared" si="1"/>
        <v>-5.5</v>
      </c>
      <c r="H46" s="33"/>
      <c r="I46" s="25"/>
      <c r="J46" s="25">
        <f>SUM(J47:J49)</f>
        <v>0</v>
      </c>
    </row>
    <row r="47" spans="1:10" ht="43.25" customHeight="1">
      <c r="A47" s="26" t="s">
        <v>81</v>
      </c>
      <c r="B47" s="40" t="s">
        <v>82</v>
      </c>
      <c r="C47" s="33">
        <v>0</v>
      </c>
      <c r="D47" s="33">
        <v>0</v>
      </c>
      <c r="E47" s="73">
        <f t="shared" si="0"/>
        <v>0</v>
      </c>
      <c r="F47" s="33">
        <v>-5.5</v>
      </c>
      <c r="G47" s="73">
        <f t="shared" si="1"/>
        <v>-5.5</v>
      </c>
      <c r="H47" s="33"/>
      <c r="I47" s="33"/>
      <c r="J47" s="33">
        <v>0</v>
      </c>
    </row>
    <row r="48" spans="1:10" ht="30.65" hidden="1" customHeight="1">
      <c r="A48" s="26" t="s">
        <v>83</v>
      </c>
      <c r="B48" s="40" t="s">
        <v>84</v>
      </c>
      <c r="C48" s="33">
        <v>0</v>
      </c>
      <c r="D48" s="33">
        <v>0</v>
      </c>
      <c r="E48" s="73">
        <f t="shared" si="0"/>
        <v>0</v>
      </c>
      <c r="F48" s="33">
        <v>0</v>
      </c>
      <c r="G48" s="73">
        <f t="shared" si="1"/>
        <v>0</v>
      </c>
      <c r="H48" s="33"/>
      <c r="I48" s="33"/>
      <c r="J48" s="33">
        <v>0</v>
      </c>
    </row>
    <row r="49" spans="1:10" ht="44" hidden="1" customHeight="1">
      <c r="A49" s="26" t="s">
        <v>85</v>
      </c>
      <c r="B49" s="40" t="s">
        <v>86</v>
      </c>
      <c r="C49" s="33"/>
      <c r="D49" s="33"/>
      <c r="E49" s="73">
        <f t="shared" si="0"/>
        <v>0</v>
      </c>
      <c r="F49" s="33"/>
      <c r="G49" s="73">
        <f t="shared" si="1"/>
        <v>0</v>
      </c>
      <c r="H49" s="33" t="e">
        <f t="shared" si="2"/>
        <v>#DIV/0!</v>
      </c>
      <c r="I49" s="33"/>
      <c r="J49" s="33"/>
    </row>
    <row r="50" spans="1:10" s="37" customFormat="1" ht="16.25" customHeight="1">
      <c r="A50" s="16" t="s">
        <v>87</v>
      </c>
      <c r="B50" s="17" t="s">
        <v>88</v>
      </c>
      <c r="C50" s="18">
        <f>C51+C52</f>
        <v>2</v>
      </c>
      <c r="D50" s="18">
        <f>D51+D52</f>
        <v>2</v>
      </c>
      <c r="E50" s="70">
        <f t="shared" si="0"/>
        <v>0</v>
      </c>
      <c r="F50" s="18">
        <f>SUM(F51:F53)</f>
        <v>1.2</v>
      </c>
      <c r="G50" s="70">
        <f t="shared" si="1"/>
        <v>-0.8</v>
      </c>
      <c r="H50" s="46">
        <f t="shared" si="2"/>
        <v>60</v>
      </c>
      <c r="I50" s="18">
        <f>I51+I52</f>
        <v>0</v>
      </c>
      <c r="J50" s="18">
        <f>J51+J52</f>
        <v>1.1000000000000001</v>
      </c>
    </row>
    <row r="51" spans="1:10" s="34" customFormat="1" ht="29.4" customHeight="1">
      <c r="A51" s="26" t="s">
        <v>89</v>
      </c>
      <c r="B51" s="40" t="s">
        <v>90</v>
      </c>
      <c r="C51" s="28">
        <v>2</v>
      </c>
      <c r="D51" s="28">
        <v>2</v>
      </c>
      <c r="E51" s="72">
        <f t="shared" si="0"/>
        <v>0</v>
      </c>
      <c r="F51" s="28">
        <v>0.1</v>
      </c>
      <c r="G51" s="72">
        <f t="shared" si="1"/>
        <v>-1.9</v>
      </c>
      <c r="H51" s="28">
        <f t="shared" si="2"/>
        <v>5</v>
      </c>
      <c r="I51" s="28">
        <v>0</v>
      </c>
      <c r="J51" s="28">
        <v>1.1000000000000001</v>
      </c>
    </row>
    <row r="52" spans="1:10" ht="13">
      <c r="A52" s="26" t="s">
        <v>91</v>
      </c>
      <c r="B52" s="40" t="s">
        <v>92</v>
      </c>
      <c r="C52" s="33"/>
      <c r="D52" s="33"/>
      <c r="E52" s="73">
        <f t="shared" si="0"/>
        <v>0</v>
      </c>
      <c r="F52" s="33">
        <v>0.1</v>
      </c>
      <c r="G52" s="74">
        <f t="shared" si="1"/>
        <v>0.1</v>
      </c>
      <c r="H52" s="33"/>
      <c r="I52" s="29">
        <v>0</v>
      </c>
      <c r="J52" s="29"/>
    </row>
    <row r="53" spans="1:10" ht="26">
      <c r="A53" s="26" t="s">
        <v>93</v>
      </c>
      <c r="B53" s="40" t="s">
        <v>94</v>
      </c>
      <c r="C53" s="29"/>
      <c r="D53" s="29"/>
      <c r="E53" s="74">
        <f t="shared" si="0"/>
        <v>0</v>
      </c>
      <c r="F53" s="33">
        <v>1</v>
      </c>
      <c r="G53" s="74">
        <f t="shared" si="1"/>
        <v>1</v>
      </c>
      <c r="H53" s="33"/>
      <c r="I53" s="29"/>
      <c r="J53" s="29"/>
    </row>
    <row r="54" spans="1:10" s="37" customFormat="1" ht="21.65" customHeight="1">
      <c r="A54" s="16" t="s">
        <v>95</v>
      </c>
      <c r="B54" s="17" t="s">
        <v>96</v>
      </c>
      <c r="C54" s="18">
        <f>C55</f>
        <v>5103</v>
      </c>
      <c r="D54" s="18">
        <f>D55</f>
        <v>5903</v>
      </c>
      <c r="E54" s="70">
        <f t="shared" si="0"/>
        <v>800</v>
      </c>
      <c r="F54" s="18">
        <f>F55+F57+F56</f>
        <v>5859.8</v>
      </c>
      <c r="G54" s="70">
        <f t="shared" si="1"/>
        <v>-43.199999999999818</v>
      </c>
      <c r="H54" s="18">
        <f>F54/D54*100</f>
        <v>99.268168727765556</v>
      </c>
      <c r="I54" s="18">
        <f>I55</f>
        <v>0</v>
      </c>
      <c r="J54" s="18">
        <f>J55</f>
        <v>11520</v>
      </c>
    </row>
    <row r="55" spans="1:10" s="34" customFormat="1" ht="45" customHeight="1">
      <c r="A55" s="26" t="s">
        <v>97</v>
      </c>
      <c r="B55" s="40" t="s">
        <v>98</v>
      </c>
      <c r="C55" s="28">
        <v>5103</v>
      </c>
      <c r="D55" s="28">
        <v>5903</v>
      </c>
      <c r="E55" s="72">
        <f t="shared" si="0"/>
        <v>800</v>
      </c>
      <c r="F55" s="28">
        <v>5856.1</v>
      </c>
      <c r="G55" s="72">
        <f t="shared" si="1"/>
        <v>-46.899999999999636</v>
      </c>
      <c r="H55" s="28">
        <f>F55/D55*100</f>
        <v>99.205488734541774</v>
      </c>
      <c r="I55" s="28"/>
      <c r="J55" s="28">
        <v>11520</v>
      </c>
    </row>
    <row r="56" spans="1:10" s="34" customFormat="1" ht="26">
      <c r="A56" s="26" t="s">
        <v>99</v>
      </c>
      <c r="B56" s="40" t="s">
        <v>100</v>
      </c>
      <c r="C56" s="28"/>
      <c r="D56" s="28"/>
      <c r="E56" s="72">
        <f t="shared" si="0"/>
        <v>0</v>
      </c>
      <c r="F56" s="28">
        <v>3.7</v>
      </c>
      <c r="G56" s="72">
        <f t="shared" si="1"/>
        <v>3.7</v>
      </c>
      <c r="H56" s="28"/>
      <c r="I56" s="28"/>
      <c r="J56" s="28"/>
    </row>
    <row r="57" spans="1:10" s="34" customFormat="1" ht="26" hidden="1">
      <c r="A57" s="26" t="s">
        <v>101</v>
      </c>
      <c r="B57" s="40" t="s">
        <v>102</v>
      </c>
      <c r="C57" s="28"/>
      <c r="D57" s="28"/>
      <c r="E57" s="72">
        <f t="shared" si="0"/>
        <v>0</v>
      </c>
      <c r="F57" s="28"/>
      <c r="G57" s="72">
        <f t="shared" si="1"/>
        <v>0</v>
      </c>
      <c r="H57" s="28"/>
      <c r="I57" s="28"/>
      <c r="J57" s="28"/>
    </row>
    <row r="58" spans="1:10" s="30" customFormat="1" ht="13">
      <c r="A58" s="16" t="s">
        <v>103</v>
      </c>
      <c r="B58" s="21" t="s">
        <v>104</v>
      </c>
      <c r="C58" s="18">
        <f>C59+C78+C65</f>
        <v>193062</v>
      </c>
      <c r="D58" s="18">
        <f>D59+D78+D65</f>
        <v>231597.9</v>
      </c>
      <c r="E58" s="70">
        <f t="shared" si="0"/>
        <v>38535.899999999994</v>
      </c>
      <c r="F58" s="18">
        <f>F59+F78+F65</f>
        <v>231537.19999999995</v>
      </c>
      <c r="G58" s="70">
        <f t="shared" si="1"/>
        <v>-60.700000000040745</v>
      </c>
      <c r="H58" s="18">
        <f>F58/D58*100</f>
        <v>99.973790781349905</v>
      </c>
      <c r="I58" s="18" t="e">
        <f>I59+I78+I65+#REF!</f>
        <v>#REF!</v>
      </c>
      <c r="J58" s="18">
        <f>J59+J78+J65</f>
        <v>390170</v>
      </c>
    </row>
    <row r="59" spans="1:10" s="37" customFormat="1" ht="13">
      <c r="A59" s="16" t="s">
        <v>105</v>
      </c>
      <c r="B59" s="17" t="s">
        <v>106</v>
      </c>
      <c r="C59" s="18">
        <f>C60</f>
        <v>5250</v>
      </c>
      <c r="D59" s="18">
        <f>D60</f>
        <v>16230</v>
      </c>
      <c r="E59" s="70">
        <f t="shared" si="0"/>
        <v>10980</v>
      </c>
      <c r="F59" s="18">
        <f>SUM(F60:F64)</f>
        <v>16401.899999999998</v>
      </c>
      <c r="G59" s="70">
        <f t="shared" si="1"/>
        <v>171.89999999999782</v>
      </c>
      <c r="H59" s="18">
        <f>F59/D59*100</f>
        <v>101.05914972273567</v>
      </c>
      <c r="I59" s="18">
        <f>I60</f>
        <v>0</v>
      </c>
      <c r="J59" s="18">
        <f>J60</f>
        <v>38935</v>
      </c>
    </row>
    <row r="60" spans="1:10" ht="54" customHeight="1">
      <c r="A60" s="26" t="s">
        <v>107</v>
      </c>
      <c r="B60" s="40" t="s">
        <v>108</v>
      </c>
      <c r="C60" s="28">
        <v>5250</v>
      </c>
      <c r="D60" s="28">
        <v>16230</v>
      </c>
      <c r="E60" s="72">
        <f t="shared" si="0"/>
        <v>10980</v>
      </c>
      <c r="F60" s="28">
        <v>16151.9</v>
      </c>
      <c r="G60" s="72">
        <f t="shared" si="1"/>
        <v>-78.100000000000364</v>
      </c>
      <c r="H60" s="28">
        <f>F60/D60*100</f>
        <v>99.518792359827472</v>
      </c>
      <c r="I60" s="28"/>
      <c r="J60" s="28">
        <v>38935</v>
      </c>
    </row>
    <row r="61" spans="1:10" ht="41" customHeight="1">
      <c r="A61" s="26" t="s">
        <v>109</v>
      </c>
      <c r="B61" s="40" t="s">
        <v>110</v>
      </c>
      <c r="C61" s="28"/>
      <c r="D61" s="28"/>
      <c r="E61" s="72">
        <f t="shared" si="0"/>
        <v>0</v>
      </c>
      <c r="F61" s="28">
        <v>250.2</v>
      </c>
      <c r="G61" s="72">
        <f t="shared" si="1"/>
        <v>250.2</v>
      </c>
      <c r="H61" s="28"/>
      <c r="I61" s="28"/>
      <c r="J61" s="28"/>
    </row>
    <row r="62" spans="1:10" ht="41.4" hidden="1" customHeight="1">
      <c r="A62" s="26" t="s">
        <v>111</v>
      </c>
      <c r="B62" s="40" t="s">
        <v>112</v>
      </c>
      <c r="C62" s="28"/>
      <c r="D62" s="28"/>
      <c r="E62" s="72">
        <f t="shared" si="0"/>
        <v>0</v>
      </c>
      <c r="F62" s="28"/>
      <c r="G62" s="72">
        <f t="shared" si="1"/>
        <v>0</v>
      </c>
      <c r="H62" s="28"/>
      <c r="I62" s="28"/>
      <c r="J62" s="28"/>
    </row>
    <row r="63" spans="1:10" ht="52" hidden="1">
      <c r="A63" s="26" t="s">
        <v>113</v>
      </c>
      <c r="B63" s="40" t="s">
        <v>114</v>
      </c>
      <c r="C63" s="28"/>
      <c r="D63" s="28"/>
      <c r="E63" s="72">
        <f t="shared" si="0"/>
        <v>0</v>
      </c>
      <c r="F63" s="28"/>
      <c r="G63" s="72">
        <f t="shared" si="1"/>
        <v>0</v>
      </c>
      <c r="H63" s="28"/>
      <c r="I63" s="28"/>
      <c r="J63" s="28"/>
    </row>
    <row r="64" spans="1:10" ht="29.4" customHeight="1">
      <c r="A64" s="26" t="s">
        <v>115</v>
      </c>
      <c r="B64" s="40" t="s">
        <v>116</v>
      </c>
      <c r="C64" s="28"/>
      <c r="D64" s="28"/>
      <c r="E64" s="72">
        <f t="shared" si="0"/>
        <v>0</v>
      </c>
      <c r="F64" s="28">
        <v>-0.2</v>
      </c>
      <c r="G64" s="72">
        <f t="shared" si="1"/>
        <v>-0.2</v>
      </c>
      <c r="H64" s="28"/>
      <c r="I64" s="28"/>
      <c r="J64" s="28"/>
    </row>
    <row r="65" spans="1:10" s="37" customFormat="1" ht="13">
      <c r="A65" s="44" t="s">
        <v>117</v>
      </c>
      <c r="B65" s="45" t="s">
        <v>118</v>
      </c>
      <c r="C65" s="46">
        <f>C66+C72</f>
        <v>45684</v>
      </c>
      <c r="D65" s="46">
        <f>D66+D72</f>
        <v>69619.899999999994</v>
      </c>
      <c r="E65" s="75">
        <f t="shared" si="0"/>
        <v>23935.899999999994</v>
      </c>
      <c r="F65" s="46">
        <f>F66+F72</f>
        <v>69477.399999999994</v>
      </c>
      <c r="G65" s="75">
        <f t="shared" si="1"/>
        <v>-142.5</v>
      </c>
      <c r="H65" s="46">
        <f>F65/D65*100</f>
        <v>99.795317143517863</v>
      </c>
      <c r="I65" s="46">
        <f>I67+I73</f>
        <v>0</v>
      </c>
      <c r="J65" s="46">
        <f>J66+J72</f>
        <v>141467.29999999999</v>
      </c>
    </row>
    <row r="66" spans="1:10" s="30" customFormat="1" ht="13">
      <c r="A66" s="41" t="s">
        <v>119</v>
      </c>
      <c r="B66" s="43" t="s">
        <v>120</v>
      </c>
      <c r="C66" s="25">
        <f>SUM(C67:C70)</f>
        <v>24310</v>
      </c>
      <c r="D66" s="25">
        <f>SUM(D67:D70)</f>
        <v>22489.9</v>
      </c>
      <c r="E66" s="71">
        <f t="shared" si="0"/>
        <v>-1820.0999999999985</v>
      </c>
      <c r="F66" s="25">
        <f>SUM(F67:F71)</f>
        <v>21792.6</v>
      </c>
      <c r="G66" s="71">
        <f t="shared" si="1"/>
        <v>-697.30000000000291</v>
      </c>
      <c r="H66" s="25">
        <f>F66/D66*100</f>
        <v>96.899497107590506</v>
      </c>
      <c r="I66" s="25"/>
      <c r="J66" s="25">
        <f>SUM(J67:J70)</f>
        <v>27425</v>
      </c>
    </row>
    <row r="67" spans="1:10" ht="30.65" customHeight="1">
      <c r="A67" s="26" t="s">
        <v>121</v>
      </c>
      <c r="B67" s="40" t="s">
        <v>122</v>
      </c>
      <c r="C67" s="28">
        <v>24310</v>
      </c>
      <c r="D67" s="28">
        <v>22489.9</v>
      </c>
      <c r="E67" s="72">
        <f t="shared" si="0"/>
        <v>-1820.0999999999985</v>
      </c>
      <c r="F67" s="28">
        <v>21602.7</v>
      </c>
      <c r="G67" s="72">
        <f t="shared" si="1"/>
        <v>-887.20000000000073</v>
      </c>
      <c r="H67" s="28">
        <f>F67/D67*100</f>
        <v>96.055118075224883</v>
      </c>
      <c r="I67" s="28"/>
      <c r="J67" s="28">
        <v>27425</v>
      </c>
    </row>
    <row r="68" spans="1:10" ht="17" customHeight="1">
      <c r="A68" s="26" t="s">
        <v>123</v>
      </c>
      <c r="B68" s="40" t="s">
        <v>124</v>
      </c>
      <c r="C68" s="28"/>
      <c r="D68" s="28"/>
      <c r="E68" s="72">
        <f t="shared" si="0"/>
        <v>0</v>
      </c>
      <c r="F68" s="28">
        <v>163.1</v>
      </c>
      <c r="G68" s="72">
        <f t="shared" si="1"/>
        <v>163.1</v>
      </c>
      <c r="H68" s="28"/>
      <c r="I68" s="28"/>
      <c r="J68" s="28"/>
    </row>
    <row r="69" spans="1:10" ht="13" hidden="1">
      <c r="A69" s="26" t="s">
        <v>125</v>
      </c>
      <c r="B69" s="40" t="s">
        <v>126</v>
      </c>
      <c r="C69" s="28"/>
      <c r="D69" s="28"/>
      <c r="E69" s="72">
        <f t="shared" si="0"/>
        <v>0</v>
      </c>
      <c r="F69" s="28"/>
      <c r="G69" s="72">
        <f t="shared" si="1"/>
        <v>0</v>
      </c>
      <c r="H69" s="28"/>
      <c r="I69" s="28"/>
      <c r="J69" s="28"/>
    </row>
    <row r="70" spans="1:10" ht="31.25" customHeight="1">
      <c r="A70" s="26" t="s">
        <v>127</v>
      </c>
      <c r="B70" s="40" t="s">
        <v>128</v>
      </c>
      <c r="C70" s="28"/>
      <c r="D70" s="28"/>
      <c r="E70" s="72">
        <f t="shared" si="0"/>
        <v>0</v>
      </c>
      <c r="F70" s="28">
        <v>21.7</v>
      </c>
      <c r="G70" s="72">
        <f t="shared" si="1"/>
        <v>21.7</v>
      </c>
      <c r="H70" s="28"/>
      <c r="I70" s="28"/>
      <c r="J70" s="28"/>
    </row>
    <row r="71" spans="1:10" ht="24" customHeight="1">
      <c r="A71" s="26" t="s">
        <v>129</v>
      </c>
      <c r="B71" s="40" t="s">
        <v>130</v>
      </c>
      <c r="C71" s="28"/>
      <c r="D71" s="28"/>
      <c r="E71" s="72">
        <f t="shared" si="0"/>
        <v>0</v>
      </c>
      <c r="F71" s="28">
        <v>5.0999999999999996</v>
      </c>
      <c r="G71" s="72">
        <f t="shared" si="1"/>
        <v>5.0999999999999996</v>
      </c>
      <c r="H71" s="28"/>
      <c r="I71" s="28"/>
      <c r="J71" s="28"/>
    </row>
    <row r="72" spans="1:10" s="30" customFormat="1" ht="13">
      <c r="A72" s="41" t="s">
        <v>131</v>
      </c>
      <c r="B72" s="43" t="s">
        <v>132</v>
      </c>
      <c r="C72" s="29">
        <f>SUM(C73:C77)</f>
        <v>21374</v>
      </c>
      <c r="D72" s="29">
        <f>SUM(D73:D77)</f>
        <v>47130</v>
      </c>
      <c r="E72" s="74">
        <f t="shared" si="0"/>
        <v>25756</v>
      </c>
      <c r="F72" s="29">
        <f>SUM(F73:F77)</f>
        <v>47684.799999999996</v>
      </c>
      <c r="G72" s="74">
        <f t="shared" si="1"/>
        <v>554.79999999999563</v>
      </c>
      <c r="H72" s="29">
        <f>F72/D72*100</f>
        <v>101.17716953108422</v>
      </c>
      <c r="I72" s="29"/>
      <c r="J72" s="29">
        <f>SUM(J73:J77)</f>
        <v>114042.3</v>
      </c>
    </row>
    <row r="73" spans="1:10" ht="30.65" customHeight="1">
      <c r="A73" s="26" t="s">
        <v>133</v>
      </c>
      <c r="B73" s="40" t="s">
        <v>134</v>
      </c>
      <c r="C73" s="33">
        <v>21374</v>
      </c>
      <c r="D73" s="33">
        <v>47130</v>
      </c>
      <c r="E73" s="73">
        <f t="shared" si="0"/>
        <v>25756</v>
      </c>
      <c r="F73" s="33">
        <v>46413.599999999999</v>
      </c>
      <c r="G73" s="73">
        <f t="shared" si="1"/>
        <v>-716.40000000000146</v>
      </c>
      <c r="H73" s="33">
        <f>F73/D73*100</f>
        <v>98.479949077021004</v>
      </c>
      <c r="I73" s="33"/>
      <c r="J73" s="33">
        <v>114042.3</v>
      </c>
    </row>
    <row r="74" spans="1:10" ht="13">
      <c r="A74" s="26" t="s">
        <v>135</v>
      </c>
      <c r="B74" s="40" t="s">
        <v>136</v>
      </c>
      <c r="C74" s="33"/>
      <c r="D74" s="33"/>
      <c r="E74" s="73">
        <f t="shared" si="0"/>
        <v>0</v>
      </c>
      <c r="F74" s="33">
        <v>1271.2</v>
      </c>
      <c r="G74" s="73">
        <f t="shared" si="1"/>
        <v>1271.2</v>
      </c>
      <c r="H74" s="33"/>
      <c r="I74" s="33"/>
      <c r="J74" s="33">
        <v>0</v>
      </c>
    </row>
    <row r="75" spans="1:10" ht="13" hidden="1">
      <c r="A75" s="26" t="s">
        <v>137</v>
      </c>
      <c r="B75" s="40" t="s">
        <v>138</v>
      </c>
      <c r="C75" s="33"/>
      <c r="D75" s="33"/>
      <c r="E75" s="73">
        <f t="shared" si="0"/>
        <v>0</v>
      </c>
      <c r="F75" s="33"/>
      <c r="G75" s="73">
        <f t="shared" si="1"/>
        <v>0</v>
      </c>
      <c r="H75" s="33"/>
      <c r="I75" s="33"/>
      <c r="J75" s="33"/>
    </row>
    <row r="76" spans="1:10" ht="26" hidden="1">
      <c r="A76" s="26" t="s">
        <v>139</v>
      </c>
      <c r="B76" s="40" t="s">
        <v>140</v>
      </c>
      <c r="C76" s="33"/>
      <c r="D76" s="33"/>
      <c r="E76" s="73">
        <f t="shared" si="0"/>
        <v>0</v>
      </c>
      <c r="F76" s="33"/>
      <c r="G76" s="73">
        <f t="shared" si="1"/>
        <v>0</v>
      </c>
      <c r="H76" s="33"/>
      <c r="I76" s="33"/>
      <c r="J76" s="33"/>
    </row>
    <row r="77" spans="1:10" ht="13" hidden="1">
      <c r="A77" s="26" t="s">
        <v>141</v>
      </c>
      <c r="B77" s="40" t="s">
        <v>130</v>
      </c>
      <c r="C77" s="33"/>
      <c r="D77" s="33"/>
      <c r="E77" s="73">
        <f t="shared" ref="E77:E140" si="4">D77-C77</f>
        <v>0</v>
      </c>
      <c r="F77" s="33"/>
      <c r="G77" s="73">
        <f t="shared" ref="G77:G140" si="5">F77-D77</f>
        <v>0</v>
      </c>
      <c r="H77" s="33"/>
      <c r="I77" s="33"/>
      <c r="J77" s="33"/>
    </row>
    <row r="78" spans="1:10" s="37" customFormat="1" ht="13">
      <c r="A78" s="44" t="s">
        <v>142</v>
      </c>
      <c r="B78" s="45" t="s">
        <v>143</v>
      </c>
      <c r="C78" s="18">
        <f>C79+C85</f>
        <v>142128</v>
      </c>
      <c r="D78" s="18">
        <f>D79+D85</f>
        <v>145748</v>
      </c>
      <c r="E78" s="70">
        <f t="shared" si="4"/>
        <v>3620</v>
      </c>
      <c r="F78" s="18">
        <f>F79+F85</f>
        <v>145657.89999999997</v>
      </c>
      <c r="G78" s="70">
        <f t="shared" si="5"/>
        <v>-90.100000000034925</v>
      </c>
      <c r="H78" s="18">
        <f>F78/D78*100</f>
        <v>99.938180969893224</v>
      </c>
      <c r="I78" s="18">
        <f>I79+I85</f>
        <v>0</v>
      </c>
      <c r="J78" s="18">
        <f>J79+J85</f>
        <v>209767.7</v>
      </c>
    </row>
    <row r="79" spans="1:10" s="30" customFormat="1" ht="13">
      <c r="A79" s="41" t="s">
        <v>144</v>
      </c>
      <c r="B79" s="42" t="s">
        <v>145</v>
      </c>
      <c r="C79" s="29">
        <f>C80</f>
        <v>137248</v>
      </c>
      <c r="D79" s="29">
        <f>D80</f>
        <v>136948</v>
      </c>
      <c r="E79" s="74">
        <f t="shared" si="4"/>
        <v>-300</v>
      </c>
      <c r="F79" s="29">
        <f>SUM(F80:F83)</f>
        <v>136767.99999999997</v>
      </c>
      <c r="G79" s="74">
        <f t="shared" si="5"/>
        <v>-180.0000000000291</v>
      </c>
      <c r="H79" s="29">
        <f>F79/D79*100</f>
        <v>99.868563250284765</v>
      </c>
      <c r="I79" s="29">
        <f>I80</f>
        <v>0</v>
      </c>
      <c r="J79" s="29">
        <f>J80</f>
        <v>183574.7</v>
      </c>
    </row>
    <row r="80" spans="1:10" ht="39">
      <c r="A80" s="26" t="s">
        <v>146</v>
      </c>
      <c r="B80" s="40" t="s">
        <v>147</v>
      </c>
      <c r="C80" s="28">
        <v>137248</v>
      </c>
      <c r="D80" s="28">
        <v>136948</v>
      </c>
      <c r="E80" s="72">
        <f t="shared" si="4"/>
        <v>-300</v>
      </c>
      <c r="F80" s="28">
        <v>136526.79999999999</v>
      </c>
      <c r="G80" s="72">
        <f t="shared" si="5"/>
        <v>-421.20000000001164</v>
      </c>
      <c r="H80" s="28">
        <f>F80/D80*100</f>
        <v>99.692438005666375</v>
      </c>
      <c r="I80" s="28"/>
      <c r="J80" s="28">
        <v>183574.7</v>
      </c>
    </row>
    <row r="81" spans="1:10" ht="26">
      <c r="A81" s="26" t="s">
        <v>148</v>
      </c>
      <c r="B81" s="40" t="s">
        <v>149</v>
      </c>
      <c r="C81" s="28"/>
      <c r="D81" s="28"/>
      <c r="E81" s="72">
        <f t="shared" si="4"/>
        <v>0</v>
      </c>
      <c r="F81" s="28">
        <v>226.8</v>
      </c>
      <c r="G81" s="72">
        <f t="shared" si="5"/>
        <v>226.8</v>
      </c>
      <c r="H81" s="28"/>
      <c r="I81" s="28"/>
      <c r="J81" s="28">
        <v>0</v>
      </c>
    </row>
    <row r="82" spans="1:10" ht="26" hidden="1">
      <c r="A82" s="26" t="s">
        <v>150</v>
      </c>
      <c r="B82" s="40" t="s">
        <v>151</v>
      </c>
      <c r="C82" s="28">
        <v>0</v>
      </c>
      <c r="D82" s="28">
        <v>0</v>
      </c>
      <c r="E82" s="72">
        <f t="shared" si="4"/>
        <v>0</v>
      </c>
      <c r="F82" s="28">
        <v>0</v>
      </c>
      <c r="G82" s="72">
        <f t="shared" si="5"/>
        <v>0</v>
      </c>
      <c r="H82" s="28"/>
      <c r="I82" s="28"/>
      <c r="J82" s="28">
        <v>0</v>
      </c>
    </row>
    <row r="83" spans="1:10" ht="39">
      <c r="A83" s="26" t="s">
        <v>152</v>
      </c>
      <c r="B83" s="40" t="s">
        <v>153</v>
      </c>
      <c r="C83" s="28"/>
      <c r="D83" s="28"/>
      <c r="E83" s="72">
        <f t="shared" si="4"/>
        <v>0</v>
      </c>
      <c r="F83" s="28">
        <v>14.4</v>
      </c>
      <c r="G83" s="72">
        <f t="shared" si="5"/>
        <v>14.4</v>
      </c>
      <c r="H83" s="28"/>
      <c r="I83" s="28"/>
      <c r="J83" s="28">
        <v>0</v>
      </c>
    </row>
    <row r="84" spans="1:10" ht="26" hidden="1">
      <c r="A84" s="26" t="s">
        <v>154</v>
      </c>
      <c r="B84" s="40" t="s">
        <v>155</v>
      </c>
      <c r="C84" s="28">
        <v>0</v>
      </c>
      <c r="D84" s="28">
        <v>0</v>
      </c>
      <c r="E84" s="72">
        <f t="shared" si="4"/>
        <v>0</v>
      </c>
      <c r="F84" s="28">
        <v>0</v>
      </c>
      <c r="G84" s="72">
        <f t="shared" si="5"/>
        <v>0</v>
      </c>
      <c r="H84" s="28"/>
      <c r="I84" s="28"/>
      <c r="J84" s="28">
        <v>0</v>
      </c>
    </row>
    <row r="85" spans="1:10" s="30" customFormat="1" ht="13">
      <c r="A85" s="41" t="s">
        <v>156</v>
      </c>
      <c r="B85" s="42" t="s">
        <v>157</v>
      </c>
      <c r="C85" s="29">
        <f>C86</f>
        <v>4880</v>
      </c>
      <c r="D85" s="29">
        <f>D86</f>
        <v>8800</v>
      </c>
      <c r="E85" s="74">
        <f t="shared" si="4"/>
        <v>3920</v>
      </c>
      <c r="F85" s="29">
        <f>F86+F87+F88</f>
        <v>8889.9000000000015</v>
      </c>
      <c r="G85" s="74">
        <f t="shared" si="5"/>
        <v>89.900000000001455</v>
      </c>
      <c r="H85" s="29">
        <f t="shared" ref="H85:H145" si="6">F85/D85*100</f>
        <v>101.02159090909093</v>
      </c>
      <c r="I85" s="29">
        <f>I89</f>
        <v>0</v>
      </c>
      <c r="J85" s="29">
        <f>J86</f>
        <v>26193</v>
      </c>
    </row>
    <row r="86" spans="1:10" s="30" customFormat="1" ht="39">
      <c r="A86" s="26" t="s">
        <v>158</v>
      </c>
      <c r="B86" s="40" t="s">
        <v>159</v>
      </c>
      <c r="C86" s="28">
        <v>4880</v>
      </c>
      <c r="D86" s="28">
        <v>8800</v>
      </c>
      <c r="E86" s="72">
        <f t="shared" si="4"/>
        <v>3920</v>
      </c>
      <c r="F86" s="28">
        <v>8673.2000000000007</v>
      </c>
      <c r="G86" s="72">
        <f t="shared" si="5"/>
        <v>-126.79999999999927</v>
      </c>
      <c r="H86" s="33">
        <f t="shared" si="6"/>
        <v>98.559090909090912</v>
      </c>
      <c r="I86" s="29"/>
      <c r="J86" s="28">
        <v>26193</v>
      </c>
    </row>
    <row r="87" spans="1:10" s="30" customFormat="1" ht="26">
      <c r="A87" s="26" t="s">
        <v>160</v>
      </c>
      <c r="B87" s="40" t="s">
        <v>161</v>
      </c>
      <c r="C87" s="33"/>
      <c r="D87" s="33"/>
      <c r="E87" s="73">
        <f t="shared" si="4"/>
        <v>0</v>
      </c>
      <c r="F87" s="33">
        <v>227.5</v>
      </c>
      <c r="G87" s="73">
        <f t="shared" si="5"/>
        <v>227.5</v>
      </c>
      <c r="H87" s="33"/>
      <c r="I87" s="33"/>
      <c r="J87" s="33">
        <v>0</v>
      </c>
    </row>
    <row r="88" spans="1:10" s="30" customFormat="1" ht="39">
      <c r="A88" s="26" t="s">
        <v>162</v>
      </c>
      <c r="B88" s="40" t="s">
        <v>163</v>
      </c>
      <c r="C88" s="33"/>
      <c r="D88" s="33"/>
      <c r="E88" s="73">
        <f t="shared" si="4"/>
        <v>0</v>
      </c>
      <c r="F88" s="33">
        <v>-10.8</v>
      </c>
      <c r="G88" s="73">
        <f t="shared" si="5"/>
        <v>-10.8</v>
      </c>
      <c r="H88" s="33"/>
      <c r="I88" s="33"/>
      <c r="J88" s="33">
        <v>0</v>
      </c>
    </row>
    <row r="89" spans="1:10" ht="30.65" hidden="1" customHeight="1">
      <c r="A89" s="26" t="s">
        <v>164</v>
      </c>
      <c r="B89" s="40" t="s">
        <v>165</v>
      </c>
      <c r="C89" s="28">
        <v>0</v>
      </c>
      <c r="D89" s="28">
        <v>0</v>
      </c>
      <c r="E89" s="72">
        <f t="shared" si="4"/>
        <v>0</v>
      </c>
      <c r="F89" s="28">
        <v>0</v>
      </c>
      <c r="G89" s="72">
        <f t="shared" si="5"/>
        <v>0</v>
      </c>
      <c r="H89" s="33"/>
      <c r="I89" s="28"/>
      <c r="J89" s="28">
        <v>0</v>
      </c>
    </row>
    <row r="90" spans="1:10" ht="13">
      <c r="A90" s="16" t="s">
        <v>166</v>
      </c>
      <c r="B90" s="21" t="s">
        <v>167</v>
      </c>
      <c r="C90" s="18">
        <f>C91+C93</f>
        <v>14836.2</v>
      </c>
      <c r="D90" s="18">
        <f>D91+D93</f>
        <v>14856.2</v>
      </c>
      <c r="E90" s="70">
        <f t="shared" si="4"/>
        <v>20</v>
      </c>
      <c r="F90" s="18">
        <f>F91+F93</f>
        <v>16939.7</v>
      </c>
      <c r="G90" s="70">
        <f t="shared" si="5"/>
        <v>2083.5</v>
      </c>
      <c r="H90" s="18">
        <f t="shared" si="6"/>
        <v>114.02444770533515</v>
      </c>
      <c r="I90" s="18">
        <f>I91+I93</f>
        <v>0</v>
      </c>
      <c r="J90" s="18">
        <f>J91+J93</f>
        <v>22592</v>
      </c>
    </row>
    <row r="91" spans="1:10" s="37" customFormat="1" ht="29" customHeight="1">
      <c r="A91" s="16" t="s">
        <v>168</v>
      </c>
      <c r="B91" s="21" t="s">
        <v>169</v>
      </c>
      <c r="C91" s="46">
        <f>C92</f>
        <v>14656</v>
      </c>
      <c r="D91" s="46">
        <f>D92</f>
        <v>14656</v>
      </c>
      <c r="E91" s="75">
        <f t="shared" si="4"/>
        <v>0</v>
      </c>
      <c r="F91" s="46">
        <f>F92</f>
        <v>16748.5</v>
      </c>
      <c r="G91" s="75">
        <f t="shared" si="5"/>
        <v>2092.5</v>
      </c>
      <c r="H91" s="46">
        <f t="shared" si="6"/>
        <v>114.27742903930131</v>
      </c>
      <c r="I91" s="46">
        <f>I92</f>
        <v>0</v>
      </c>
      <c r="J91" s="46">
        <f>J92</f>
        <v>22380</v>
      </c>
    </row>
    <row r="92" spans="1:10" ht="52">
      <c r="A92" s="26" t="s">
        <v>170</v>
      </c>
      <c r="B92" s="40" t="s">
        <v>171</v>
      </c>
      <c r="C92" s="28">
        <v>14656</v>
      </c>
      <c r="D92" s="28">
        <v>14656</v>
      </c>
      <c r="E92" s="72">
        <f t="shared" si="4"/>
        <v>0</v>
      </c>
      <c r="F92" s="28">
        <v>16748.5</v>
      </c>
      <c r="G92" s="72">
        <f t="shared" si="5"/>
        <v>2092.5</v>
      </c>
      <c r="H92" s="28">
        <f t="shared" si="6"/>
        <v>114.27742903930131</v>
      </c>
      <c r="I92" s="28"/>
      <c r="J92" s="28">
        <v>22380</v>
      </c>
    </row>
    <row r="93" spans="1:10" s="37" customFormat="1" ht="30" customHeight="1">
      <c r="A93" s="16" t="s">
        <v>172</v>
      </c>
      <c r="B93" s="17" t="s">
        <v>173</v>
      </c>
      <c r="C93" s="18">
        <f>C96+C97+C98+C95+C94</f>
        <v>180.2</v>
      </c>
      <c r="D93" s="18">
        <f>D96+D97+D98+D95+D94</f>
        <v>200.2</v>
      </c>
      <c r="E93" s="70">
        <f t="shared" si="4"/>
        <v>20</v>
      </c>
      <c r="F93" s="18">
        <f>F96+F97+F98+F95+F94</f>
        <v>191.2</v>
      </c>
      <c r="G93" s="70">
        <f t="shared" si="5"/>
        <v>-9</v>
      </c>
      <c r="H93" s="18">
        <f t="shared" si="6"/>
        <v>95.504495504495495</v>
      </c>
      <c r="I93" s="18">
        <f>I96+I97+I98+I95+I94</f>
        <v>0</v>
      </c>
      <c r="J93" s="18">
        <f>J96+J97+J98+J95+J94</f>
        <v>212</v>
      </c>
    </row>
    <row r="94" spans="1:10" ht="52" hidden="1">
      <c r="A94" s="26" t="s">
        <v>174</v>
      </c>
      <c r="B94" s="27" t="s">
        <v>175</v>
      </c>
      <c r="C94" s="29"/>
      <c r="D94" s="29"/>
      <c r="E94" s="74">
        <f t="shared" si="4"/>
        <v>0</v>
      </c>
      <c r="F94" s="29"/>
      <c r="G94" s="74">
        <f t="shared" si="5"/>
        <v>0</v>
      </c>
      <c r="H94" s="29" t="e">
        <f t="shared" si="6"/>
        <v>#DIV/0!</v>
      </c>
      <c r="I94" s="29"/>
      <c r="J94" s="29"/>
    </row>
    <row r="95" spans="1:10" ht="65" hidden="1">
      <c r="A95" s="26" t="s">
        <v>176</v>
      </c>
      <c r="B95" s="27" t="s">
        <v>177</v>
      </c>
      <c r="C95" s="29">
        <v>0</v>
      </c>
      <c r="D95" s="29">
        <v>0</v>
      </c>
      <c r="E95" s="74">
        <f t="shared" si="4"/>
        <v>0</v>
      </c>
      <c r="F95" s="29">
        <v>0</v>
      </c>
      <c r="G95" s="74">
        <f t="shared" si="5"/>
        <v>0</v>
      </c>
      <c r="H95" s="29"/>
      <c r="I95" s="29">
        <v>0</v>
      </c>
      <c r="J95" s="29">
        <v>0</v>
      </c>
    </row>
    <row r="96" spans="1:10" ht="39" hidden="1">
      <c r="A96" s="26" t="s">
        <v>178</v>
      </c>
      <c r="B96" s="27" t="s">
        <v>179</v>
      </c>
      <c r="C96" s="28">
        <v>0</v>
      </c>
      <c r="D96" s="28">
        <v>0</v>
      </c>
      <c r="E96" s="72">
        <f t="shared" si="4"/>
        <v>0</v>
      </c>
      <c r="F96" s="28">
        <v>0</v>
      </c>
      <c r="G96" s="72">
        <f t="shared" si="5"/>
        <v>0</v>
      </c>
      <c r="H96" s="28" t="e">
        <f t="shared" si="6"/>
        <v>#DIV/0!</v>
      </c>
      <c r="I96" s="28">
        <v>0</v>
      </c>
      <c r="J96" s="28">
        <v>0</v>
      </c>
    </row>
    <row r="97" spans="1:10" ht="44.4" customHeight="1">
      <c r="A97" s="26" t="s">
        <v>180</v>
      </c>
      <c r="B97" s="27" t="s">
        <v>181</v>
      </c>
      <c r="C97" s="28">
        <v>65</v>
      </c>
      <c r="D97" s="28">
        <v>85</v>
      </c>
      <c r="E97" s="72">
        <f t="shared" si="4"/>
        <v>20</v>
      </c>
      <c r="F97" s="28">
        <v>100</v>
      </c>
      <c r="G97" s="72">
        <f t="shared" si="5"/>
        <v>15</v>
      </c>
      <c r="H97" s="28">
        <f t="shared" si="6"/>
        <v>117.64705882352942</v>
      </c>
      <c r="I97" s="28"/>
      <c r="J97" s="28">
        <v>100</v>
      </c>
    </row>
    <row r="98" spans="1:10" s="30" customFormat="1" ht="39">
      <c r="A98" s="41" t="s">
        <v>182</v>
      </c>
      <c r="B98" s="42" t="s">
        <v>183</v>
      </c>
      <c r="C98" s="29">
        <f>C99</f>
        <v>115.2</v>
      </c>
      <c r="D98" s="29">
        <f>D99</f>
        <v>115.2</v>
      </c>
      <c r="E98" s="74">
        <f t="shared" si="4"/>
        <v>0</v>
      </c>
      <c r="F98" s="29">
        <f>F99</f>
        <v>91.2</v>
      </c>
      <c r="G98" s="74">
        <f t="shared" si="5"/>
        <v>-24</v>
      </c>
      <c r="H98" s="29">
        <f t="shared" si="6"/>
        <v>79.166666666666657</v>
      </c>
      <c r="I98" s="29">
        <f>I99</f>
        <v>0</v>
      </c>
      <c r="J98" s="29">
        <f>J99</f>
        <v>112</v>
      </c>
    </row>
    <row r="99" spans="1:10" ht="69.650000000000006" customHeight="1">
      <c r="A99" s="26" t="s">
        <v>184</v>
      </c>
      <c r="B99" s="27" t="s">
        <v>185</v>
      </c>
      <c r="C99" s="28">
        <v>115.2</v>
      </c>
      <c r="D99" s="28">
        <v>115.2</v>
      </c>
      <c r="E99" s="72">
        <f t="shared" si="4"/>
        <v>0</v>
      </c>
      <c r="F99" s="28">
        <v>91.2</v>
      </c>
      <c r="G99" s="72">
        <f t="shared" si="5"/>
        <v>-24</v>
      </c>
      <c r="H99" s="28">
        <f t="shared" si="6"/>
        <v>79.166666666666657</v>
      </c>
      <c r="I99" s="28"/>
      <c r="J99" s="28">
        <v>112</v>
      </c>
    </row>
    <row r="100" spans="1:10" ht="26" hidden="1">
      <c r="A100" s="16" t="s">
        <v>186</v>
      </c>
      <c r="B100" s="21" t="s">
        <v>187</v>
      </c>
      <c r="C100" s="18">
        <f>C101+C103+C107</f>
        <v>0</v>
      </c>
      <c r="D100" s="18">
        <f>D101+D103+D107</f>
        <v>0</v>
      </c>
      <c r="E100" s="70">
        <f t="shared" si="4"/>
        <v>0</v>
      </c>
      <c r="F100" s="18">
        <f>F101+F103+F107</f>
        <v>0</v>
      </c>
      <c r="G100" s="70">
        <f t="shared" si="5"/>
        <v>0</v>
      </c>
      <c r="H100" s="18" t="e">
        <f t="shared" si="6"/>
        <v>#DIV/0!</v>
      </c>
      <c r="I100" s="18">
        <f>I101+I103+I107</f>
        <v>0</v>
      </c>
      <c r="J100" s="18">
        <f>J101+J103+J107</f>
        <v>0</v>
      </c>
    </row>
    <row r="101" spans="1:10" s="34" customFormat="1" ht="26" hidden="1">
      <c r="A101" s="23" t="s">
        <v>188</v>
      </c>
      <c r="B101" s="24" t="s">
        <v>189</v>
      </c>
      <c r="C101" s="25"/>
      <c r="D101" s="25"/>
      <c r="E101" s="71">
        <f t="shared" si="4"/>
        <v>0</v>
      </c>
      <c r="F101" s="25"/>
      <c r="G101" s="71">
        <f t="shared" si="5"/>
        <v>0</v>
      </c>
      <c r="H101" s="25" t="e">
        <f t="shared" si="6"/>
        <v>#DIV/0!</v>
      </c>
      <c r="I101" s="25"/>
      <c r="J101" s="25"/>
    </row>
    <row r="102" spans="1:10" ht="26" hidden="1">
      <c r="A102" s="23" t="s">
        <v>190</v>
      </c>
      <c r="B102" s="32" t="s">
        <v>191</v>
      </c>
      <c r="C102" s="25"/>
      <c r="D102" s="25"/>
      <c r="E102" s="71">
        <f t="shared" si="4"/>
        <v>0</v>
      </c>
      <c r="F102" s="25"/>
      <c r="G102" s="71">
        <f t="shared" si="5"/>
        <v>0</v>
      </c>
      <c r="H102" s="25" t="e">
        <f t="shared" si="6"/>
        <v>#DIV/0!</v>
      </c>
      <c r="I102" s="25"/>
      <c r="J102" s="25"/>
    </row>
    <row r="103" spans="1:10" ht="13" hidden="1">
      <c r="A103" s="41" t="s">
        <v>192</v>
      </c>
      <c r="B103" s="42" t="s">
        <v>193</v>
      </c>
      <c r="C103" s="29">
        <f>C104+C105</f>
        <v>0</v>
      </c>
      <c r="D103" s="29">
        <f>D104+D105</f>
        <v>0</v>
      </c>
      <c r="E103" s="74">
        <f t="shared" si="4"/>
        <v>0</v>
      </c>
      <c r="F103" s="29">
        <f>F104+F105</f>
        <v>0</v>
      </c>
      <c r="G103" s="74">
        <f t="shared" si="5"/>
        <v>0</v>
      </c>
      <c r="H103" s="29" t="e">
        <f t="shared" si="6"/>
        <v>#DIV/0!</v>
      </c>
      <c r="I103" s="29">
        <f>I104+I105</f>
        <v>0</v>
      </c>
      <c r="J103" s="29">
        <f>J104+J105</f>
        <v>0</v>
      </c>
    </row>
    <row r="104" spans="1:10" ht="13" hidden="1">
      <c r="A104" s="26" t="s">
        <v>194</v>
      </c>
      <c r="B104" s="27" t="s">
        <v>195</v>
      </c>
      <c r="C104" s="28"/>
      <c r="D104" s="28"/>
      <c r="E104" s="72">
        <f t="shared" si="4"/>
        <v>0</v>
      </c>
      <c r="F104" s="28"/>
      <c r="G104" s="72">
        <f t="shared" si="5"/>
        <v>0</v>
      </c>
      <c r="H104" s="28" t="e">
        <f t="shared" si="6"/>
        <v>#DIV/0!</v>
      </c>
      <c r="I104" s="28"/>
      <c r="J104" s="28"/>
    </row>
    <row r="105" spans="1:10" ht="26" hidden="1">
      <c r="A105" s="26" t="s">
        <v>196</v>
      </c>
      <c r="B105" s="27" t="s">
        <v>197</v>
      </c>
      <c r="C105" s="28">
        <f>C106</f>
        <v>0</v>
      </c>
      <c r="D105" s="28">
        <f>D106</f>
        <v>0</v>
      </c>
      <c r="E105" s="72">
        <f t="shared" si="4"/>
        <v>0</v>
      </c>
      <c r="F105" s="28">
        <f>F106</f>
        <v>0</v>
      </c>
      <c r="G105" s="72">
        <f t="shared" si="5"/>
        <v>0</v>
      </c>
      <c r="H105" s="28" t="e">
        <f t="shared" si="6"/>
        <v>#DIV/0!</v>
      </c>
      <c r="I105" s="28">
        <f>I106</f>
        <v>0</v>
      </c>
      <c r="J105" s="28">
        <f>J106</f>
        <v>0</v>
      </c>
    </row>
    <row r="106" spans="1:10" ht="39" hidden="1">
      <c r="A106" s="26" t="s">
        <v>198</v>
      </c>
      <c r="B106" s="27" t="s">
        <v>199</v>
      </c>
      <c r="C106" s="28">
        <v>0</v>
      </c>
      <c r="D106" s="28">
        <v>0</v>
      </c>
      <c r="E106" s="72">
        <f t="shared" si="4"/>
        <v>0</v>
      </c>
      <c r="F106" s="28">
        <v>0</v>
      </c>
      <c r="G106" s="72">
        <f t="shared" si="5"/>
        <v>0</v>
      </c>
      <c r="H106" s="28" t="e">
        <f t="shared" si="6"/>
        <v>#DIV/0!</v>
      </c>
      <c r="I106" s="28">
        <v>0</v>
      </c>
      <c r="J106" s="28">
        <v>0</v>
      </c>
    </row>
    <row r="107" spans="1:10" ht="13" hidden="1">
      <c r="A107" s="41" t="s">
        <v>200</v>
      </c>
      <c r="B107" s="42" t="s">
        <v>201</v>
      </c>
      <c r="C107" s="29">
        <f>C108+C110+C112</f>
        <v>0</v>
      </c>
      <c r="D107" s="29">
        <f>D108+D110+D112</f>
        <v>0</v>
      </c>
      <c r="E107" s="74">
        <f t="shared" si="4"/>
        <v>0</v>
      </c>
      <c r="F107" s="29">
        <f>F108+F110+F112</f>
        <v>0</v>
      </c>
      <c r="G107" s="74">
        <f t="shared" si="5"/>
        <v>0</v>
      </c>
      <c r="H107" s="29" t="e">
        <f t="shared" si="6"/>
        <v>#DIV/0!</v>
      </c>
      <c r="I107" s="29">
        <f>I108+I110+I112</f>
        <v>0</v>
      </c>
      <c r="J107" s="29">
        <f>J108+J110+J112</f>
        <v>0</v>
      </c>
    </row>
    <row r="108" spans="1:10" ht="13" hidden="1">
      <c r="A108" s="26" t="s">
        <v>202</v>
      </c>
      <c r="B108" s="27" t="s">
        <v>203</v>
      </c>
      <c r="C108" s="28">
        <f>C109</f>
        <v>0</v>
      </c>
      <c r="D108" s="28">
        <f>D109</f>
        <v>0</v>
      </c>
      <c r="E108" s="72">
        <f t="shared" si="4"/>
        <v>0</v>
      </c>
      <c r="F108" s="28">
        <f>F109</f>
        <v>0</v>
      </c>
      <c r="G108" s="72">
        <f t="shared" si="5"/>
        <v>0</v>
      </c>
      <c r="H108" s="28" t="e">
        <f t="shared" si="6"/>
        <v>#DIV/0!</v>
      </c>
      <c r="I108" s="28">
        <f>I109</f>
        <v>0</v>
      </c>
      <c r="J108" s="28">
        <f>J109</f>
        <v>0</v>
      </c>
    </row>
    <row r="109" spans="1:10" ht="13" hidden="1">
      <c r="A109" s="26" t="s">
        <v>204</v>
      </c>
      <c r="B109" s="27" t="s">
        <v>205</v>
      </c>
      <c r="C109" s="28">
        <v>0</v>
      </c>
      <c r="D109" s="28">
        <v>0</v>
      </c>
      <c r="E109" s="72">
        <f t="shared" si="4"/>
        <v>0</v>
      </c>
      <c r="F109" s="28">
        <v>0</v>
      </c>
      <c r="G109" s="72">
        <f t="shared" si="5"/>
        <v>0</v>
      </c>
      <c r="H109" s="28" t="e">
        <f t="shared" si="6"/>
        <v>#DIV/0!</v>
      </c>
      <c r="I109" s="28">
        <v>0</v>
      </c>
      <c r="J109" s="28">
        <v>0</v>
      </c>
    </row>
    <row r="110" spans="1:10" ht="26" hidden="1">
      <c r="A110" s="26" t="s">
        <v>206</v>
      </c>
      <c r="B110" s="27" t="s">
        <v>207</v>
      </c>
      <c r="C110" s="28">
        <f>C111</f>
        <v>0</v>
      </c>
      <c r="D110" s="28">
        <f>D111</f>
        <v>0</v>
      </c>
      <c r="E110" s="72">
        <f t="shared" si="4"/>
        <v>0</v>
      </c>
      <c r="F110" s="28">
        <f>F111</f>
        <v>0</v>
      </c>
      <c r="G110" s="72">
        <f t="shared" si="5"/>
        <v>0</v>
      </c>
      <c r="H110" s="28" t="e">
        <f t="shared" si="6"/>
        <v>#DIV/0!</v>
      </c>
      <c r="I110" s="28">
        <f>I111</f>
        <v>0</v>
      </c>
      <c r="J110" s="28">
        <f>J111</f>
        <v>0</v>
      </c>
    </row>
    <row r="111" spans="1:10" ht="39" hidden="1">
      <c r="A111" s="26" t="s">
        <v>208</v>
      </c>
      <c r="B111" s="27" t="s">
        <v>209</v>
      </c>
      <c r="C111" s="28">
        <v>0</v>
      </c>
      <c r="D111" s="28">
        <v>0</v>
      </c>
      <c r="E111" s="72">
        <f t="shared" si="4"/>
        <v>0</v>
      </c>
      <c r="F111" s="28">
        <v>0</v>
      </c>
      <c r="G111" s="72">
        <f t="shared" si="5"/>
        <v>0</v>
      </c>
      <c r="H111" s="28" t="e">
        <f t="shared" si="6"/>
        <v>#DIV/0!</v>
      </c>
      <c r="I111" s="28">
        <v>0</v>
      </c>
      <c r="J111" s="28">
        <v>0</v>
      </c>
    </row>
    <row r="112" spans="1:10" ht="13" hidden="1">
      <c r="A112" s="26" t="s">
        <v>210</v>
      </c>
      <c r="B112" s="27" t="s">
        <v>211</v>
      </c>
      <c r="C112" s="28">
        <f>C113</f>
        <v>0</v>
      </c>
      <c r="D112" s="28">
        <f>D113</f>
        <v>0</v>
      </c>
      <c r="E112" s="72">
        <f t="shared" si="4"/>
        <v>0</v>
      </c>
      <c r="F112" s="28">
        <f>F113</f>
        <v>0</v>
      </c>
      <c r="G112" s="72">
        <f t="shared" si="5"/>
        <v>0</v>
      </c>
      <c r="H112" s="28" t="e">
        <f t="shared" si="6"/>
        <v>#DIV/0!</v>
      </c>
      <c r="I112" s="28">
        <f>I113</f>
        <v>0</v>
      </c>
      <c r="J112" s="28">
        <f>J113</f>
        <v>0</v>
      </c>
    </row>
    <row r="113" spans="1:10" ht="13" hidden="1">
      <c r="A113" s="26" t="s">
        <v>212</v>
      </c>
      <c r="B113" s="27" t="s">
        <v>213</v>
      </c>
      <c r="C113" s="28">
        <v>0</v>
      </c>
      <c r="D113" s="28">
        <v>0</v>
      </c>
      <c r="E113" s="72">
        <f t="shared" si="4"/>
        <v>0</v>
      </c>
      <c r="F113" s="28">
        <v>0</v>
      </c>
      <c r="G113" s="72">
        <f t="shared" si="5"/>
        <v>0</v>
      </c>
      <c r="H113" s="28" t="e">
        <f t="shared" si="6"/>
        <v>#DIV/0!</v>
      </c>
      <c r="I113" s="28">
        <v>0</v>
      </c>
      <c r="J113" s="28">
        <v>0</v>
      </c>
    </row>
    <row r="114" spans="1:10" ht="26">
      <c r="A114" s="16" t="s">
        <v>214</v>
      </c>
      <c r="B114" s="21" t="s">
        <v>215</v>
      </c>
      <c r="C114" s="18">
        <f>C117+C119+C133+C136+C138+C115+C128</f>
        <v>170765.1</v>
      </c>
      <c r="D114" s="18">
        <f>D117+D119+D133+D136+D138+D115+D128</f>
        <v>149420.9</v>
      </c>
      <c r="E114" s="70">
        <f t="shared" si="4"/>
        <v>-21344.200000000012</v>
      </c>
      <c r="F114" s="18">
        <f>F117+F119+F133+F136+F138+F115+F128</f>
        <v>149660.5</v>
      </c>
      <c r="G114" s="70">
        <f t="shared" si="5"/>
        <v>239.60000000000582</v>
      </c>
      <c r="H114" s="18">
        <f t="shared" si="6"/>
        <v>100.16035240050087</v>
      </c>
      <c r="I114" s="18">
        <f>I117+I119+I133+I136+I138+I115</f>
        <v>0</v>
      </c>
      <c r="J114" s="18">
        <f>J117+J119+J133+J136+J138+J115+J128</f>
        <v>211459.8</v>
      </c>
    </row>
    <row r="115" spans="1:10" ht="52" hidden="1">
      <c r="A115" s="35" t="s">
        <v>216</v>
      </c>
      <c r="B115" s="36" t="s">
        <v>217</v>
      </c>
      <c r="C115" s="18">
        <f>C116</f>
        <v>0</v>
      </c>
      <c r="D115" s="18">
        <f>D116</f>
        <v>0</v>
      </c>
      <c r="E115" s="70">
        <f t="shared" si="4"/>
        <v>0</v>
      </c>
      <c r="F115" s="18">
        <f>F116</f>
        <v>0</v>
      </c>
      <c r="G115" s="70">
        <f t="shared" si="5"/>
        <v>0</v>
      </c>
      <c r="H115" s="18"/>
      <c r="I115" s="18">
        <f>I116</f>
        <v>0</v>
      </c>
      <c r="J115" s="18">
        <f>J116</f>
        <v>0</v>
      </c>
    </row>
    <row r="116" spans="1:10" s="34" customFormat="1" ht="39" hidden="1">
      <c r="A116" s="39" t="s">
        <v>218</v>
      </c>
      <c r="B116" s="47" t="s">
        <v>219</v>
      </c>
      <c r="C116" s="28">
        <v>0</v>
      </c>
      <c r="D116" s="28">
        <v>0</v>
      </c>
      <c r="E116" s="72">
        <f t="shared" si="4"/>
        <v>0</v>
      </c>
      <c r="F116" s="28">
        <v>0</v>
      </c>
      <c r="G116" s="72">
        <f t="shared" si="5"/>
        <v>0</v>
      </c>
      <c r="H116" s="28"/>
      <c r="I116" s="28"/>
      <c r="J116" s="28">
        <v>0</v>
      </c>
    </row>
    <row r="117" spans="1:10" ht="13" hidden="1">
      <c r="A117" s="16" t="s">
        <v>220</v>
      </c>
      <c r="B117" s="17" t="s">
        <v>221</v>
      </c>
      <c r="C117" s="18">
        <f>C118</f>
        <v>0</v>
      </c>
      <c r="D117" s="18">
        <f>D118</f>
        <v>0</v>
      </c>
      <c r="E117" s="70">
        <f t="shared" si="4"/>
        <v>0</v>
      </c>
      <c r="F117" s="18">
        <f>F118</f>
        <v>0</v>
      </c>
      <c r="G117" s="70">
        <f t="shared" si="5"/>
        <v>0</v>
      </c>
      <c r="H117" s="18" t="e">
        <f t="shared" si="6"/>
        <v>#DIV/0!</v>
      </c>
      <c r="I117" s="18">
        <f>I118</f>
        <v>0</v>
      </c>
      <c r="J117" s="18">
        <f>J118</f>
        <v>0</v>
      </c>
    </row>
    <row r="118" spans="1:10" ht="26" hidden="1">
      <c r="A118" s="26" t="s">
        <v>222</v>
      </c>
      <c r="B118" s="27" t="s">
        <v>223</v>
      </c>
      <c r="C118" s="28"/>
      <c r="D118" s="28"/>
      <c r="E118" s="72">
        <f t="shared" si="4"/>
        <v>0</v>
      </c>
      <c r="F118" s="28"/>
      <c r="G118" s="72">
        <f t="shared" si="5"/>
        <v>0</v>
      </c>
      <c r="H118" s="28" t="e">
        <f t="shared" si="6"/>
        <v>#DIV/0!</v>
      </c>
      <c r="I118" s="28"/>
      <c r="J118" s="28"/>
    </row>
    <row r="119" spans="1:10" ht="57" customHeight="1">
      <c r="A119" s="16" t="s">
        <v>224</v>
      </c>
      <c r="B119" s="17" t="s">
        <v>225</v>
      </c>
      <c r="C119" s="18">
        <f>C120+C122+C124+C126</f>
        <v>158231.20000000001</v>
      </c>
      <c r="D119" s="18">
        <f>D120+D122+D124+D126</f>
        <v>137770.6</v>
      </c>
      <c r="E119" s="70">
        <f t="shared" si="4"/>
        <v>-20460.600000000006</v>
      </c>
      <c r="F119" s="18">
        <f>F120+F122+F124+F126</f>
        <v>138420</v>
      </c>
      <c r="G119" s="70">
        <f t="shared" si="5"/>
        <v>649.39999999999418</v>
      </c>
      <c r="H119" s="18">
        <f t="shared" si="6"/>
        <v>100.47136326618306</v>
      </c>
      <c r="I119" s="18">
        <f>I120+I122+I124+I126</f>
        <v>0</v>
      </c>
      <c r="J119" s="18">
        <f>J120+J122+J124+J126</f>
        <v>193438</v>
      </c>
    </row>
    <row r="120" spans="1:10" ht="44" customHeight="1">
      <c r="A120" s="41" t="s">
        <v>226</v>
      </c>
      <c r="B120" s="42" t="s">
        <v>227</v>
      </c>
      <c r="C120" s="29">
        <f>C121</f>
        <v>119100</v>
      </c>
      <c r="D120" s="29">
        <f>D121</f>
        <v>104362.2</v>
      </c>
      <c r="E120" s="74">
        <f t="shared" si="4"/>
        <v>-14737.800000000003</v>
      </c>
      <c r="F120" s="29">
        <f>F121</f>
        <v>105351.2</v>
      </c>
      <c r="G120" s="74">
        <f t="shared" si="5"/>
        <v>989</v>
      </c>
      <c r="H120" s="29">
        <f t="shared" si="6"/>
        <v>100.94766112634652</v>
      </c>
      <c r="I120" s="29">
        <f>I121</f>
        <v>0</v>
      </c>
      <c r="J120" s="29">
        <f>J121</f>
        <v>145773.9</v>
      </c>
    </row>
    <row r="121" spans="1:10" ht="55.25" customHeight="1">
      <c r="A121" s="26" t="s">
        <v>228</v>
      </c>
      <c r="B121" s="27" t="s">
        <v>229</v>
      </c>
      <c r="C121" s="33">
        <v>119100</v>
      </c>
      <c r="D121" s="33">
        <v>104362.2</v>
      </c>
      <c r="E121" s="73">
        <f t="shared" si="4"/>
        <v>-14737.800000000003</v>
      </c>
      <c r="F121" s="33">
        <v>105351.2</v>
      </c>
      <c r="G121" s="73">
        <f t="shared" si="5"/>
        <v>989</v>
      </c>
      <c r="H121" s="33">
        <f t="shared" si="6"/>
        <v>100.94766112634652</v>
      </c>
      <c r="I121" s="33"/>
      <c r="J121" s="33">
        <v>145773.9</v>
      </c>
    </row>
    <row r="122" spans="1:10" ht="55.25" customHeight="1">
      <c r="A122" s="23" t="s">
        <v>230</v>
      </c>
      <c r="B122" s="24" t="s">
        <v>231</v>
      </c>
      <c r="C122" s="29">
        <f>C123</f>
        <v>6608.9</v>
      </c>
      <c r="D122" s="29">
        <f>D123</f>
        <v>4232.1000000000004</v>
      </c>
      <c r="E122" s="74">
        <f t="shared" si="4"/>
        <v>-2376.7999999999993</v>
      </c>
      <c r="F122" s="29">
        <f>F123</f>
        <v>4189.8</v>
      </c>
      <c r="G122" s="74">
        <f t="shared" si="5"/>
        <v>-42.300000000000182</v>
      </c>
      <c r="H122" s="29">
        <f t="shared" si="6"/>
        <v>99.000496207556537</v>
      </c>
      <c r="I122" s="29">
        <f>I123</f>
        <v>0</v>
      </c>
      <c r="J122" s="29">
        <f>J123</f>
        <v>8821.4</v>
      </c>
    </row>
    <row r="123" spans="1:10" ht="55.25" customHeight="1">
      <c r="A123" s="26" t="s">
        <v>232</v>
      </c>
      <c r="B123" s="27" t="s">
        <v>233</v>
      </c>
      <c r="C123" s="28">
        <v>6608.9</v>
      </c>
      <c r="D123" s="28">
        <v>4232.1000000000004</v>
      </c>
      <c r="E123" s="72">
        <f t="shared" si="4"/>
        <v>-2376.7999999999993</v>
      </c>
      <c r="F123" s="28">
        <v>4189.8</v>
      </c>
      <c r="G123" s="72">
        <f t="shared" si="5"/>
        <v>-42.300000000000182</v>
      </c>
      <c r="H123" s="28">
        <f t="shared" si="6"/>
        <v>99.000496207556537</v>
      </c>
      <c r="I123" s="28"/>
      <c r="J123" s="28">
        <v>8821.4</v>
      </c>
    </row>
    <row r="124" spans="1:10" ht="52">
      <c r="A124" s="41" t="s">
        <v>234</v>
      </c>
      <c r="B124" s="42" t="s">
        <v>235</v>
      </c>
      <c r="C124" s="29">
        <f>C125</f>
        <v>882.3</v>
      </c>
      <c r="D124" s="29">
        <f>D125</f>
        <v>978.8</v>
      </c>
      <c r="E124" s="74">
        <f t="shared" si="4"/>
        <v>96.5</v>
      </c>
      <c r="F124" s="29">
        <f>F125</f>
        <v>992.1</v>
      </c>
      <c r="G124" s="74">
        <f t="shared" si="5"/>
        <v>13.300000000000068</v>
      </c>
      <c r="H124" s="29">
        <f t="shared" si="6"/>
        <v>101.35880670208419</v>
      </c>
      <c r="I124" s="29">
        <f>I125</f>
        <v>0</v>
      </c>
      <c r="J124" s="29">
        <f>J125</f>
        <v>1301.4000000000001</v>
      </c>
    </row>
    <row r="125" spans="1:10" ht="39">
      <c r="A125" s="26" t="s">
        <v>236</v>
      </c>
      <c r="B125" s="27" t="s">
        <v>237</v>
      </c>
      <c r="C125" s="28">
        <v>882.3</v>
      </c>
      <c r="D125" s="28">
        <v>978.8</v>
      </c>
      <c r="E125" s="72">
        <f t="shared" si="4"/>
        <v>96.5</v>
      </c>
      <c r="F125" s="28">
        <v>992.1</v>
      </c>
      <c r="G125" s="72">
        <f t="shared" si="5"/>
        <v>13.300000000000068</v>
      </c>
      <c r="H125" s="28">
        <f t="shared" si="6"/>
        <v>101.35880670208419</v>
      </c>
      <c r="I125" s="28"/>
      <c r="J125" s="28">
        <v>1301.4000000000001</v>
      </c>
    </row>
    <row r="126" spans="1:10" ht="29.4" customHeight="1">
      <c r="A126" s="41" t="s">
        <v>238</v>
      </c>
      <c r="B126" s="42" t="s">
        <v>239</v>
      </c>
      <c r="C126" s="28">
        <f>C127</f>
        <v>31640</v>
      </c>
      <c r="D126" s="28">
        <f>D127</f>
        <v>28197.5</v>
      </c>
      <c r="E126" s="72">
        <f t="shared" si="4"/>
        <v>-3442.5</v>
      </c>
      <c r="F126" s="28">
        <f>F127</f>
        <v>27886.9</v>
      </c>
      <c r="G126" s="72">
        <f t="shared" si="5"/>
        <v>-310.59999999999854</v>
      </c>
      <c r="H126" s="28">
        <f t="shared" si="6"/>
        <v>98.898483908147895</v>
      </c>
      <c r="I126" s="28"/>
      <c r="J126" s="28">
        <f>J127</f>
        <v>37541.300000000003</v>
      </c>
    </row>
    <row r="127" spans="1:10" ht="26">
      <c r="A127" s="26" t="s">
        <v>240</v>
      </c>
      <c r="B127" s="27" t="s">
        <v>241</v>
      </c>
      <c r="C127" s="28">
        <v>31640</v>
      </c>
      <c r="D127" s="28">
        <v>28197.5</v>
      </c>
      <c r="E127" s="72">
        <f t="shared" si="4"/>
        <v>-3442.5</v>
      </c>
      <c r="F127" s="28">
        <v>27886.9</v>
      </c>
      <c r="G127" s="72">
        <f t="shared" si="5"/>
        <v>-310.59999999999854</v>
      </c>
      <c r="H127" s="28">
        <f t="shared" si="6"/>
        <v>98.898483908147895</v>
      </c>
      <c r="I127" s="28"/>
      <c r="J127" s="28">
        <v>37541.300000000003</v>
      </c>
    </row>
    <row r="128" spans="1:10" s="37" customFormat="1" ht="32" customHeight="1">
      <c r="A128" s="16" t="s">
        <v>242</v>
      </c>
      <c r="B128" s="17" t="s">
        <v>243</v>
      </c>
      <c r="C128" s="18">
        <f>C129+C131</f>
        <v>2987</v>
      </c>
      <c r="D128" s="18">
        <f>D129+D131</f>
        <v>2387</v>
      </c>
      <c r="E128" s="70">
        <f t="shared" si="4"/>
        <v>-600</v>
      </c>
      <c r="F128" s="18">
        <f>F129+F131</f>
        <v>2330.4</v>
      </c>
      <c r="G128" s="70">
        <f t="shared" si="5"/>
        <v>-56.599999999999909</v>
      </c>
      <c r="H128" s="18">
        <f t="shared" si="6"/>
        <v>97.628822790113105</v>
      </c>
      <c r="I128" s="18"/>
      <c r="J128" s="18">
        <f>J129+J131</f>
        <v>3517.3</v>
      </c>
    </row>
    <row r="129" spans="1:10" s="30" customFormat="1" ht="31.25" customHeight="1">
      <c r="A129" s="41" t="s">
        <v>244</v>
      </c>
      <c r="B129" s="42" t="s">
        <v>245</v>
      </c>
      <c r="C129" s="29">
        <f>C130</f>
        <v>2868.6</v>
      </c>
      <c r="D129" s="29">
        <f>D130</f>
        <v>2268.6</v>
      </c>
      <c r="E129" s="74">
        <f t="shared" si="4"/>
        <v>-600</v>
      </c>
      <c r="F129" s="29">
        <f>F130</f>
        <v>2297.3000000000002</v>
      </c>
      <c r="G129" s="74">
        <f t="shared" si="5"/>
        <v>28.700000000000273</v>
      </c>
      <c r="H129" s="29">
        <f t="shared" si="6"/>
        <v>101.26509741690913</v>
      </c>
      <c r="I129" s="29"/>
      <c r="J129" s="29">
        <f>J130</f>
        <v>3425</v>
      </c>
    </row>
    <row r="130" spans="1:10" ht="68.400000000000006" customHeight="1">
      <c r="A130" s="26" t="s">
        <v>246</v>
      </c>
      <c r="B130" s="27" t="s">
        <v>247</v>
      </c>
      <c r="C130" s="28">
        <v>2868.6</v>
      </c>
      <c r="D130" s="28">
        <v>2268.6</v>
      </c>
      <c r="E130" s="72">
        <f t="shared" si="4"/>
        <v>-600</v>
      </c>
      <c r="F130" s="28">
        <v>2297.3000000000002</v>
      </c>
      <c r="G130" s="72">
        <f t="shared" si="5"/>
        <v>28.700000000000273</v>
      </c>
      <c r="H130" s="28">
        <f t="shared" si="6"/>
        <v>101.26509741690913</v>
      </c>
      <c r="I130" s="28"/>
      <c r="J130" s="28">
        <v>3425</v>
      </c>
    </row>
    <row r="131" spans="1:10" s="30" customFormat="1" ht="29" customHeight="1">
      <c r="A131" s="41" t="s">
        <v>248</v>
      </c>
      <c r="B131" s="42" t="s">
        <v>249</v>
      </c>
      <c r="C131" s="29">
        <f>C132</f>
        <v>118.4</v>
      </c>
      <c r="D131" s="29">
        <f>D132</f>
        <v>118.4</v>
      </c>
      <c r="E131" s="74">
        <f t="shared" si="4"/>
        <v>0</v>
      </c>
      <c r="F131" s="29">
        <f>F132</f>
        <v>33.1</v>
      </c>
      <c r="G131" s="74">
        <f t="shared" si="5"/>
        <v>-85.300000000000011</v>
      </c>
      <c r="H131" s="29">
        <f t="shared" si="6"/>
        <v>27.956081081081081</v>
      </c>
      <c r="I131" s="29"/>
      <c r="J131" s="29">
        <f>J132</f>
        <v>92.3</v>
      </c>
    </row>
    <row r="132" spans="1:10" ht="56" customHeight="1">
      <c r="A132" s="26" t="s">
        <v>250</v>
      </c>
      <c r="B132" s="27" t="s">
        <v>251</v>
      </c>
      <c r="C132" s="28">
        <v>118.4</v>
      </c>
      <c r="D132" s="28">
        <v>118.4</v>
      </c>
      <c r="E132" s="72">
        <f t="shared" si="4"/>
        <v>0</v>
      </c>
      <c r="F132" s="28">
        <v>33.1</v>
      </c>
      <c r="G132" s="72">
        <f t="shared" si="5"/>
        <v>-85.300000000000011</v>
      </c>
      <c r="H132" s="28">
        <f t="shared" si="6"/>
        <v>27.956081081081081</v>
      </c>
      <c r="I132" s="28"/>
      <c r="J132" s="28">
        <v>92.3</v>
      </c>
    </row>
    <row r="133" spans="1:10" ht="13">
      <c r="A133" s="48" t="s">
        <v>252</v>
      </c>
      <c r="B133" s="17" t="s">
        <v>253</v>
      </c>
      <c r="C133" s="18">
        <f>C134</f>
        <v>0</v>
      </c>
      <c r="D133" s="18">
        <f>D134</f>
        <v>0</v>
      </c>
      <c r="E133" s="70">
        <f t="shared" si="4"/>
        <v>0</v>
      </c>
      <c r="F133" s="18">
        <f>F134</f>
        <v>0</v>
      </c>
      <c r="G133" s="70">
        <f t="shared" si="5"/>
        <v>0</v>
      </c>
      <c r="H133" s="18"/>
      <c r="I133" s="18">
        <f>I134</f>
        <v>0</v>
      </c>
      <c r="J133" s="18">
        <f>J134</f>
        <v>2143.4</v>
      </c>
    </row>
    <row r="134" spans="1:10" ht="31.25" customHeight="1">
      <c r="A134" s="49" t="s">
        <v>254</v>
      </c>
      <c r="B134" s="42" t="s">
        <v>255</v>
      </c>
      <c r="C134" s="29">
        <f>C135</f>
        <v>0</v>
      </c>
      <c r="D134" s="29">
        <f>D135</f>
        <v>0</v>
      </c>
      <c r="E134" s="74">
        <f t="shared" si="4"/>
        <v>0</v>
      </c>
      <c r="F134" s="29">
        <f>F135</f>
        <v>0</v>
      </c>
      <c r="G134" s="74">
        <f t="shared" si="5"/>
        <v>0</v>
      </c>
      <c r="H134" s="29"/>
      <c r="I134" s="29">
        <f>I135</f>
        <v>0</v>
      </c>
      <c r="J134" s="29">
        <f>J135</f>
        <v>2143.4</v>
      </c>
    </row>
    <row r="135" spans="1:10" ht="39">
      <c r="A135" s="50" t="s">
        <v>256</v>
      </c>
      <c r="B135" s="27" t="s">
        <v>257</v>
      </c>
      <c r="C135" s="28">
        <v>0</v>
      </c>
      <c r="D135" s="28">
        <v>0</v>
      </c>
      <c r="E135" s="72">
        <f t="shared" si="4"/>
        <v>0</v>
      </c>
      <c r="F135" s="28">
        <v>0</v>
      </c>
      <c r="G135" s="72">
        <f t="shared" si="5"/>
        <v>0</v>
      </c>
      <c r="H135" s="28"/>
      <c r="I135" s="28"/>
      <c r="J135" s="28">
        <v>2143.4</v>
      </c>
    </row>
    <row r="136" spans="1:10" ht="52" hidden="1">
      <c r="A136" s="48" t="s">
        <v>258</v>
      </c>
      <c r="B136" s="45" t="s">
        <v>259</v>
      </c>
      <c r="C136" s="28">
        <f>C137</f>
        <v>0</v>
      </c>
      <c r="D136" s="28">
        <f>D137</f>
        <v>0</v>
      </c>
      <c r="E136" s="72">
        <f t="shared" si="4"/>
        <v>0</v>
      </c>
      <c r="F136" s="28">
        <f>F137</f>
        <v>0</v>
      </c>
      <c r="G136" s="72">
        <f t="shared" si="5"/>
        <v>0</v>
      </c>
      <c r="H136" s="28" t="e">
        <f t="shared" si="6"/>
        <v>#DIV/0!</v>
      </c>
      <c r="I136" s="28">
        <f>I137</f>
        <v>0</v>
      </c>
      <c r="J136" s="28">
        <f>J137</f>
        <v>0</v>
      </c>
    </row>
    <row r="137" spans="1:10" ht="52" hidden="1">
      <c r="A137" s="51" t="s">
        <v>260</v>
      </c>
      <c r="B137" s="27" t="s">
        <v>261</v>
      </c>
      <c r="C137" s="28">
        <v>0</v>
      </c>
      <c r="D137" s="28">
        <v>0</v>
      </c>
      <c r="E137" s="72">
        <f t="shared" si="4"/>
        <v>0</v>
      </c>
      <c r="F137" s="28">
        <v>0</v>
      </c>
      <c r="G137" s="72">
        <f t="shared" si="5"/>
        <v>0</v>
      </c>
      <c r="H137" s="28" t="e">
        <f t="shared" si="6"/>
        <v>#DIV/0!</v>
      </c>
      <c r="I137" s="28">
        <v>0</v>
      </c>
      <c r="J137" s="28">
        <v>0</v>
      </c>
    </row>
    <row r="138" spans="1:10" ht="52">
      <c r="A138" s="16" t="s">
        <v>262</v>
      </c>
      <c r="B138" s="45" t="s">
        <v>263</v>
      </c>
      <c r="C138" s="18">
        <f>C141+C139</f>
        <v>9546.9</v>
      </c>
      <c r="D138" s="18">
        <f>D141+D139</f>
        <v>9263.2999999999993</v>
      </c>
      <c r="E138" s="70">
        <f t="shared" si="4"/>
        <v>-283.60000000000036</v>
      </c>
      <c r="F138" s="18">
        <f>F141+F139</f>
        <v>8910.1</v>
      </c>
      <c r="G138" s="70">
        <f t="shared" si="5"/>
        <v>-353.19999999999891</v>
      </c>
      <c r="H138" s="18">
        <f t="shared" si="6"/>
        <v>96.187103947837173</v>
      </c>
      <c r="I138" s="18">
        <f>I141+I139</f>
        <v>0</v>
      </c>
      <c r="J138" s="18">
        <f>J141+J139</f>
        <v>12361.1</v>
      </c>
    </row>
    <row r="139" spans="1:10" ht="26" hidden="1">
      <c r="A139" s="41" t="s">
        <v>264</v>
      </c>
      <c r="B139" s="24" t="s">
        <v>265</v>
      </c>
      <c r="C139" s="29">
        <f>C140</f>
        <v>0</v>
      </c>
      <c r="D139" s="29">
        <f>D140</f>
        <v>0</v>
      </c>
      <c r="E139" s="74">
        <f t="shared" si="4"/>
        <v>0</v>
      </c>
      <c r="F139" s="29">
        <f>F140</f>
        <v>0</v>
      </c>
      <c r="G139" s="74">
        <f t="shared" si="5"/>
        <v>0</v>
      </c>
      <c r="H139" s="29" t="e">
        <f t="shared" si="6"/>
        <v>#DIV/0!</v>
      </c>
      <c r="I139" s="29">
        <f>I140</f>
        <v>0</v>
      </c>
      <c r="J139" s="29">
        <f>J140</f>
        <v>0</v>
      </c>
    </row>
    <row r="140" spans="1:10" ht="26" hidden="1">
      <c r="A140" s="26" t="s">
        <v>266</v>
      </c>
      <c r="B140" s="32" t="s">
        <v>267</v>
      </c>
      <c r="C140" s="28">
        <v>0</v>
      </c>
      <c r="D140" s="28">
        <v>0</v>
      </c>
      <c r="E140" s="72">
        <f t="shared" si="4"/>
        <v>0</v>
      </c>
      <c r="F140" s="28">
        <v>0</v>
      </c>
      <c r="G140" s="72">
        <f t="shared" si="5"/>
        <v>0</v>
      </c>
      <c r="H140" s="28" t="e">
        <f t="shared" si="6"/>
        <v>#DIV/0!</v>
      </c>
      <c r="I140" s="28"/>
      <c r="J140" s="28">
        <v>0</v>
      </c>
    </row>
    <row r="141" spans="1:10" ht="52">
      <c r="A141" s="52" t="s">
        <v>268</v>
      </c>
      <c r="B141" s="24" t="s">
        <v>269</v>
      </c>
      <c r="C141" s="25">
        <f>C142</f>
        <v>9546.9</v>
      </c>
      <c r="D141" s="25">
        <f>D142</f>
        <v>9263.2999999999993</v>
      </c>
      <c r="E141" s="71">
        <f t="shared" ref="E141:E205" si="7">D141-C141</f>
        <v>-283.60000000000036</v>
      </c>
      <c r="F141" s="25">
        <f>F142</f>
        <v>8910.1</v>
      </c>
      <c r="G141" s="71">
        <f t="shared" ref="G141:G205" si="8">F141-D141</f>
        <v>-353.19999999999891</v>
      </c>
      <c r="H141" s="25">
        <f t="shared" si="6"/>
        <v>96.187103947837173</v>
      </c>
      <c r="I141" s="25">
        <f>I142</f>
        <v>0</v>
      </c>
      <c r="J141" s="25">
        <f>J142</f>
        <v>12361.1</v>
      </c>
    </row>
    <row r="142" spans="1:10" ht="52">
      <c r="A142" s="53" t="s">
        <v>270</v>
      </c>
      <c r="B142" s="54" t="s">
        <v>271</v>
      </c>
      <c r="C142" s="33">
        <v>9546.9</v>
      </c>
      <c r="D142" s="33">
        <v>9263.2999999999993</v>
      </c>
      <c r="E142" s="73">
        <f t="shared" si="7"/>
        <v>-283.60000000000036</v>
      </c>
      <c r="F142" s="33">
        <v>8910.1</v>
      </c>
      <c r="G142" s="73">
        <f t="shared" si="8"/>
        <v>-353.19999999999891</v>
      </c>
      <c r="H142" s="33">
        <f t="shared" si="6"/>
        <v>96.187103947837173</v>
      </c>
      <c r="I142" s="33"/>
      <c r="J142" s="33">
        <v>12361.1</v>
      </c>
    </row>
    <row r="143" spans="1:10" ht="13">
      <c r="A143" s="16" t="s">
        <v>272</v>
      </c>
      <c r="B143" s="21" t="s">
        <v>273</v>
      </c>
      <c r="C143" s="18">
        <f>C144+C152</f>
        <v>21113</v>
      </c>
      <c r="D143" s="18">
        <f>D144+D152</f>
        <v>24114.899999999998</v>
      </c>
      <c r="E143" s="70">
        <f t="shared" si="7"/>
        <v>3001.8999999999978</v>
      </c>
      <c r="F143" s="18">
        <f>F144+F152</f>
        <v>18488.399999999998</v>
      </c>
      <c r="G143" s="70">
        <f t="shared" si="8"/>
        <v>-5626.5</v>
      </c>
      <c r="H143" s="18">
        <f t="shared" si="6"/>
        <v>76.66795217894331</v>
      </c>
      <c r="I143" s="18" t="e">
        <f>I144+I152</f>
        <v>#REF!</v>
      </c>
      <c r="J143" s="18">
        <f>J144+J152</f>
        <v>37227.699999999997</v>
      </c>
    </row>
    <row r="144" spans="1:10" s="37" customFormat="1" ht="13">
      <c r="A144" s="55" t="s">
        <v>274</v>
      </c>
      <c r="B144" s="56" t="s">
        <v>275</v>
      </c>
      <c r="C144" s="18">
        <f>C145+C146+C147+C148+C150+C151</f>
        <v>21097.9</v>
      </c>
      <c r="D144" s="18">
        <f>D145+D146+D147+D148+D150+D151</f>
        <v>24104.3</v>
      </c>
      <c r="E144" s="70">
        <f t="shared" si="7"/>
        <v>3006.3999999999978</v>
      </c>
      <c r="F144" s="18">
        <f>F145+F146+F147+F148+F150+F151</f>
        <v>18477.899999999998</v>
      </c>
      <c r="G144" s="70">
        <f t="shared" si="8"/>
        <v>-5626.4000000000015</v>
      </c>
      <c r="H144" s="18">
        <f t="shared" si="6"/>
        <v>76.658106644872475</v>
      </c>
      <c r="I144" s="18" t="e">
        <f>I145+I146+I147+#REF!+I150+I151</f>
        <v>#REF!</v>
      </c>
      <c r="J144" s="18">
        <f>J145+J146+J147+J150+J151+J148</f>
        <v>37207.399999999994</v>
      </c>
    </row>
    <row r="145" spans="1:10" ht="39">
      <c r="A145" s="53" t="s">
        <v>276</v>
      </c>
      <c r="B145" s="54" t="s">
        <v>277</v>
      </c>
      <c r="C145" s="33">
        <v>535</v>
      </c>
      <c r="D145" s="33">
        <v>619.5</v>
      </c>
      <c r="E145" s="73">
        <f t="shared" si="7"/>
        <v>84.5</v>
      </c>
      <c r="F145" s="33">
        <v>582.1</v>
      </c>
      <c r="G145" s="73">
        <f t="shared" si="8"/>
        <v>-37.399999999999977</v>
      </c>
      <c r="H145" s="33">
        <f t="shared" si="6"/>
        <v>93.962873284907189</v>
      </c>
      <c r="I145" s="33"/>
      <c r="J145" s="33">
        <v>700</v>
      </c>
    </row>
    <row r="146" spans="1:10" ht="39" hidden="1">
      <c r="A146" s="53" t="s">
        <v>278</v>
      </c>
      <c r="B146" s="54" t="s">
        <v>279</v>
      </c>
      <c r="C146" s="33">
        <v>0</v>
      </c>
      <c r="D146" s="33">
        <v>0</v>
      </c>
      <c r="E146" s="73">
        <f t="shared" si="7"/>
        <v>0</v>
      </c>
      <c r="F146" s="33">
        <v>0</v>
      </c>
      <c r="G146" s="73">
        <f t="shared" si="8"/>
        <v>0</v>
      </c>
      <c r="H146" s="33"/>
      <c r="I146" s="33"/>
      <c r="J146" s="33">
        <v>0</v>
      </c>
    </row>
    <row r="147" spans="1:10" ht="39">
      <c r="A147" s="53" t="s">
        <v>280</v>
      </c>
      <c r="B147" s="54" t="s">
        <v>281</v>
      </c>
      <c r="C147" s="33">
        <v>10930</v>
      </c>
      <c r="D147" s="33">
        <v>18397.599999999999</v>
      </c>
      <c r="E147" s="73">
        <f t="shared" si="7"/>
        <v>7467.5999999999985</v>
      </c>
      <c r="F147" s="33">
        <v>12776.7</v>
      </c>
      <c r="G147" s="73">
        <f t="shared" si="8"/>
        <v>-5620.8999999999978</v>
      </c>
      <c r="H147" s="33">
        <f t="shared" ref="H147:H211" si="9">F147/D147*100</f>
        <v>69.447645345045018</v>
      </c>
      <c r="I147" s="33"/>
      <c r="J147" s="33">
        <v>30000</v>
      </c>
    </row>
    <row r="148" spans="1:10" ht="13">
      <c r="A148" s="53" t="s">
        <v>282</v>
      </c>
      <c r="B148" s="54" t="s">
        <v>283</v>
      </c>
      <c r="C148" s="33">
        <f>C149</f>
        <v>9627</v>
      </c>
      <c r="D148" s="33">
        <f>D149</f>
        <v>5081.5</v>
      </c>
      <c r="E148" s="73">
        <f t="shared" si="7"/>
        <v>-4545.5</v>
      </c>
      <c r="F148" s="33">
        <f>F149</f>
        <v>5113.3999999999996</v>
      </c>
      <c r="G148" s="73">
        <f t="shared" si="8"/>
        <v>31.899999999999636</v>
      </c>
      <c r="H148" s="33">
        <f t="shared" si="9"/>
        <v>100.62776739151825</v>
      </c>
      <c r="I148" s="33"/>
      <c r="J148" s="33">
        <f>J149</f>
        <v>6500</v>
      </c>
    </row>
    <row r="149" spans="1:10" ht="39">
      <c r="A149" s="53" t="s">
        <v>284</v>
      </c>
      <c r="B149" s="54" t="s">
        <v>285</v>
      </c>
      <c r="C149" s="33">
        <v>9627</v>
      </c>
      <c r="D149" s="33">
        <v>5081.5</v>
      </c>
      <c r="E149" s="73">
        <f t="shared" si="7"/>
        <v>-4545.5</v>
      </c>
      <c r="F149" s="33">
        <v>5113.3999999999996</v>
      </c>
      <c r="G149" s="73">
        <f t="shared" si="8"/>
        <v>31.899999999999636</v>
      </c>
      <c r="H149" s="33">
        <f t="shared" si="9"/>
        <v>100.62776739151825</v>
      </c>
      <c r="I149" s="33"/>
      <c r="J149" s="33">
        <v>6500</v>
      </c>
    </row>
    <row r="150" spans="1:10" ht="52">
      <c r="A150" s="53" t="s">
        <v>616</v>
      </c>
      <c r="B150" s="54" t="s">
        <v>617</v>
      </c>
      <c r="C150" s="33">
        <v>0</v>
      </c>
      <c r="D150" s="33">
        <v>0</v>
      </c>
      <c r="E150" s="73">
        <f t="shared" si="7"/>
        <v>0</v>
      </c>
      <c r="F150" s="33">
        <v>0.1</v>
      </c>
      <c r="G150" s="73">
        <f t="shared" si="8"/>
        <v>0.1</v>
      </c>
      <c r="H150" s="33"/>
      <c r="I150" s="33"/>
      <c r="J150" s="33">
        <v>0.1</v>
      </c>
    </row>
    <row r="151" spans="1:10" ht="58.25" customHeight="1">
      <c r="A151" s="53" t="s">
        <v>286</v>
      </c>
      <c r="B151" s="54" t="s">
        <v>287</v>
      </c>
      <c r="C151" s="33">
        <v>5.9</v>
      </c>
      <c r="D151" s="33">
        <v>5.7</v>
      </c>
      <c r="E151" s="73">
        <f t="shared" si="7"/>
        <v>-0.20000000000000018</v>
      </c>
      <c r="F151" s="33">
        <v>5.6</v>
      </c>
      <c r="G151" s="73">
        <f t="shared" si="8"/>
        <v>-0.10000000000000053</v>
      </c>
      <c r="H151" s="33">
        <f t="shared" si="9"/>
        <v>98.245614035087712</v>
      </c>
      <c r="I151" s="33"/>
      <c r="J151" s="33">
        <v>7.3</v>
      </c>
    </row>
    <row r="152" spans="1:10" s="37" customFormat="1" ht="13">
      <c r="A152" s="16" t="s">
        <v>288</v>
      </c>
      <c r="B152" s="17" t="s">
        <v>289</v>
      </c>
      <c r="C152" s="46">
        <f>C153</f>
        <v>15.1</v>
      </c>
      <c r="D152" s="46">
        <f>D153</f>
        <v>10.6</v>
      </c>
      <c r="E152" s="75">
        <f t="shared" si="7"/>
        <v>-4.5</v>
      </c>
      <c r="F152" s="46">
        <f>F153</f>
        <v>10.5</v>
      </c>
      <c r="G152" s="75">
        <f t="shared" si="8"/>
        <v>-9.9999999999999645E-2</v>
      </c>
      <c r="H152" s="46">
        <f t="shared" si="9"/>
        <v>99.056603773584911</v>
      </c>
      <c r="I152" s="18">
        <f>I153</f>
        <v>0</v>
      </c>
      <c r="J152" s="46">
        <f>J153</f>
        <v>20.3</v>
      </c>
    </row>
    <row r="153" spans="1:10" s="30" customFormat="1" ht="26">
      <c r="A153" s="26" t="s">
        <v>290</v>
      </c>
      <c r="B153" s="27" t="s">
        <v>291</v>
      </c>
      <c r="C153" s="28">
        <v>15.1</v>
      </c>
      <c r="D153" s="28">
        <v>10.6</v>
      </c>
      <c r="E153" s="72">
        <f t="shared" si="7"/>
        <v>-4.5</v>
      </c>
      <c r="F153" s="28">
        <v>10.5</v>
      </c>
      <c r="G153" s="72">
        <f t="shared" si="8"/>
        <v>-9.9999999999999645E-2</v>
      </c>
      <c r="H153" s="33">
        <f t="shared" si="9"/>
        <v>99.056603773584911</v>
      </c>
      <c r="I153" s="28"/>
      <c r="J153" s="28">
        <v>20.3</v>
      </c>
    </row>
    <row r="154" spans="1:10" s="30" customFormat="1" ht="26">
      <c r="A154" s="16" t="s">
        <v>292</v>
      </c>
      <c r="B154" s="17" t="s">
        <v>293</v>
      </c>
      <c r="C154" s="18">
        <f>C155+C157</f>
        <v>26239.3</v>
      </c>
      <c r="D154" s="18">
        <f>D155+D157</f>
        <v>43700.800000000003</v>
      </c>
      <c r="E154" s="70">
        <f t="shared" si="7"/>
        <v>17461.500000000004</v>
      </c>
      <c r="F154" s="18">
        <f>F155+F157</f>
        <v>44426.399999999994</v>
      </c>
      <c r="G154" s="70">
        <f t="shared" si="8"/>
        <v>725.59999999999127</v>
      </c>
      <c r="H154" s="18">
        <f t="shared" si="9"/>
        <v>101.66038150331343</v>
      </c>
      <c r="I154" s="18">
        <f>I155+I157</f>
        <v>0</v>
      </c>
      <c r="J154" s="18">
        <f>J155+J157</f>
        <v>59387.4</v>
      </c>
    </row>
    <row r="155" spans="1:10" s="37" customFormat="1" ht="13">
      <c r="A155" s="44" t="s">
        <v>294</v>
      </c>
      <c r="B155" s="45" t="s">
        <v>295</v>
      </c>
      <c r="C155" s="18">
        <f>C156</f>
        <v>25440.3</v>
      </c>
      <c r="D155" s="18">
        <f>D156</f>
        <v>25081.200000000001</v>
      </c>
      <c r="E155" s="70">
        <f t="shared" si="7"/>
        <v>-359.09999999999854</v>
      </c>
      <c r="F155" s="18">
        <f>F156</f>
        <v>24020.1</v>
      </c>
      <c r="G155" s="70">
        <f t="shared" si="8"/>
        <v>-1061.1000000000022</v>
      </c>
      <c r="H155" s="18">
        <f t="shared" si="9"/>
        <v>95.769341179847842</v>
      </c>
      <c r="I155" s="18">
        <f>I156</f>
        <v>0</v>
      </c>
      <c r="J155" s="18">
        <f>J156</f>
        <v>38697.300000000003</v>
      </c>
    </row>
    <row r="156" spans="1:10" ht="26">
      <c r="A156" s="26" t="s">
        <v>296</v>
      </c>
      <c r="B156" s="27" t="s">
        <v>297</v>
      </c>
      <c r="C156" s="28">
        <v>25440.3</v>
      </c>
      <c r="D156" s="28">
        <v>25081.200000000001</v>
      </c>
      <c r="E156" s="72">
        <f t="shared" si="7"/>
        <v>-359.09999999999854</v>
      </c>
      <c r="F156" s="28">
        <v>24020.1</v>
      </c>
      <c r="G156" s="72">
        <f t="shared" si="8"/>
        <v>-1061.1000000000022</v>
      </c>
      <c r="H156" s="28">
        <f t="shared" si="9"/>
        <v>95.769341179847842</v>
      </c>
      <c r="I156" s="28"/>
      <c r="J156" s="28">
        <v>38697.300000000003</v>
      </c>
    </row>
    <row r="157" spans="1:10" s="37" customFormat="1" ht="13">
      <c r="A157" s="44" t="s">
        <v>298</v>
      </c>
      <c r="B157" s="45" t="s">
        <v>299</v>
      </c>
      <c r="C157" s="18">
        <f>C158+C160</f>
        <v>799</v>
      </c>
      <c r="D157" s="18">
        <f>D158+D160</f>
        <v>18619.600000000002</v>
      </c>
      <c r="E157" s="70">
        <f t="shared" si="7"/>
        <v>17820.600000000002</v>
      </c>
      <c r="F157" s="18">
        <f>F158+F160</f>
        <v>20406.3</v>
      </c>
      <c r="G157" s="70">
        <f t="shared" si="8"/>
        <v>1786.6999999999971</v>
      </c>
      <c r="H157" s="18">
        <f t="shared" si="9"/>
        <v>109.59580227287373</v>
      </c>
      <c r="I157" s="18">
        <f>I158+I160</f>
        <v>0</v>
      </c>
      <c r="J157" s="18">
        <f>J158+J160</f>
        <v>20690.099999999999</v>
      </c>
    </row>
    <row r="158" spans="1:10" s="30" customFormat="1" ht="26">
      <c r="A158" s="41" t="s">
        <v>300</v>
      </c>
      <c r="B158" s="42" t="s">
        <v>301</v>
      </c>
      <c r="C158" s="29">
        <f>C159</f>
        <v>392.4</v>
      </c>
      <c r="D158" s="29">
        <f>D159</f>
        <v>392.4</v>
      </c>
      <c r="E158" s="74">
        <f t="shared" si="7"/>
        <v>0</v>
      </c>
      <c r="F158" s="29">
        <f>F159</f>
        <v>239.5</v>
      </c>
      <c r="G158" s="74">
        <f t="shared" si="8"/>
        <v>-152.89999999999998</v>
      </c>
      <c r="H158" s="29">
        <f t="shared" si="9"/>
        <v>61.034658511722739</v>
      </c>
      <c r="I158" s="29">
        <f>I159</f>
        <v>0</v>
      </c>
      <c r="J158" s="29">
        <f>J159</f>
        <v>523.29999999999995</v>
      </c>
    </row>
    <row r="159" spans="1:10" ht="26">
      <c r="A159" s="26" t="s">
        <v>302</v>
      </c>
      <c r="B159" s="27" t="s">
        <v>303</v>
      </c>
      <c r="C159" s="28">
        <v>392.4</v>
      </c>
      <c r="D159" s="28">
        <v>392.4</v>
      </c>
      <c r="E159" s="72">
        <f t="shared" si="7"/>
        <v>0</v>
      </c>
      <c r="F159" s="28">
        <v>239.5</v>
      </c>
      <c r="G159" s="72">
        <f t="shared" si="8"/>
        <v>-152.89999999999998</v>
      </c>
      <c r="H159" s="28">
        <f t="shared" si="9"/>
        <v>61.034658511722739</v>
      </c>
      <c r="I159" s="28"/>
      <c r="J159" s="28">
        <v>523.29999999999995</v>
      </c>
    </row>
    <row r="160" spans="1:10" s="30" customFormat="1" ht="13">
      <c r="A160" s="41" t="s">
        <v>304</v>
      </c>
      <c r="B160" s="42" t="s">
        <v>305</v>
      </c>
      <c r="C160" s="29">
        <f>C161</f>
        <v>406.6</v>
      </c>
      <c r="D160" s="29">
        <f>D161</f>
        <v>18227.2</v>
      </c>
      <c r="E160" s="74">
        <f t="shared" si="7"/>
        <v>17820.600000000002</v>
      </c>
      <c r="F160" s="29">
        <f>F161</f>
        <v>20166.8</v>
      </c>
      <c r="G160" s="74">
        <f t="shared" si="8"/>
        <v>1939.5999999999985</v>
      </c>
      <c r="H160" s="29">
        <f t="shared" si="9"/>
        <v>110.64123946629212</v>
      </c>
      <c r="I160" s="29">
        <f>I161</f>
        <v>0</v>
      </c>
      <c r="J160" s="29">
        <f>J161</f>
        <v>20166.8</v>
      </c>
    </row>
    <row r="161" spans="1:10" ht="13">
      <c r="A161" s="26" t="s">
        <v>306</v>
      </c>
      <c r="B161" s="27" t="s">
        <v>307</v>
      </c>
      <c r="C161" s="28">
        <v>406.6</v>
      </c>
      <c r="D161" s="28">
        <v>18227.2</v>
      </c>
      <c r="E161" s="72">
        <f t="shared" si="7"/>
        <v>17820.600000000002</v>
      </c>
      <c r="F161" s="28">
        <v>20166.8</v>
      </c>
      <c r="G161" s="72">
        <f t="shared" si="8"/>
        <v>1939.5999999999985</v>
      </c>
      <c r="H161" s="28">
        <f t="shared" si="9"/>
        <v>110.64123946629212</v>
      </c>
      <c r="I161" s="28"/>
      <c r="J161" s="28">
        <v>20166.8</v>
      </c>
    </row>
    <row r="162" spans="1:10" ht="13.25" customHeight="1">
      <c r="A162" s="16" t="s">
        <v>308</v>
      </c>
      <c r="B162" s="21" t="s">
        <v>309</v>
      </c>
      <c r="C162" s="18">
        <f>C163+C165+C174+C179</f>
        <v>20927.300000000003</v>
      </c>
      <c r="D162" s="18">
        <f>D163+D165+D174+D179</f>
        <v>44565.599999999999</v>
      </c>
      <c r="E162" s="70">
        <f t="shared" si="7"/>
        <v>23638.299999999996</v>
      </c>
      <c r="F162" s="18">
        <f>F163+F165+F174+F179</f>
        <v>44579.099999999991</v>
      </c>
      <c r="G162" s="70">
        <f t="shared" si="8"/>
        <v>13.499999999992724</v>
      </c>
      <c r="H162" s="18">
        <f t="shared" si="9"/>
        <v>100.03029242285528</v>
      </c>
      <c r="I162" s="18">
        <f>I163+I165+I174</f>
        <v>0</v>
      </c>
      <c r="J162" s="18">
        <f>J163+J165+J174+J179</f>
        <v>57341.599999999999</v>
      </c>
    </row>
    <row r="163" spans="1:10" s="37" customFormat="1" ht="13">
      <c r="A163" s="20" t="s">
        <v>310</v>
      </c>
      <c r="B163" s="21" t="s">
        <v>311</v>
      </c>
      <c r="C163" s="18">
        <f>C164</f>
        <v>706.6</v>
      </c>
      <c r="D163" s="18">
        <f>D164</f>
        <v>1046.3</v>
      </c>
      <c r="E163" s="70">
        <f t="shared" si="7"/>
        <v>339.69999999999993</v>
      </c>
      <c r="F163" s="18">
        <f>F164</f>
        <v>1046.3</v>
      </c>
      <c r="G163" s="70">
        <f t="shared" si="8"/>
        <v>0</v>
      </c>
      <c r="H163" s="18">
        <f t="shared" si="9"/>
        <v>100</v>
      </c>
      <c r="I163" s="18">
        <f>I164</f>
        <v>0</v>
      </c>
      <c r="J163" s="18">
        <f>J164</f>
        <v>1046.3</v>
      </c>
    </row>
    <row r="164" spans="1:10" ht="13">
      <c r="A164" s="51" t="s">
        <v>312</v>
      </c>
      <c r="B164" s="57" t="s">
        <v>313</v>
      </c>
      <c r="C164" s="28">
        <v>706.6</v>
      </c>
      <c r="D164" s="28">
        <v>1046.3</v>
      </c>
      <c r="E164" s="72">
        <f t="shared" si="7"/>
        <v>339.69999999999993</v>
      </c>
      <c r="F164" s="28">
        <v>1046.3</v>
      </c>
      <c r="G164" s="72">
        <f t="shared" si="8"/>
        <v>0</v>
      </c>
      <c r="H164" s="33">
        <f t="shared" si="9"/>
        <v>100</v>
      </c>
      <c r="I164" s="28"/>
      <c r="J164" s="28">
        <v>1046.3</v>
      </c>
    </row>
    <row r="165" spans="1:10" s="37" customFormat="1" ht="52">
      <c r="A165" s="20" t="s">
        <v>314</v>
      </c>
      <c r="B165" s="21" t="s">
        <v>315</v>
      </c>
      <c r="C165" s="18">
        <f>C166+C172</f>
        <v>11682.7</v>
      </c>
      <c r="D165" s="18">
        <f>D166+D172</f>
        <v>34581</v>
      </c>
      <c r="E165" s="70">
        <f t="shared" si="7"/>
        <v>22898.3</v>
      </c>
      <c r="F165" s="18">
        <f>F166+F172</f>
        <v>34599.399999999994</v>
      </c>
      <c r="G165" s="70">
        <f t="shared" si="8"/>
        <v>18.399999999994179</v>
      </c>
      <c r="H165" s="18">
        <f t="shared" si="9"/>
        <v>100.05320840924206</v>
      </c>
      <c r="I165" s="18">
        <f>I166+I172</f>
        <v>0</v>
      </c>
      <c r="J165" s="18">
        <f>J166+J172</f>
        <v>44220.399999999994</v>
      </c>
    </row>
    <row r="166" spans="1:10" s="30" customFormat="1" ht="57.65" customHeight="1">
      <c r="A166" s="58" t="s">
        <v>316</v>
      </c>
      <c r="B166" s="59" t="s">
        <v>317</v>
      </c>
      <c r="C166" s="29">
        <f>C168+C167</f>
        <v>11682.7</v>
      </c>
      <c r="D166" s="29">
        <f>D168+D167</f>
        <v>34581</v>
      </c>
      <c r="E166" s="74">
        <f t="shared" si="7"/>
        <v>22898.3</v>
      </c>
      <c r="F166" s="29">
        <f>F168+F167</f>
        <v>34570.199999999997</v>
      </c>
      <c r="G166" s="74">
        <f t="shared" si="8"/>
        <v>-10.80000000000291</v>
      </c>
      <c r="H166" s="29">
        <f t="shared" si="9"/>
        <v>99.968768977183998</v>
      </c>
      <c r="I166" s="29">
        <f>I169+I168</f>
        <v>0</v>
      </c>
      <c r="J166" s="29">
        <f>J168+J167</f>
        <v>44191.199999999997</v>
      </c>
    </row>
    <row r="167" spans="1:10" s="30" customFormat="1" ht="56" hidden="1" customHeight="1">
      <c r="A167" s="51" t="s">
        <v>318</v>
      </c>
      <c r="B167" s="57" t="s">
        <v>319</v>
      </c>
      <c r="C167" s="29">
        <v>0</v>
      </c>
      <c r="D167" s="29">
        <v>0</v>
      </c>
      <c r="E167" s="74">
        <f t="shared" si="7"/>
        <v>0</v>
      </c>
      <c r="F167" s="29">
        <v>0</v>
      </c>
      <c r="G167" s="74">
        <f t="shared" si="8"/>
        <v>0</v>
      </c>
      <c r="H167" s="29"/>
      <c r="I167" s="29"/>
      <c r="J167" s="29">
        <v>0</v>
      </c>
    </row>
    <row r="168" spans="1:10" ht="59" customHeight="1">
      <c r="A168" s="51" t="s">
        <v>320</v>
      </c>
      <c r="B168" s="57" t="s">
        <v>321</v>
      </c>
      <c r="C168" s="28">
        <f>C169+C170+C171</f>
        <v>11682.7</v>
      </c>
      <c r="D168" s="28">
        <f>D169+D170+D171</f>
        <v>34581</v>
      </c>
      <c r="E168" s="72">
        <f t="shared" si="7"/>
        <v>22898.3</v>
      </c>
      <c r="F168" s="28">
        <f>F169+F170+F171</f>
        <v>34570.199999999997</v>
      </c>
      <c r="G168" s="72">
        <f t="shared" si="8"/>
        <v>-10.80000000000291</v>
      </c>
      <c r="H168" s="29">
        <f t="shared" si="9"/>
        <v>99.968768977183998</v>
      </c>
      <c r="I168" s="28"/>
      <c r="J168" s="28">
        <f>J169+J170+J171</f>
        <v>44191.199999999997</v>
      </c>
    </row>
    <row r="169" spans="1:10" ht="78">
      <c r="A169" s="51" t="s">
        <v>322</v>
      </c>
      <c r="B169" s="57" t="s">
        <v>323</v>
      </c>
      <c r="C169" s="28">
        <v>3808.4</v>
      </c>
      <c r="D169" s="28">
        <v>21316.2</v>
      </c>
      <c r="E169" s="72">
        <f t="shared" si="7"/>
        <v>17507.8</v>
      </c>
      <c r="F169" s="28">
        <v>21231.599999999999</v>
      </c>
      <c r="G169" s="72">
        <f t="shared" si="8"/>
        <v>-84.600000000002183</v>
      </c>
      <c r="H169" s="28">
        <f t="shared" si="9"/>
        <v>99.6031187547499</v>
      </c>
      <c r="I169" s="28"/>
      <c r="J169" s="28">
        <v>27798.9</v>
      </c>
    </row>
    <row r="170" spans="1:10" ht="78">
      <c r="A170" s="51" t="s">
        <v>324</v>
      </c>
      <c r="B170" s="57" t="s">
        <v>325</v>
      </c>
      <c r="C170" s="28">
        <v>629.4</v>
      </c>
      <c r="D170" s="28">
        <v>763.2</v>
      </c>
      <c r="E170" s="72">
        <f t="shared" si="7"/>
        <v>133.80000000000007</v>
      </c>
      <c r="F170" s="28">
        <v>694.8</v>
      </c>
      <c r="G170" s="72">
        <f t="shared" si="8"/>
        <v>-68.400000000000091</v>
      </c>
      <c r="H170" s="28">
        <f t="shared" si="9"/>
        <v>91.037735849056588</v>
      </c>
      <c r="I170" s="28"/>
      <c r="J170" s="28">
        <v>822</v>
      </c>
    </row>
    <row r="171" spans="1:10" ht="78">
      <c r="A171" s="51" t="s">
        <v>326</v>
      </c>
      <c r="B171" s="57" t="s">
        <v>327</v>
      </c>
      <c r="C171" s="28">
        <v>7244.9</v>
      </c>
      <c r="D171" s="28">
        <v>12501.6</v>
      </c>
      <c r="E171" s="72">
        <f t="shared" si="7"/>
        <v>5256.7000000000007</v>
      </c>
      <c r="F171" s="28">
        <v>12643.8</v>
      </c>
      <c r="G171" s="72">
        <f t="shared" si="8"/>
        <v>142.19999999999891</v>
      </c>
      <c r="H171" s="28">
        <f t="shared" si="9"/>
        <v>101.13745440583604</v>
      </c>
      <c r="I171" s="28"/>
      <c r="J171" s="28">
        <v>15570.3</v>
      </c>
    </row>
    <row r="172" spans="1:10" s="30" customFormat="1" ht="58.25" customHeight="1">
      <c r="A172" s="58" t="s">
        <v>328</v>
      </c>
      <c r="B172" s="59" t="s">
        <v>329</v>
      </c>
      <c r="C172" s="29">
        <f>C173</f>
        <v>0</v>
      </c>
      <c r="D172" s="29">
        <f>D173</f>
        <v>0</v>
      </c>
      <c r="E172" s="74">
        <f t="shared" si="7"/>
        <v>0</v>
      </c>
      <c r="F172" s="29">
        <f>F173</f>
        <v>29.2</v>
      </c>
      <c r="G172" s="74">
        <f t="shared" si="8"/>
        <v>29.2</v>
      </c>
      <c r="H172" s="25"/>
      <c r="I172" s="29">
        <f>I173</f>
        <v>0</v>
      </c>
      <c r="J172" s="29">
        <f>J173</f>
        <v>29.2</v>
      </c>
    </row>
    <row r="173" spans="1:10" ht="52">
      <c r="A173" s="51" t="s">
        <v>330</v>
      </c>
      <c r="B173" s="57" t="s">
        <v>331</v>
      </c>
      <c r="C173" s="28">
        <v>0</v>
      </c>
      <c r="D173" s="28">
        <v>0</v>
      </c>
      <c r="E173" s="72">
        <f t="shared" si="7"/>
        <v>0</v>
      </c>
      <c r="F173" s="28">
        <v>29.2</v>
      </c>
      <c r="G173" s="72">
        <f t="shared" si="8"/>
        <v>29.2</v>
      </c>
      <c r="H173" s="28"/>
      <c r="I173" s="28"/>
      <c r="J173" s="28">
        <v>29.2</v>
      </c>
    </row>
    <row r="174" spans="1:10" s="37" customFormat="1" ht="26">
      <c r="A174" s="60" t="s">
        <v>332</v>
      </c>
      <c r="B174" s="61" t="s">
        <v>333</v>
      </c>
      <c r="C174" s="46">
        <f>C175+C177</f>
        <v>8157.3</v>
      </c>
      <c r="D174" s="46">
        <f>D175+D177</f>
        <v>7898.6</v>
      </c>
      <c r="E174" s="75">
        <f t="shared" si="7"/>
        <v>-258.69999999999982</v>
      </c>
      <c r="F174" s="46">
        <f>F175+F177</f>
        <v>7819.7</v>
      </c>
      <c r="G174" s="75">
        <f t="shared" si="8"/>
        <v>-78.900000000000546</v>
      </c>
      <c r="H174" s="46">
        <f t="shared" si="9"/>
        <v>99.001088800546924</v>
      </c>
      <c r="I174" s="46">
        <f>I175</f>
        <v>0</v>
      </c>
      <c r="J174" s="46">
        <f>J175+J177</f>
        <v>10876.5</v>
      </c>
    </row>
    <row r="175" spans="1:10" s="30" customFormat="1" ht="26">
      <c r="A175" s="52" t="s">
        <v>334</v>
      </c>
      <c r="B175" s="62" t="s">
        <v>335</v>
      </c>
      <c r="C175" s="29">
        <f>C176</f>
        <v>8157.3</v>
      </c>
      <c r="D175" s="29">
        <f>D176</f>
        <v>7898.6</v>
      </c>
      <c r="E175" s="74">
        <f t="shared" si="7"/>
        <v>-258.69999999999982</v>
      </c>
      <c r="F175" s="29">
        <f>F176</f>
        <v>7735</v>
      </c>
      <c r="G175" s="74">
        <f t="shared" si="8"/>
        <v>-163.60000000000036</v>
      </c>
      <c r="H175" s="29">
        <f t="shared" si="9"/>
        <v>97.928746866533302</v>
      </c>
      <c r="I175" s="29">
        <f>I176</f>
        <v>0</v>
      </c>
      <c r="J175" s="29">
        <f>J176</f>
        <v>10791.8</v>
      </c>
    </row>
    <row r="176" spans="1:10" ht="26">
      <c r="A176" s="63" t="s">
        <v>336</v>
      </c>
      <c r="B176" s="57" t="s">
        <v>337</v>
      </c>
      <c r="C176" s="28">
        <v>8157.3</v>
      </c>
      <c r="D176" s="28">
        <v>7898.6</v>
      </c>
      <c r="E176" s="72">
        <f t="shared" si="7"/>
        <v>-258.69999999999982</v>
      </c>
      <c r="F176" s="28">
        <v>7735</v>
      </c>
      <c r="G176" s="72">
        <f t="shared" si="8"/>
        <v>-163.60000000000036</v>
      </c>
      <c r="H176" s="28">
        <f t="shared" si="9"/>
        <v>97.928746866533302</v>
      </c>
      <c r="I176" s="28"/>
      <c r="J176" s="28">
        <v>10791.8</v>
      </c>
    </row>
    <row r="177" spans="1:10" s="30" customFormat="1" ht="42" customHeight="1">
      <c r="A177" s="52" t="s">
        <v>338</v>
      </c>
      <c r="B177" s="62" t="s">
        <v>339</v>
      </c>
      <c r="C177" s="29">
        <f>C178</f>
        <v>0</v>
      </c>
      <c r="D177" s="29">
        <f>D178</f>
        <v>0</v>
      </c>
      <c r="E177" s="74">
        <f t="shared" si="7"/>
        <v>0</v>
      </c>
      <c r="F177" s="29">
        <f>F178</f>
        <v>84.7</v>
      </c>
      <c r="G177" s="74">
        <f t="shared" si="8"/>
        <v>84.7</v>
      </c>
      <c r="H177" s="29"/>
      <c r="I177" s="29"/>
      <c r="J177" s="29">
        <f>J178</f>
        <v>84.7</v>
      </c>
    </row>
    <row r="178" spans="1:10" ht="39">
      <c r="A178" s="63" t="s">
        <v>340</v>
      </c>
      <c r="B178" s="57" t="s">
        <v>341</v>
      </c>
      <c r="C178" s="28">
        <v>0</v>
      </c>
      <c r="D178" s="28">
        <v>0</v>
      </c>
      <c r="E178" s="72">
        <f t="shared" si="7"/>
        <v>0</v>
      </c>
      <c r="F178" s="28">
        <v>84.7</v>
      </c>
      <c r="G178" s="72">
        <f t="shared" si="8"/>
        <v>84.7</v>
      </c>
      <c r="H178" s="28"/>
      <c r="I178" s="28"/>
      <c r="J178" s="28">
        <v>84.7</v>
      </c>
    </row>
    <row r="179" spans="1:10" ht="52">
      <c r="A179" s="60" t="s">
        <v>342</v>
      </c>
      <c r="B179" s="61" t="s">
        <v>343</v>
      </c>
      <c r="C179" s="46">
        <f>C180</f>
        <v>380.7</v>
      </c>
      <c r="D179" s="46">
        <f>D180</f>
        <v>1039.7</v>
      </c>
      <c r="E179" s="75">
        <f t="shared" si="7"/>
        <v>659</v>
      </c>
      <c r="F179" s="46">
        <f>F180</f>
        <v>1113.7</v>
      </c>
      <c r="G179" s="75">
        <f t="shared" si="8"/>
        <v>74</v>
      </c>
      <c r="H179" s="46">
        <f t="shared" si="9"/>
        <v>107.11743772241992</v>
      </c>
      <c r="I179" s="28"/>
      <c r="J179" s="46">
        <f>J180</f>
        <v>1198.4000000000001</v>
      </c>
    </row>
    <row r="180" spans="1:10" s="30" customFormat="1" ht="45" customHeight="1">
      <c r="A180" s="52" t="s">
        <v>344</v>
      </c>
      <c r="B180" s="59" t="s">
        <v>345</v>
      </c>
      <c r="C180" s="29">
        <f>C181</f>
        <v>380.7</v>
      </c>
      <c r="D180" s="29">
        <f>D181</f>
        <v>1039.7</v>
      </c>
      <c r="E180" s="74">
        <f t="shared" si="7"/>
        <v>659</v>
      </c>
      <c r="F180" s="29">
        <f>F181</f>
        <v>1113.7</v>
      </c>
      <c r="G180" s="74">
        <f t="shared" si="8"/>
        <v>74</v>
      </c>
      <c r="H180" s="28">
        <f t="shared" si="9"/>
        <v>107.11743772241992</v>
      </c>
      <c r="I180" s="29"/>
      <c r="J180" s="29">
        <f>J181</f>
        <v>1198.4000000000001</v>
      </c>
    </row>
    <row r="181" spans="1:10" ht="56.4" customHeight="1">
      <c r="A181" s="63" t="s">
        <v>346</v>
      </c>
      <c r="B181" s="57" t="s">
        <v>347</v>
      </c>
      <c r="C181" s="28">
        <v>380.7</v>
      </c>
      <c r="D181" s="28">
        <v>1039.7</v>
      </c>
      <c r="E181" s="72">
        <f t="shared" si="7"/>
        <v>659</v>
      </c>
      <c r="F181" s="28">
        <v>1113.7</v>
      </c>
      <c r="G181" s="72">
        <f t="shared" si="8"/>
        <v>74</v>
      </c>
      <c r="H181" s="28">
        <f t="shared" si="9"/>
        <v>107.11743772241992</v>
      </c>
      <c r="I181" s="28"/>
      <c r="J181" s="28">
        <v>1198.4000000000001</v>
      </c>
    </row>
    <row r="182" spans="1:10" ht="13" hidden="1">
      <c r="A182" s="16" t="s">
        <v>348</v>
      </c>
      <c r="B182" s="21" t="s">
        <v>349</v>
      </c>
      <c r="C182" s="18">
        <f>C183</f>
        <v>0</v>
      </c>
      <c r="D182" s="18">
        <f>D183</f>
        <v>0</v>
      </c>
      <c r="E182" s="70">
        <f t="shared" si="7"/>
        <v>0</v>
      </c>
      <c r="F182" s="18">
        <f>F183</f>
        <v>0</v>
      </c>
      <c r="G182" s="70">
        <f t="shared" si="8"/>
        <v>0</v>
      </c>
      <c r="H182" s="18" t="e">
        <f t="shared" si="9"/>
        <v>#DIV/0!</v>
      </c>
      <c r="I182" s="18">
        <f>I183</f>
        <v>0</v>
      </c>
      <c r="J182" s="18">
        <f>J183</f>
        <v>0</v>
      </c>
    </row>
    <row r="183" spans="1:10" s="37" customFormat="1" ht="26" hidden="1">
      <c r="A183" s="20" t="s">
        <v>350</v>
      </c>
      <c r="B183" s="21" t="s">
        <v>351</v>
      </c>
      <c r="C183" s="18">
        <f>C184</f>
        <v>0</v>
      </c>
      <c r="D183" s="18">
        <f>D184</f>
        <v>0</v>
      </c>
      <c r="E183" s="70">
        <f t="shared" si="7"/>
        <v>0</v>
      </c>
      <c r="F183" s="18">
        <f>F184</f>
        <v>0</v>
      </c>
      <c r="G183" s="70">
        <f t="shared" si="8"/>
        <v>0</v>
      </c>
      <c r="H183" s="18" t="e">
        <f t="shared" si="9"/>
        <v>#DIV/0!</v>
      </c>
      <c r="I183" s="18">
        <f>I184</f>
        <v>0</v>
      </c>
      <c r="J183" s="18">
        <f>J184</f>
        <v>0</v>
      </c>
    </row>
    <row r="184" spans="1:10" ht="26" hidden="1">
      <c r="A184" s="51" t="s">
        <v>352</v>
      </c>
      <c r="B184" s="47" t="s">
        <v>353</v>
      </c>
      <c r="C184" s="28">
        <v>0</v>
      </c>
      <c r="D184" s="28">
        <v>0</v>
      </c>
      <c r="E184" s="72">
        <f t="shared" si="7"/>
        <v>0</v>
      </c>
      <c r="F184" s="28">
        <v>0</v>
      </c>
      <c r="G184" s="72">
        <f t="shared" si="8"/>
        <v>0</v>
      </c>
      <c r="H184" s="28" t="e">
        <f t="shared" si="9"/>
        <v>#DIV/0!</v>
      </c>
      <c r="I184" s="28"/>
      <c r="J184" s="28">
        <v>0</v>
      </c>
    </row>
    <row r="185" spans="1:10" ht="13">
      <c r="A185" s="16" t="s">
        <v>354</v>
      </c>
      <c r="B185" s="21" t="s">
        <v>355</v>
      </c>
      <c r="C185" s="18">
        <f>C186+C189+C190+C195+C199+C210+C211+C231+C215+C223+C226+C193+C227+C229+C221+C218</f>
        <v>9877.1999999999989</v>
      </c>
      <c r="D185" s="18">
        <f>D186+D189+D190+D195+D199+D210+D211+D231+D215+D223+D226+D193+D227+D229+D221+D218</f>
        <v>11204.5</v>
      </c>
      <c r="E185" s="70">
        <f t="shared" si="7"/>
        <v>1327.3000000000011</v>
      </c>
      <c r="F185" s="18">
        <f>F186+F189+F190+F195+F199+F210+F211+F231+F215+F223+F226+F193+F227+F229+F221+F218</f>
        <v>19858.199999999997</v>
      </c>
      <c r="G185" s="70">
        <f t="shared" si="8"/>
        <v>8653.6999999999971</v>
      </c>
      <c r="H185" s="18">
        <f t="shared" si="9"/>
        <v>177.23414699451109</v>
      </c>
      <c r="I185" s="18" t="e">
        <f>I186+I189+I190+I195+I199+#REF!+I210+I211+I231+I215+I223+I226+I193+I227+I229</f>
        <v>#REF!</v>
      </c>
      <c r="J185" s="18">
        <f>J186+J189+J190+J195+J199+J210+J211+J231+J215+J223+J226+J193+J227+J229+J221+J218</f>
        <v>22226.600000000002</v>
      </c>
    </row>
    <row r="186" spans="1:10" s="37" customFormat="1" ht="13">
      <c r="A186" s="44" t="s">
        <v>356</v>
      </c>
      <c r="B186" s="61" t="s">
        <v>357</v>
      </c>
      <c r="C186" s="46">
        <f>C187+C188</f>
        <v>342</v>
      </c>
      <c r="D186" s="46">
        <f>D187+D188</f>
        <v>342</v>
      </c>
      <c r="E186" s="75">
        <f t="shared" si="7"/>
        <v>0</v>
      </c>
      <c r="F186" s="46">
        <f>F187+F188</f>
        <v>306.7</v>
      </c>
      <c r="G186" s="75">
        <f t="shared" si="8"/>
        <v>-35.300000000000011</v>
      </c>
      <c r="H186" s="46">
        <f t="shared" si="9"/>
        <v>89.678362573099406</v>
      </c>
      <c r="I186" s="46">
        <f>I187+I188</f>
        <v>0</v>
      </c>
      <c r="J186" s="46">
        <f>J187+J188</f>
        <v>394</v>
      </c>
    </row>
    <row r="187" spans="1:10" ht="71.400000000000006" customHeight="1">
      <c r="A187" s="31" t="s">
        <v>358</v>
      </c>
      <c r="B187" s="57" t="s">
        <v>359</v>
      </c>
      <c r="C187" s="33">
        <v>305</v>
      </c>
      <c r="D187" s="33">
        <v>305</v>
      </c>
      <c r="E187" s="73">
        <f t="shared" si="7"/>
        <v>0</v>
      </c>
      <c r="F187" s="33">
        <v>291.39999999999998</v>
      </c>
      <c r="G187" s="73">
        <f t="shared" si="8"/>
        <v>-13.600000000000023</v>
      </c>
      <c r="H187" s="33">
        <f t="shared" si="9"/>
        <v>95.540983606557376</v>
      </c>
      <c r="I187" s="33"/>
      <c r="J187" s="33">
        <v>350</v>
      </c>
    </row>
    <row r="188" spans="1:10" ht="65">
      <c r="A188" s="31" t="s">
        <v>360</v>
      </c>
      <c r="B188" s="57" t="s">
        <v>361</v>
      </c>
      <c r="C188" s="33">
        <v>37</v>
      </c>
      <c r="D188" s="33">
        <v>37</v>
      </c>
      <c r="E188" s="73">
        <f t="shared" si="7"/>
        <v>0</v>
      </c>
      <c r="F188" s="33">
        <v>15.3</v>
      </c>
      <c r="G188" s="73">
        <f t="shared" si="8"/>
        <v>-21.7</v>
      </c>
      <c r="H188" s="33">
        <f t="shared" si="9"/>
        <v>41.351351351351354</v>
      </c>
      <c r="I188" s="33"/>
      <c r="J188" s="33">
        <v>44</v>
      </c>
    </row>
    <row r="189" spans="1:10" s="37" customFormat="1" ht="65">
      <c r="A189" s="44" t="s">
        <v>362</v>
      </c>
      <c r="B189" s="61" t="s">
        <v>363</v>
      </c>
      <c r="C189" s="46">
        <v>150</v>
      </c>
      <c r="D189" s="46">
        <v>150</v>
      </c>
      <c r="E189" s="75">
        <f t="shared" si="7"/>
        <v>0</v>
      </c>
      <c r="F189" s="46">
        <v>80.099999999999994</v>
      </c>
      <c r="G189" s="75">
        <f t="shared" si="8"/>
        <v>-69.900000000000006</v>
      </c>
      <c r="H189" s="46">
        <f t="shared" si="9"/>
        <v>53.399999999999991</v>
      </c>
      <c r="I189" s="46"/>
      <c r="J189" s="46">
        <v>120</v>
      </c>
    </row>
    <row r="190" spans="1:10" s="79" customFormat="1" ht="39">
      <c r="A190" s="77" t="s">
        <v>364</v>
      </c>
      <c r="B190" s="78" t="s">
        <v>365</v>
      </c>
      <c r="C190" s="46">
        <f>C192+C191</f>
        <v>102.3</v>
      </c>
      <c r="D190" s="46">
        <f>D192+D191</f>
        <v>102.3</v>
      </c>
      <c r="E190" s="46">
        <f t="shared" si="7"/>
        <v>0</v>
      </c>
      <c r="F190" s="46">
        <f>F192+F191</f>
        <v>477</v>
      </c>
      <c r="G190" s="46">
        <f t="shared" si="8"/>
        <v>374.7</v>
      </c>
      <c r="H190" s="46">
        <f t="shared" si="9"/>
        <v>466.27565982404695</v>
      </c>
      <c r="I190" s="46">
        <f>I192+I191</f>
        <v>0</v>
      </c>
      <c r="J190" s="46">
        <f>J192+J191</f>
        <v>546.5</v>
      </c>
    </row>
    <row r="191" spans="1:10" s="82" customFormat="1" ht="61.75" customHeight="1">
      <c r="A191" s="80" t="s">
        <v>366</v>
      </c>
      <c r="B191" s="81" t="s">
        <v>367</v>
      </c>
      <c r="C191" s="33">
        <v>102.3</v>
      </c>
      <c r="D191" s="33">
        <v>102.3</v>
      </c>
      <c r="E191" s="33">
        <f t="shared" si="7"/>
        <v>0</v>
      </c>
      <c r="F191" s="33">
        <v>477</v>
      </c>
      <c r="G191" s="33">
        <f t="shared" si="8"/>
        <v>374.7</v>
      </c>
      <c r="H191" s="33">
        <f t="shared" si="9"/>
        <v>466.27565982404695</v>
      </c>
      <c r="I191" s="33"/>
      <c r="J191" s="33">
        <v>546.5</v>
      </c>
    </row>
    <row r="192" spans="1:10" s="34" customFormat="1" ht="52" hidden="1">
      <c r="A192" s="31" t="s">
        <v>368</v>
      </c>
      <c r="B192" s="64" t="s">
        <v>369</v>
      </c>
      <c r="C192" s="33">
        <v>0</v>
      </c>
      <c r="D192" s="33">
        <v>0</v>
      </c>
      <c r="E192" s="73">
        <f t="shared" si="7"/>
        <v>0</v>
      </c>
      <c r="F192" s="33">
        <v>0</v>
      </c>
      <c r="G192" s="73">
        <f t="shared" si="8"/>
        <v>0</v>
      </c>
      <c r="H192" s="33" t="e">
        <f t="shared" si="9"/>
        <v>#DIV/0!</v>
      </c>
      <c r="I192" s="33"/>
      <c r="J192" s="33">
        <v>0</v>
      </c>
    </row>
    <row r="193" spans="1:10" s="37" customFormat="1" ht="26" hidden="1">
      <c r="A193" s="44" t="s">
        <v>370</v>
      </c>
      <c r="B193" s="61" t="s">
        <v>371</v>
      </c>
      <c r="C193" s="46">
        <f>C194</f>
        <v>0</v>
      </c>
      <c r="D193" s="46">
        <f>D194</f>
        <v>0</v>
      </c>
      <c r="E193" s="75">
        <f t="shared" si="7"/>
        <v>0</v>
      </c>
      <c r="F193" s="46">
        <f>F194</f>
        <v>0</v>
      </c>
      <c r="G193" s="75">
        <f t="shared" si="8"/>
        <v>0</v>
      </c>
      <c r="H193" s="46"/>
      <c r="I193" s="46">
        <f>I194</f>
        <v>0</v>
      </c>
      <c r="J193" s="46">
        <f>J194</f>
        <v>0</v>
      </c>
    </row>
    <row r="194" spans="1:10" ht="52" hidden="1">
      <c r="A194" s="31" t="s">
        <v>372</v>
      </c>
      <c r="B194" s="64" t="s">
        <v>373</v>
      </c>
      <c r="C194" s="33">
        <v>0</v>
      </c>
      <c r="D194" s="33">
        <v>0</v>
      </c>
      <c r="E194" s="73">
        <f t="shared" si="7"/>
        <v>0</v>
      </c>
      <c r="F194" s="33">
        <v>0</v>
      </c>
      <c r="G194" s="73">
        <f t="shared" si="8"/>
        <v>0</v>
      </c>
      <c r="H194" s="33"/>
      <c r="I194" s="33"/>
      <c r="J194" s="33">
        <v>0</v>
      </c>
    </row>
    <row r="195" spans="1:10" ht="13">
      <c r="A195" s="23" t="s">
        <v>374</v>
      </c>
      <c r="B195" s="62" t="s">
        <v>375</v>
      </c>
      <c r="C195" s="33">
        <f>C196</f>
        <v>0</v>
      </c>
      <c r="D195" s="33">
        <f>D196+D198</f>
        <v>612.1</v>
      </c>
      <c r="E195" s="73">
        <f t="shared" si="7"/>
        <v>612.1</v>
      </c>
      <c r="F195" s="33">
        <f>F196+F198</f>
        <v>607.29999999999995</v>
      </c>
      <c r="G195" s="73">
        <f t="shared" si="8"/>
        <v>-4.8000000000000682</v>
      </c>
      <c r="H195" s="33">
        <f t="shared" si="9"/>
        <v>99.215814409410214</v>
      </c>
      <c r="I195" s="33">
        <f>I196</f>
        <v>0</v>
      </c>
      <c r="J195" s="33">
        <f>J198</f>
        <v>612.1</v>
      </c>
    </row>
    <row r="196" spans="1:10" ht="39" hidden="1">
      <c r="A196" s="31" t="s">
        <v>376</v>
      </c>
      <c r="B196" s="64" t="s">
        <v>377</v>
      </c>
      <c r="C196" s="33"/>
      <c r="D196" s="33"/>
      <c r="E196" s="73">
        <f t="shared" si="7"/>
        <v>0</v>
      </c>
      <c r="F196" s="33"/>
      <c r="G196" s="73">
        <f t="shared" si="8"/>
        <v>0</v>
      </c>
      <c r="H196" s="33" t="e">
        <f t="shared" si="9"/>
        <v>#DIV/0!</v>
      </c>
      <c r="I196" s="33"/>
      <c r="J196" s="33"/>
    </row>
    <row r="197" spans="1:10" ht="39" hidden="1">
      <c r="A197" s="31" t="s">
        <v>378</v>
      </c>
      <c r="B197" s="64" t="s">
        <v>379</v>
      </c>
      <c r="C197" s="33"/>
      <c r="D197" s="33"/>
      <c r="E197" s="73">
        <f t="shared" si="7"/>
        <v>0</v>
      </c>
      <c r="F197" s="33"/>
      <c r="G197" s="73">
        <f t="shared" si="8"/>
        <v>0</v>
      </c>
      <c r="H197" s="33" t="e">
        <f t="shared" si="9"/>
        <v>#DIV/0!</v>
      </c>
      <c r="I197" s="33"/>
      <c r="J197" s="33"/>
    </row>
    <row r="198" spans="1:10" ht="26">
      <c r="A198" s="31" t="s">
        <v>618</v>
      </c>
      <c r="B198" s="64" t="s">
        <v>619</v>
      </c>
      <c r="C198" s="33">
        <v>0</v>
      </c>
      <c r="D198" s="33">
        <v>612.1</v>
      </c>
      <c r="E198" s="73"/>
      <c r="F198" s="33">
        <v>607.29999999999995</v>
      </c>
      <c r="G198" s="73"/>
      <c r="H198" s="33">
        <f t="shared" si="9"/>
        <v>99.215814409410214</v>
      </c>
      <c r="I198" s="33"/>
      <c r="J198" s="33">
        <v>612.1</v>
      </c>
    </row>
    <row r="199" spans="1:10" s="37" customFormat="1" ht="72" customHeight="1">
      <c r="A199" s="44" t="s">
        <v>380</v>
      </c>
      <c r="B199" s="61" t="s">
        <v>381</v>
      </c>
      <c r="C199" s="46">
        <f>C200+C202+C205+C206+C208+C204+C203</f>
        <v>30</v>
      </c>
      <c r="D199" s="46">
        <f>D200+D202+D205+D206+D208+D204+D203</f>
        <v>30</v>
      </c>
      <c r="E199" s="75">
        <f t="shared" si="7"/>
        <v>0</v>
      </c>
      <c r="F199" s="46">
        <f>F200+F202+F205+F206+F208+F204+F203</f>
        <v>10.7</v>
      </c>
      <c r="G199" s="75">
        <f t="shared" si="8"/>
        <v>-19.3</v>
      </c>
      <c r="H199" s="46"/>
      <c r="I199" s="46">
        <f>I200+I202+I205+I206+I208+I204</f>
        <v>0</v>
      </c>
      <c r="J199" s="46">
        <f>J200+J202+J205+J206+J208+J204+J203</f>
        <v>30.7</v>
      </c>
    </row>
    <row r="200" spans="1:10" ht="13" hidden="1">
      <c r="A200" s="31" t="s">
        <v>382</v>
      </c>
      <c r="B200" s="64" t="s">
        <v>383</v>
      </c>
      <c r="C200" s="33"/>
      <c r="D200" s="33"/>
      <c r="E200" s="73">
        <f t="shared" si="7"/>
        <v>0</v>
      </c>
      <c r="F200" s="33"/>
      <c r="G200" s="73">
        <f t="shared" si="8"/>
        <v>0</v>
      </c>
      <c r="H200" s="33"/>
      <c r="I200" s="33"/>
      <c r="J200" s="33"/>
    </row>
    <row r="201" spans="1:10" ht="26" hidden="1">
      <c r="A201" s="31" t="s">
        <v>384</v>
      </c>
      <c r="B201" s="64" t="s">
        <v>385</v>
      </c>
      <c r="C201" s="33">
        <v>0</v>
      </c>
      <c r="D201" s="33">
        <v>0</v>
      </c>
      <c r="E201" s="73">
        <f t="shared" si="7"/>
        <v>0</v>
      </c>
      <c r="F201" s="33">
        <v>0</v>
      </c>
      <c r="G201" s="73">
        <f t="shared" si="8"/>
        <v>0</v>
      </c>
      <c r="H201" s="33"/>
      <c r="I201" s="33"/>
      <c r="J201" s="33">
        <v>0</v>
      </c>
    </row>
    <row r="202" spans="1:10" s="30" customFormat="1" ht="44" customHeight="1">
      <c r="A202" s="31" t="s">
        <v>386</v>
      </c>
      <c r="B202" s="64" t="s">
        <v>387</v>
      </c>
      <c r="C202" s="33">
        <v>0</v>
      </c>
      <c r="D202" s="33">
        <v>0</v>
      </c>
      <c r="E202" s="73">
        <f t="shared" si="7"/>
        <v>0</v>
      </c>
      <c r="F202" s="33">
        <v>0.7</v>
      </c>
      <c r="G202" s="73">
        <f t="shared" si="8"/>
        <v>0.7</v>
      </c>
      <c r="H202" s="33"/>
      <c r="I202" s="33"/>
      <c r="J202" s="33">
        <v>0.7</v>
      </c>
    </row>
    <row r="203" spans="1:10" s="30" customFormat="1" ht="43.25" hidden="1" customHeight="1">
      <c r="A203" s="65" t="s">
        <v>388</v>
      </c>
      <c r="B203" s="66" t="s">
        <v>389</v>
      </c>
      <c r="C203" s="33">
        <v>0</v>
      </c>
      <c r="D203" s="33">
        <v>0</v>
      </c>
      <c r="E203" s="73">
        <f t="shared" si="7"/>
        <v>0</v>
      </c>
      <c r="F203" s="33">
        <v>0</v>
      </c>
      <c r="G203" s="73">
        <f t="shared" si="8"/>
        <v>0</v>
      </c>
      <c r="H203" s="33"/>
      <c r="I203" s="33"/>
      <c r="J203" s="33">
        <v>0</v>
      </c>
    </row>
    <row r="204" spans="1:10" ht="45.65" hidden="1" customHeight="1">
      <c r="A204" s="31" t="s">
        <v>390</v>
      </c>
      <c r="B204" s="64" t="s">
        <v>391</v>
      </c>
      <c r="C204" s="33">
        <v>0</v>
      </c>
      <c r="D204" s="33">
        <v>0</v>
      </c>
      <c r="E204" s="73">
        <f t="shared" si="7"/>
        <v>0</v>
      </c>
      <c r="F204" s="33">
        <v>0</v>
      </c>
      <c r="G204" s="73">
        <f t="shared" si="8"/>
        <v>0</v>
      </c>
      <c r="H204" s="33"/>
      <c r="I204" s="33"/>
      <c r="J204" s="33">
        <v>0</v>
      </c>
    </row>
    <row r="205" spans="1:10" ht="42.65" customHeight="1">
      <c r="A205" s="31" t="s">
        <v>392</v>
      </c>
      <c r="B205" s="64" t="s">
        <v>393</v>
      </c>
      <c r="C205" s="33">
        <v>30</v>
      </c>
      <c r="D205" s="33">
        <v>30</v>
      </c>
      <c r="E205" s="73">
        <f t="shared" si="7"/>
        <v>0</v>
      </c>
      <c r="F205" s="33">
        <v>10</v>
      </c>
      <c r="G205" s="73">
        <f t="shared" si="8"/>
        <v>-20</v>
      </c>
      <c r="H205" s="33"/>
      <c r="I205" s="33"/>
      <c r="J205" s="33">
        <v>30</v>
      </c>
    </row>
    <row r="206" spans="1:10" ht="13" hidden="1">
      <c r="A206" s="31" t="s">
        <v>394</v>
      </c>
      <c r="B206" s="64" t="s">
        <v>395</v>
      </c>
      <c r="C206" s="33">
        <f>C207</f>
        <v>0</v>
      </c>
      <c r="D206" s="33">
        <f>D207</f>
        <v>0</v>
      </c>
      <c r="E206" s="73">
        <f t="shared" ref="E206:E269" si="10">D206-C206</f>
        <v>0</v>
      </c>
      <c r="F206" s="33">
        <f>F207</f>
        <v>0</v>
      </c>
      <c r="G206" s="73">
        <f t="shared" ref="G206:G269" si="11">F206-D206</f>
        <v>0</v>
      </c>
      <c r="H206" s="33" t="e">
        <f t="shared" si="9"/>
        <v>#DIV/0!</v>
      </c>
      <c r="I206" s="33">
        <f>I207</f>
        <v>0</v>
      </c>
      <c r="J206" s="33">
        <f>J207</f>
        <v>0</v>
      </c>
    </row>
    <row r="207" spans="1:10" ht="26" hidden="1">
      <c r="A207" s="31" t="s">
        <v>396</v>
      </c>
      <c r="B207" s="64" t="s">
        <v>397</v>
      </c>
      <c r="C207" s="33"/>
      <c r="D207" s="33"/>
      <c r="E207" s="73">
        <f t="shared" si="10"/>
        <v>0</v>
      </c>
      <c r="F207" s="33"/>
      <c r="G207" s="73">
        <f t="shared" si="11"/>
        <v>0</v>
      </c>
      <c r="H207" s="33" t="e">
        <f t="shared" si="9"/>
        <v>#DIV/0!</v>
      </c>
      <c r="I207" s="33"/>
      <c r="J207" s="33"/>
    </row>
    <row r="208" spans="1:10" ht="13" hidden="1">
      <c r="A208" s="31" t="s">
        <v>398</v>
      </c>
      <c r="B208" s="64" t="s">
        <v>399</v>
      </c>
      <c r="C208" s="33">
        <f>C209</f>
        <v>0</v>
      </c>
      <c r="D208" s="33">
        <f>D209</f>
        <v>0</v>
      </c>
      <c r="E208" s="73">
        <f t="shared" si="10"/>
        <v>0</v>
      </c>
      <c r="F208" s="33">
        <f>F209</f>
        <v>0</v>
      </c>
      <c r="G208" s="73">
        <f t="shared" si="11"/>
        <v>0</v>
      </c>
      <c r="H208" s="33" t="e">
        <f t="shared" si="9"/>
        <v>#DIV/0!</v>
      </c>
      <c r="I208" s="33">
        <f>I209</f>
        <v>0</v>
      </c>
      <c r="J208" s="33">
        <f>J209</f>
        <v>0</v>
      </c>
    </row>
    <row r="209" spans="1:10" ht="26" hidden="1">
      <c r="A209" s="31" t="s">
        <v>400</v>
      </c>
      <c r="B209" s="64" t="s">
        <v>401</v>
      </c>
      <c r="C209" s="33"/>
      <c r="D209" s="33"/>
      <c r="E209" s="73">
        <f t="shared" si="10"/>
        <v>0</v>
      </c>
      <c r="F209" s="33"/>
      <c r="G209" s="73">
        <f t="shared" si="11"/>
        <v>0</v>
      </c>
      <c r="H209" s="33" t="e">
        <f t="shared" si="9"/>
        <v>#DIV/0!</v>
      </c>
      <c r="I209" s="33"/>
      <c r="J209" s="33"/>
    </row>
    <row r="210" spans="1:10" s="37" customFormat="1" ht="65">
      <c r="A210" s="44" t="s">
        <v>402</v>
      </c>
      <c r="B210" s="61" t="s">
        <v>403</v>
      </c>
      <c r="C210" s="46">
        <v>63.6</v>
      </c>
      <c r="D210" s="46">
        <v>63.6</v>
      </c>
      <c r="E210" s="75">
        <f t="shared" si="10"/>
        <v>0</v>
      </c>
      <c r="F210" s="46">
        <v>27</v>
      </c>
      <c r="G210" s="75">
        <f t="shared" si="11"/>
        <v>-36.6</v>
      </c>
      <c r="H210" s="46">
        <f t="shared" si="9"/>
        <v>42.452830188679243</v>
      </c>
      <c r="I210" s="46">
        <v>0</v>
      </c>
      <c r="J210" s="46">
        <v>57.3</v>
      </c>
    </row>
    <row r="211" spans="1:10" s="37" customFormat="1" ht="26">
      <c r="A211" s="44" t="s">
        <v>404</v>
      </c>
      <c r="B211" s="61" t="s">
        <v>405</v>
      </c>
      <c r="C211" s="46">
        <f>C214+C212</f>
        <v>509</v>
      </c>
      <c r="D211" s="46">
        <f>D214+D212</f>
        <v>509</v>
      </c>
      <c r="E211" s="75">
        <f t="shared" si="10"/>
        <v>0</v>
      </c>
      <c r="F211" s="46">
        <f>F214+F212</f>
        <v>177.5</v>
      </c>
      <c r="G211" s="75">
        <f t="shared" si="11"/>
        <v>-331.5</v>
      </c>
      <c r="H211" s="46">
        <f t="shared" si="9"/>
        <v>34.872298624754421</v>
      </c>
      <c r="I211" s="46">
        <f>I214</f>
        <v>0</v>
      </c>
      <c r="J211" s="46">
        <f>J214+J212</f>
        <v>177.5</v>
      </c>
    </row>
    <row r="212" spans="1:10" s="34" customFormat="1" ht="26" hidden="1">
      <c r="A212" s="31" t="s">
        <v>406</v>
      </c>
      <c r="B212" s="64" t="s">
        <v>407</v>
      </c>
      <c r="C212" s="33">
        <f>C213</f>
        <v>0</v>
      </c>
      <c r="D212" s="33">
        <f>D213</f>
        <v>0</v>
      </c>
      <c r="E212" s="73">
        <f t="shared" si="10"/>
        <v>0</v>
      </c>
      <c r="F212" s="33">
        <f>F213</f>
        <v>25</v>
      </c>
      <c r="G212" s="73">
        <f t="shared" si="11"/>
        <v>25</v>
      </c>
      <c r="H212" s="33"/>
      <c r="I212" s="33">
        <f>I213</f>
        <v>0</v>
      </c>
      <c r="J212" s="33">
        <f>J213</f>
        <v>25</v>
      </c>
    </row>
    <row r="213" spans="1:10" s="34" customFormat="1" ht="57.65" customHeight="1">
      <c r="A213" s="31" t="s">
        <v>408</v>
      </c>
      <c r="B213" s="64" t="s">
        <v>409</v>
      </c>
      <c r="C213" s="33">
        <v>0</v>
      </c>
      <c r="D213" s="33">
        <v>0</v>
      </c>
      <c r="E213" s="73">
        <f t="shared" si="10"/>
        <v>0</v>
      </c>
      <c r="F213" s="33">
        <v>25</v>
      </c>
      <c r="G213" s="73">
        <f t="shared" si="11"/>
        <v>25</v>
      </c>
      <c r="H213" s="33"/>
      <c r="I213" s="33"/>
      <c r="J213" s="33">
        <v>25</v>
      </c>
    </row>
    <row r="214" spans="1:10" s="34" customFormat="1" ht="39">
      <c r="A214" s="31" t="s">
        <v>410</v>
      </c>
      <c r="B214" s="64" t="s">
        <v>411</v>
      </c>
      <c r="C214" s="33">
        <v>509</v>
      </c>
      <c r="D214" s="33">
        <v>509</v>
      </c>
      <c r="E214" s="73">
        <f t="shared" si="10"/>
        <v>0</v>
      </c>
      <c r="F214" s="33">
        <v>152.5</v>
      </c>
      <c r="G214" s="73">
        <f t="shared" si="11"/>
        <v>-356.5</v>
      </c>
      <c r="H214" s="33">
        <f t="shared" ref="H214:H283" si="12">F214/D214*100</f>
        <v>29.960707269155208</v>
      </c>
      <c r="I214" s="33"/>
      <c r="J214" s="33">
        <v>152.5</v>
      </c>
    </row>
    <row r="215" spans="1:10" s="37" customFormat="1" ht="44" customHeight="1">
      <c r="A215" s="44" t="s">
        <v>412</v>
      </c>
      <c r="B215" s="61" t="s">
        <v>413</v>
      </c>
      <c r="C215" s="46">
        <f>SUM(C216:C217)</f>
        <v>0</v>
      </c>
      <c r="D215" s="46">
        <f>SUM(D216:D217)</f>
        <v>46.5</v>
      </c>
      <c r="E215" s="75">
        <f t="shared" si="10"/>
        <v>46.5</v>
      </c>
      <c r="F215" s="46">
        <f>SUM(F216:F217)</f>
        <v>7836.8</v>
      </c>
      <c r="G215" s="75">
        <f t="shared" si="11"/>
        <v>7790.3</v>
      </c>
      <c r="H215" s="46">
        <f t="shared" si="12"/>
        <v>16853.333333333332</v>
      </c>
      <c r="I215" s="46">
        <f>I217</f>
        <v>0</v>
      </c>
      <c r="J215" s="46">
        <f>SUM(J216:J217)</f>
        <v>7836.8</v>
      </c>
    </row>
    <row r="216" spans="1:10" s="37" customFormat="1" ht="44" customHeight="1">
      <c r="A216" s="31" t="s">
        <v>414</v>
      </c>
      <c r="B216" s="64" t="s">
        <v>415</v>
      </c>
      <c r="C216" s="33">
        <v>0</v>
      </c>
      <c r="D216" s="33">
        <v>46.5</v>
      </c>
      <c r="E216" s="73">
        <f t="shared" si="10"/>
        <v>46.5</v>
      </c>
      <c r="F216" s="33">
        <v>7821.8</v>
      </c>
      <c r="G216" s="73">
        <f t="shared" si="11"/>
        <v>7775.3</v>
      </c>
      <c r="H216" s="33">
        <f t="shared" si="12"/>
        <v>16821.075268817203</v>
      </c>
      <c r="I216" s="46"/>
      <c r="J216" s="33">
        <v>7821.8</v>
      </c>
    </row>
    <row r="217" spans="1:10" ht="71" customHeight="1">
      <c r="A217" s="31" t="s">
        <v>416</v>
      </c>
      <c r="B217" s="64" t="s">
        <v>417</v>
      </c>
      <c r="C217" s="33">
        <v>0</v>
      </c>
      <c r="D217" s="33">
        <v>0</v>
      </c>
      <c r="E217" s="73">
        <f t="shared" si="10"/>
        <v>0</v>
      </c>
      <c r="F217" s="33">
        <v>15</v>
      </c>
      <c r="G217" s="73">
        <f t="shared" si="11"/>
        <v>15</v>
      </c>
      <c r="H217" s="33"/>
      <c r="I217" s="33"/>
      <c r="J217" s="33">
        <v>15</v>
      </c>
    </row>
    <row r="218" spans="1:10" s="37" customFormat="1" ht="13">
      <c r="A218" s="44" t="s">
        <v>418</v>
      </c>
      <c r="B218" s="61" t="s">
        <v>419</v>
      </c>
      <c r="C218" s="46">
        <f>C219+C220</f>
        <v>0.2</v>
      </c>
      <c r="D218" s="46">
        <f>D219+D220</f>
        <v>30.099999999999998</v>
      </c>
      <c r="E218" s="75">
        <f t="shared" si="10"/>
        <v>29.9</v>
      </c>
      <c r="F218" s="46">
        <f>F219+F220</f>
        <v>51.5</v>
      </c>
      <c r="G218" s="75">
        <f t="shared" si="11"/>
        <v>21.400000000000002</v>
      </c>
      <c r="H218" s="46">
        <f t="shared" si="12"/>
        <v>171.0963455149502</v>
      </c>
      <c r="I218" s="46"/>
      <c r="J218" s="46">
        <f>J219+J220</f>
        <v>55</v>
      </c>
    </row>
    <row r="219" spans="1:10" ht="26">
      <c r="A219" s="31" t="s">
        <v>420</v>
      </c>
      <c r="B219" s="64" t="s">
        <v>421</v>
      </c>
      <c r="C219" s="33">
        <v>0</v>
      </c>
      <c r="D219" s="33">
        <v>29.9</v>
      </c>
      <c r="E219" s="73">
        <f t="shared" si="10"/>
        <v>29.9</v>
      </c>
      <c r="F219" s="33">
        <v>51.1</v>
      </c>
      <c r="G219" s="73">
        <f t="shared" si="11"/>
        <v>21.200000000000003</v>
      </c>
      <c r="H219" s="33">
        <f t="shared" si="12"/>
        <v>170.90301003344484</v>
      </c>
      <c r="I219" s="33"/>
      <c r="J219" s="33">
        <v>54.6</v>
      </c>
    </row>
    <row r="220" spans="1:10" ht="52">
      <c r="A220" s="31" t="s">
        <v>422</v>
      </c>
      <c r="B220" s="64" t="s">
        <v>423</v>
      </c>
      <c r="C220" s="33">
        <v>0.2</v>
      </c>
      <c r="D220" s="33">
        <v>0.2</v>
      </c>
      <c r="E220" s="73">
        <f t="shared" si="10"/>
        <v>0</v>
      </c>
      <c r="F220" s="33">
        <v>0.4</v>
      </c>
      <c r="G220" s="73">
        <f t="shared" si="11"/>
        <v>0.2</v>
      </c>
      <c r="H220" s="33">
        <f t="shared" si="12"/>
        <v>200</v>
      </c>
      <c r="I220" s="33"/>
      <c r="J220" s="33">
        <v>0.4</v>
      </c>
    </row>
    <row r="221" spans="1:10" ht="39">
      <c r="A221" s="44" t="s">
        <v>424</v>
      </c>
      <c r="B221" s="61" t="s">
        <v>425</v>
      </c>
      <c r="C221" s="46">
        <f>C222</f>
        <v>593.79999999999995</v>
      </c>
      <c r="D221" s="46">
        <f>D222</f>
        <v>593.79999999999995</v>
      </c>
      <c r="E221" s="75">
        <f t="shared" si="10"/>
        <v>0</v>
      </c>
      <c r="F221" s="46">
        <f>F222</f>
        <v>357.9</v>
      </c>
      <c r="G221" s="75">
        <f t="shared" si="11"/>
        <v>-235.89999999999998</v>
      </c>
      <c r="H221" s="46">
        <f t="shared" si="12"/>
        <v>60.272819131020547</v>
      </c>
      <c r="I221" s="46"/>
      <c r="J221" s="46">
        <f>J222</f>
        <v>357.9</v>
      </c>
    </row>
    <row r="222" spans="1:10" ht="43.25" customHeight="1">
      <c r="A222" s="31" t="s">
        <v>426</v>
      </c>
      <c r="B222" s="64" t="s">
        <v>427</v>
      </c>
      <c r="C222" s="33">
        <v>593.79999999999995</v>
      </c>
      <c r="D222" s="33">
        <v>593.79999999999995</v>
      </c>
      <c r="E222" s="73">
        <f t="shared" si="10"/>
        <v>0</v>
      </c>
      <c r="F222" s="33">
        <v>357.9</v>
      </c>
      <c r="G222" s="73">
        <f t="shared" si="11"/>
        <v>-235.89999999999998</v>
      </c>
      <c r="H222" s="33">
        <f t="shared" si="12"/>
        <v>60.272819131020547</v>
      </c>
      <c r="I222" s="33"/>
      <c r="J222" s="33">
        <v>357.9</v>
      </c>
    </row>
    <row r="223" spans="1:10" s="37" customFormat="1" ht="39">
      <c r="A223" s="44" t="s">
        <v>428</v>
      </c>
      <c r="B223" s="61" t="s">
        <v>429</v>
      </c>
      <c r="C223" s="46">
        <f>C224+C225</f>
        <v>171.8</v>
      </c>
      <c r="D223" s="46">
        <f>D224+D225</f>
        <v>171.8</v>
      </c>
      <c r="E223" s="75">
        <f t="shared" si="10"/>
        <v>0</v>
      </c>
      <c r="F223" s="46">
        <f>F224+F225</f>
        <v>367.09999999999997</v>
      </c>
      <c r="G223" s="75">
        <f t="shared" si="11"/>
        <v>195.29999999999995</v>
      </c>
      <c r="H223" s="46">
        <f t="shared" si="12"/>
        <v>213.67869615832359</v>
      </c>
      <c r="I223" s="46"/>
      <c r="J223" s="46">
        <f>J224+J225</f>
        <v>368.5</v>
      </c>
    </row>
    <row r="224" spans="1:10" s="37" customFormat="1" ht="39">
      <c r="A224" s="44" t="s">
        <v>428</v>
      </c>
      <c r="B224" s="64" t="s">
        <v>430</v>
      </c>
      <c r="C224" s="33">
        <v>0</v>
      </c>
      <c r="D224" s="33">
        <v>0</v>
      </c>
      <c r="E224" s="73">
        <f t="shared" si="10"/>
        <v>0</v>
      </c>
      <c r="F224" s="33">
        <v>39.9</v>
      </c>
      <c r="G224" s="73">
        <f t="shared" si="11"/>
        <v>39.9</v>
      </c>
      <c r="H224" s="46"/>
      <c r="I224" s="46"/>
      <c r="J224" s="33">
        <v>39.9</v>
      </c>
    </row>
    <row r="225" spans="1:10" s="37" customFormat="1" ht="65">
      <c r="A225" s="44" t="s">
        <v>431</v>
      </c>
      <c r="B225" s="64" t="s">
        <v>432</v>
      </c>
      <c r="C225" s="33">
        <v>171.8</v>
      </c>
      <c r="D225" s="33">
        <v>171.8</v>
      </c>
      <c r="E225" s="73">
        <f t="shared" si="10"/>
        <v>0</v>
      </c>
      <c r="F225" s="33">
        <v>327.2</v>
      </c>
      <c r="G225" s="73">
        <f t="shared" si="11"/>
        <v>155.39999999999998</v>
      </c>
      <c r="H225" s="33">
        <f t="shared" si="12"/>
        <v>190.45401629802095</v>
      </c>
      <c r="I225" s="46"/>
      <c r="J225" s="33">
        <v>328.6</v>
      </c>
    </row>
    <row r="226" spans="1:10" s="37" customFormat="1" ht="53.4" customHeight="1">
      <c r="A226" s="44" t="s">
        <v>433</v>
      </c>
      <c r="B226" s="61" t="s">
        <v>434</v>
      </c>
      <c r="C226" s="46">
        <v>1980</v>
      </c>
      <c r="D226" s="46">
        <v>1980</v>
      </c>
      <c r="E226" s="75">
        <f t="shared" si="10"/>
        <v>0</v>
      </c>
      <c r="F226" s="46">
        <v>630</v>
      </c>
      <c r="G226" s="75">
        <f t="shared" si="11"/>
        <v>-1350</v>
      </c>
      <c r="H226" s="46">
        <f t="shared" si="12"/>
        <v>31.818181818181817</v>
      </c>
      <c r="I226" s="46"/>
      <c r="J226" s="46">
        <v>2288</v>
      </c>
    </row>
    <row r="227" spans="1:10" s="37" customFormat="1" ht="52">
      <c r="A227" s="44" t="s">
        <v>435</v>
      </c>
      <c r="B227" s="61" t="s">
        <v>436</v>
      </c>
      <c r="C227" s="46">
        <f>C228</f>
        <v>376</v>
      </c>
      <c r="D227" s="46">
        <f>D228</f>
        <v>245</v>
      </c>
      <c r="E227" s="75">
        <f t="shared" si="10"/>
        <v>-131</v>
      </c>
      <c r="F227" s="46">
        <f>F228</f>
        <v>245.6</v>
      </c>
      <c r="G227" s="75">
        <f t="shared" si="11"/>
        <v>0.59999999999999432</v>
      </c>
      <c r="H227" s="46">
        <f t="shared" si="12"/>
        <v>100.24489795918367</v>
      </c>
      <c r="I227" s="46">
        <f>I228</f>
        <v>0</v>
      </c>
      <c r="J227" s="46">
        <f>J228</f>
        <v>245.6</v>
      </c>
    </row>
    <row r="228" spans="1:10" s="34" customFormat="1" ht="52">
      <c r="A228" s="31" t="s">
        <v>437</v>
      </c>
      <c r="B228" s="64" t="s">
        <v>438</v>
      </c>
      <c r="C228" s="33">
        <v>376</v>
      </c>
      <c r="D228" s="33">
        <v>245</v>
      </c>
      <c r="E228" s="73">
        <f t="shared" si="10"/>
        <v>-131</v>
      </c>
      <c r="F228" s="33">
        <v>245.6</v>
      </c>
      <c r="G228" s="73">
        <f t="shared" si="11"/>
        <v>0.59999999999999432</v>
      </c>
      <c r="H228" s="33">
        <f t="shared" si="12"/>
        <v>100.24489795918367</v>
      </c>
      <c r="I228" s="33"/>
      <c r="J228" s="33">
        <v>245.6</v>
      </c>
    </row>
    <row r="229" spans="1:10" s="37" customFormat="1" ht="26">
      <c r="A229" s="44" t="s">
        <v>439</v>
      </c>
      <c r="B229" s="61" t="s">
        <v>440</v>
      </c>
      <c r="C229" s="46">
        <f>C230</f>
        <v>390.1</v>
      </c>
      <c r="D229" s="46">
        <f>D230</f>
        <v>485.6</v>
      </c>
      <c r="E229" s="75">
        <f t="shared" si="10"/>
        <v>95.5</v>
      </c>
      <c r="F229" s="46">
        <f>F230</f>
        <v>560</v>
      </c>
      <c r="G229" s="75">
        <f t="shared" si="11"/>
        <v>74.399999999999977</v>
      </c>
      <c r="H229" s="46">
        <f t="shared" si="12"/>
        <v>115.32125205930808</v>
      </c>
      <c r="I229" s="46">
        <f>I230</f>
        <v>0</v>
      </c>
      <c r="J229" s="46">
        <f>J230</f>
        <v>560</v>
      </c>
    </row>
    <row r="230" spans="1:10" s="34" customFormat="1" ht="39">
      <c r="A230" s="31" t="s">
        <v>441</v>
      </c>
      <c r="B230" s="64" t="s">
        <v>442</v>
      </c>
      <c r="C230" s="33">
        <v>390.1</v>
      </c>
      <c r="D230" s="33">
        <v>485.6</v>
      </c>
      <c r="E230" s="73">
        <f t="shared" si="10"/>
        <v>95.5</v>
      </c>
      <c r="F230" s="33">
        <v>560</v>
      </c>
      <c r="G230" s="73">
        <f t="shared" si="11"/>
        <v>74.399999999999977</v>
      </c>
      <c r="H230" s="33">
        <f t="shared" si="12"/>
        <v>115.32125205930808</v>
      </c>
      <c r="I230" s="33"/>
      <c r="J230" s="33">
        <v>560</v>
      </c>
    </row>
    <row r="231" spans="1:10" s="37" customFormat="1" ht="26">
      <c r="A231" s="44" t="s">
        <v>443</v>
      </c>
      <c r="B231" s="61" t="s">
        <v>444</v>
      </c>
      <c r="C231" s="46">
        <f>SUM(C232:C233)</f>
        <v>5168.3999999999996</v>
      </c>
      <c r="D231" s="46">
        <f>SUM(D232:D233)</f>
        <v>5842.7</v>
      </c>
      <c r="E231" s="75">
        <f t="shared" si="10"/>
        <v>674.30000000000018</v>
      </c>
      <c r="F231" s="46">
        <f>SUM(F232:F233)</f>
        <v>8123</v>
      </c>
      <c r="G231" s="75">
        <f t="shared" si="11"/>
        <v>2280.3000000000002</v>
      </c>
      <c r="H231" s="46">
        <f t="shared" si="12"/>
        <v>139.02818902219863</v>
      </c>
      <c r="I231" s="46">
        <f>I232</f>
        <v>0</v>
      </c>
      <c r="J231" s="46">
        <f>SUM(J232:J233)</f>
        <v>8576.7000000000007</v>
      </c>
    </row>
    <row r="232" spans="1:10" ht="26">
      <c r="A232" s="31" t="s">
        <v>445</v>
      </c>
      <c r="B232" s="64" t="s">
        <v>446</v>
      </c>
      <c r="C232" s="33">
        <v>2715.3</v>
      </c>
      <c r="D232" s="33">
        <v>3389.6</v>
      </c>
      <c r="E232" s="73">
        <f t="shared" si="10"/>
        <v>674.29999999999973</v>
      </c>
      <c r="F232" s="33">
        <v>5455.7</v>
      </c>
      <c r="G232" s="73">
        <f t="shared" si="11"/>
        <v>2066.1</v>
      </c>
      <c r="H232" s="33">
        <f t="shared" si="12"/>
        <v>160.95409487845174</v>
      </c>
      <c r="I232" s="33"/>
      <c r="J232" s="33">
        <v>5455.7</v>
      </c>
    </row>
    <row r="233" spans="1:10" ht="57" customHeight="1">
      <c r="A233" s="31" t="s">
        <v>447</v>
      </c>
      <c r="B233" s="64" t="s">
        <v>448</v>
      </c>
      <c r="C233" s="33">
        <v>2453.1</v>
      </c>
      <c r="D233" s="33">
        <v>2453.1</v>
      </c>
      <c r="E233" s="73">
        <f t="shared" si="10"/>
        <v>0</v>
      </c>
      <c r="F233" s="33">
        <v>2667.3</v>
      </c>
      <c r="G233" s="73">
        <f t="shared" si="11"/>
        <v>214.20000000000027</v>
      </c>
      <c r="H233" s="33">
        <f t="shared" si="12"/>
        <v>108.73180873180874</v>
      </c>
      <c r="I233" s="33"/>
      <c r="J233" s="33">
        <v>3121</v>
      </c>
    </row>
    <row r="234" spans="1:10" ht="32" hidden="1" customHeight="1">
      <c r="A234" s="31" t="s">
        <v>449</v>
      </c>
      <c r="B234" s="64" t="s">
        <v>450</v>
      </c>
      <c r="C234" s="33">
        <v>0</v>
      </c>
      <c r="D234" s="33">
        <v>0</v>
      </c>
      <c r="E234" s="73">
        <f t="shared" si="10"/>
        <v>0</v>
      </c>
      <c r="F234" s="33">
        <v>0</v>
      </c>
      <c r="G234" s="73">
        <f t="shared" si="11"/>
        <v>0</v>
      </c>
      <c r="H234" s="33"/>
      <c r="I234" s="33"/>
      <c r="J234" s="33">
        <v>0</v>
      </c>
    </row>
    <row r="235" spans="1:10" ht="13">
      <c r="A235" s="16" t="s">
        <v>451</v>
      </c>
      <c r="B235" s="17" t="s">
        <v>452</v>
      </c>
      <c r="C235" s="18">
        <f>C236+C238</f>
        <v>5616.1</v>
      </c>
      <c r="D235" s="18">
        <f>D236+D238</f>
        <v>3271</v>
      </c>
      <c r="E235" s="70">
        <f t="shared" si="10"/>
        <v>-2345.1000000000004</v>
      </c>
      <c r="F235" s="18">
        <f>F236+F238</f>
        <v>2949.6</v>
      </c>
      <c r="G235" s="70">
        <f t="shared" si="11"/>
        <v>-321.40000000000009</v>
      </c>
      <c r="H235" s="18">
        <f t="shared" si="12"/>
        <v>90.174258636502586</v>
      </c>
      <c r="I235" s="18">
        <f>I236+I238</f>
        <v>0</v>
      </c>
      <c r="J235" s="18">
        <f>J236+J238</f>
        <v>3111.8</v>
      </c>
    </row>
    <row r="236" spans="1:10" s="37" customFormat="1" ht="13">
      <c r="A236" s="16" t="s">
        <v>453</v>
      </c>
      <c r="B236" s="17" t="s">
        <v>454</v>
      </c>
      <c r="C236" s="18">
        <f>C237</f>
        <v>0</v>
      </c>
      <c r="D236" s="18">
        <f>D237</f>
        <v>0</v>
      </c>
      <c r="E236" s="70">
        <f t="shared" si="10"/>
        <v>0</v>
      </c>
      <c r="F236" s="18">
        <f>F237</f>
        <v>-155.5</v>
      </c>
      <c r="G236" s="70">
        <f t="shared" si="11"/>
        <v>-155.5</v>
      </c>
      <c r="H236" s="18"/>
      <c r="I236" s="18">
        <f>I237</f>
        <v>0</v>
      </c>
      <c r="J236" s="18">
        <f>J237</f>
        <v>0</v>
      </c>
    </row>
    <row r="237" spans="1:10" ht="13">
      <c r="A237" s="26" t="s">
        <v>455</v>
      </c>
      <c r="B237" s="27" t="s">
        <v>456</v>
      </c>
      <c r="C237" s="28">
        <v>0</v>
      </c>
      <c r="D237" s="28">
        <v>0</v>
      </c>
      <c r="E237" s="72">
        <f t="shared" si="10"/>
        <v>0</v>
      </c>
      <c r="F237" s="28">
        <v>-155.5</v>
      </c>
      <c r="G237" s="72">
        <f t="shared" si="11"/>
        <v>-155.5</v>
      </c>
      <c r="H237" s="28"/>
      <c r="I237" s="28"/>
      <c r="J237" s="28">
        <v>0</v>
      </c>
    </row>
    <row r="238" spans="1:10" s="37" customFormat="1" ht="13">
      <c r="A238" s="16" t="s">
        <v>457</v>
      </c>
      <c r="B238" s="17" t="s">
        <v>458</v>
      </c>
      <c r="C238" s="18">
        <f>C239</f>
        <v>5616.1</v>
      </c>
      <c r="D238" s="18">
        <f>D239</f>
        <v>3271</v>
      </c>
      <c r="E238" s="70">
        <f t="shared" si="10"/>
        <v>-2345.1000000000004</v>
      </c>
      <c r="F238" s="18">
        <f>F239</f>
        <v>3105.1</v>
      </c>
      <c r="G238" s="70">
        <f t="shared" si="11"/>
        <v>-165.90000000000009</v>
      </c>
      <c r="H238" s="18">
        <f t="shared" si="12"/>
        <v>94.928156527055947</v>
      </c>
      <c r="I238" s="18">
        <f>I239</f>
        <v>0</v>
      </c>
      <c r="J238" s="18">
        <f>J239</f>
        <v>3111.8</v>
      </c>
    </row>
    <row r="239" spans="1:10" ht="13">
      <c r="A239" s="26" t="s">
        <v>459</v>
      </c>
      <c r="B239" s="27" t="s">
        <v>460</v>
      </c>
      <c r="C239" s="28">
        <v>5616.1</v>
      </c>
      <c r="D239" s="28">
        <v>3271</v>
      </c>
      <c r="E239" s="72">
        <f t="shared" si="10"/>
        <v>-2345.1000000000004</v>
      </c>
      <c r="F239" s="28">
        <v>3105.1</v>
      </c>
      <c r="G239" s="72">
        <f t="shared" si="11"/>
        <v>-165.90000000000009</v>
      </c>
      <c r="H239" s="28">
        <f t="shared" si="12"/>
        <v>94.928156527055947</v>
      </c>
      <c r="I239" s="28"/>
      <c r="J239" s="28">
        <v>3111.8</v>
      </c>
    </row>
    <row r="240" spans="1:10" ht="13">
      <c r="A240" s="16" t="s">
        <v>461</v>
      </c>
      <c r="B240" s="21" t="s">
        <v>462</v>
      </c>
      <c r="C240" s="18">
        <f>C241+C305+C315+C309</f>
        <v>2855158.4000000004</v>
      </c>
      <c r="D240" s="18">
        <f>D241+D305+D315+D309</f>
        <v>2224871.5999999996</v>
      </c>
      <c r="E240" s="70">
        <f t="shared" si="10"/>
        <v>-630286.80000000075</v>
      </c>
      <c r="F240" s="18">
        <f>F241+F305+F315+F309</f>
        <v>2221938.4</v>
      </c>
      <c r="G240" s="70">
        <f t="shared" si="11"/>
        <v>-2933.1999999997206</v>
      </c>
      <c r="H240" s="18">
        <f t="shared" si="12"/>
        <v>99.868163178495351</v>
      </c>
      <c r="I240" s="18" t="e">
        <f>I241+I305+I315+I309</f>
        <v>#REF!</v>
      </c>
      <c r="J240" s="18">
        <f>J241+J305+J315+J309</f>
        <v>4200912.8000000007</v>
      </c>
    </row>
    <row r="241" spans="1:10" ht="26">
      <c r="A241" s="48" t="s">
        <v>463</v>
      </c>
      <c r="B241" s="17" t="s">
        <v>464</v>
      </c>
      <c r="C241" s="18">
        <f>C242+C247+C283+C298</f>
        <v>2855158.4000000004</v>
      </c>
      <c r="D241" s="18">
        <f>D242+D247+D283+D298</f>
        <v>2226768.7999999998</v>
      </c>
      <c r="E241" s="70">
        <f t="shared" si="10"/>
        <v>-628389.60000000056</v>
      </c>
      <c r="F241" s="18">
        <f>F242+F247+F283+F298</f>
        <v>2225337.7999999998</v>
      </c>
      <c r="G241" s="70">
        <f t="shared" si="11"/>
        <v>-1431</v>
      </c>
      <c r="H241" s="18">
        <f t="shared" si="12"/>
        <v>99.93573648059018</v>
      </c>
      <c r="I241" s="18" t="e">
        <f>I242+I247+I283+I298</f>
        <v>#REF!</v>
      </c>
      <c r="J241" s="18">
        <f>J242+J247+J283+J298</f>
        <v>4204305.2</v>
      </c>
    </row>
    <row r="242" spans="1:10" s="37" customFormat="1" ht="17" customHeight="1">
      <c r="A242" s="20" t="s">
        <v>465</v>
      </c>
      <c r="B242" s="21" t="s">
        <v>466</v>
      </c>
      <c r="C242" s="18">
        <f>C243+C245</f>
        <v>135315.29999999999</v>
      </c>
      <c r="D242" s="18">
        <f>D243+D245</f>
        <v>135315.29999999999</v>
      </c>
      <c r="E242" s="70">
        <f t="shared" si="10"/>
        <v>0</v>
      </c>
      <c r="F242" s="18">
        <f>F243+F245</f>
        <v>135315.29999999999</v>
      </c>
      <c r="G242" s="70">
        <f t="shared" si="11"/>
        <v>0</v>
      </c>
      <c r="H242" s="18">
        <f t="shared" si="12"/>
        <v>100</v>
      </c>
      <c r="I242" s="18">
        <f>I243+I245</f>
        <v>0</v>
      </c>
      <c r="J242" s="18">
        <f>J243+J245</f>
        <v>180420.6</v>
      </c>
    </row>
    <row r="243" spans="1:10" s="30" customFormat="1" ht="13">
      <c r="A243" s="52" t="s">
        <v>467</v>
      </c>
      <c r="B243" s="42" t="s">
        <v>468</v>
      </c>
      <c r="C243" s="29">
        <f>C244</f>
        <v>135315.29999999999</v>
      </c>
      <c r="D243" s="29">
        <f>D244</f>
        <v>135315.29999999999</v>
      </c>
      <c r="E243" s="74">
        <f t="shared" si="10"/>
        <v>0</v>
      </c>
      <c r="F243" s="29">
        <f>F244</f>
        <v>135315.29999999999</v>
      </c>
      <c r="G243" s="74">
        <f t="shared" si="11"/>
        <v>0</v>
      </c>
      <c r="H243" s="29">
        <f t="shared" si="12"/>
        <v>100</v>
      </c>
      <c r="I243" s="29">
        <f>I244</f>
        <v>0</v>
      </c>
      <c r="J243" s="29">
        <f>J244</f>
        <v>180420.6</v>
      </c>
    </row>
    <row r="244" spans="1:10" ht="13">
      <c r="A244" s="63" t="s">
        <v>469</v>
      </c>
      <c r="B244" s="27" t="s">
        <v>470</v>
      </c>
      <c r="C244" s="28">
        <v>135315.29999999999</v>
      </c>
      <c r="D244" s="28">
        <v>135315.29999999999</v>
      </c>
      <c r="E244" s="72">
        <f t="shared" si="10"/>
        <v>0</v>
      </c>
      <c r="F244" s="28">
        <v>135315.29999999999</v>
      </c>
      <c r="G244" s="72">
        <f t="shared" si="11"/>
        <v>0</v>
      </c>
      <c r="H244" s="28">
        <f t="shared" si="12"/>
        <v>100</v>
      </c>
      <c r="I244" s="28"/>
      <c r="J244" s="28">
        <v>180420.6</v>
      </c>
    </row>
    <row r="245" spans="1:10" s="30" customFormat="1" ht="13" hidden="1">
      <c r="A245" s="58" t="s">
        <v>471</v>
      </c>
      <c r="B245" s="42" t="s">
        <v>472</v>
      </c>
      <c r="C245" s="29">
        <f>C246</f>
        <v>0</v>
      </c>
      <c r="D245" s="29">
        <f>D246</f>
        <v>0</v>
      </c>
      <c r="E245" s="74">
        <f t="shared" si="10"/>
        <v>0</v>
      </c>
      <c r="F245" s="29">
        <f>F246</f>
        <v>0</v>
      </c>
      <c r="G245" s="74">
        <f t="shared" si="11"/>
        <v>0</v>
      </c>
      <c r="H245" s="29" t="e">
        <f t="shared" si="12"/>
        <v>#DIV/0!</v>
      </c>
      <c r="I245" s="29">
        <f>I246</f>
        <v>0</v>
      </c>
      <c r="J245" s="29">
        <f>J246</f>
        <v>0</v>
      </c>
    </row>
    <row r="246" spans="1:10" ht="13" hidden="1">
      <c r="A246" s="51" t="s">
        <v>473</v>
      </c>
      <c r="B246" s="27" t="s">
        <v>474</v>
      </c>
      <c r="C246" s="28"/>
      <c r="D246" s="28"/>
      <c r="E246" s="72">
        <f t="shared" si="10"/>
        <v>0</v>
      </c>
      <c r="F246" s="28"/>
      <c r="G246" s="72">
        <f t="shared" si="11"/>
        <v>0</v>
      </c>
      <c r="H246" s="28" t="e">
        <f t="shared" si="12"/>
        <v>#DIV/0!</v>
      </c>
      <c r="I246" s="28"/>
      <c r="J246" s="28"/>
    </row>
    <row r="247" spans="1:10" s="37" customFormat="1" ht="27.65" customHeight="1">
      <c r="A247" s="20" t="s">
        <v>475</v>
      </c>
      <c r="B247" s="21" t="s">
        <v>476</v>
      </c>
      <c r="C247" s="18">
        <f>C248+C281+C252+C254+C259+C250+C265+C256+C263+C269+C267</f>
        <v>14695.8</v>
      </c>
      <c r="D247" s="18">
        <f>D248+D281+D252+D254+D259+D250+D265+D256+D263+D269+D267+D273+D277+D279</f>
        <v>212374.3</v>
      </c>
      <c r="E247" s="70">
        <f t="shared" si="10"/>
        <v>197678.5</v>
      </c>
      <c r="F247" s="18">
        <f>F248+F281+F252+F254+F259+F250+F265+F256+F263+F269+F267+F277+F273+F279</f>
        <v>210943.3</v>
      </c>
      <c r="G247" s="70">
        <f t="shared" si="11"/>
        <v>-1431</v>
      </c>
      <c r="H247" s="18">
        <f t="shared" si="12"/>
        <v>99.326189656658087</v>
      </c>
      <c r="I247" s="18">
        <f>I248+I281+I252+I254+I259+I250+I265+I256+I263+I269</f>
        <v>0</v>
      </c>
      <c r="J247" s="18">
        <f>J248+J281+J252+J254+J259+J250+J265+J256+J263+J269+J267+J273+J275+J277+J279</f>
        <v>504517.10000000009</v>
      </c>
    </row>
    <row r="248" spans="1:10" s="30" customFormat="1" ht="26" hidden="1">
      <c r="A248" s="52" t="s">
        <v>477</v>
      </c>
      <c r="B248" s="42" t="s">
        <v>478</v>
      </c>
      <c r="C248" s="25">
        <f>C249</f>
        <v>0</v>
      </c>
      <c r="D248" s="25">
        <f>D249</f>
        <v>0</v>
      </c>
      <c r="E248" s="71">
        <f t="shared" si="10"/>
        <v>0</v>
      </c>
      <c r="F248" s="25">
        <f>F249</f>
        <v>0</v>
      </c>
      <c r="G248" s="71">
        <f t="shared" si="11"/>
        <v>0</v>
      </c>
      <c r="H248" s="18" t="e">
        <f t="shared" si="12"/>
        <v>#DIV/0!</v>
      </c>
      <c r="I248" s="25">
        <f>I249</f>
        <v>0</v>
      </c>
      <c r="J248" s="25">
        <f>J249</f>
        <v>0</v>
      </c>
    </row>
    <row r="249" spans="1:10" ht="26" hidden="1">
      <c r="A249" s="63" t="s">
        <v>479</v>
      </c>
      <c r="B249" s="27" t="s">
        <v>480</v>
      </c>
      <c r="C249" s="33">
        <v>0</v>
      </c>
      <c r="D249" s="33">
        <v>0</v>
      </c>
      <c r="E249" s="73">
        <f t="shared" si="10"/>
        <v>0</v>
      </c>
      <c r="F249" s="33">
        <v>0</v>
      </c>
      <c r="G249" s="73">
        <f t="shared" si="11"/>
        <v>0</v>
      </c>
      <c r="H249" s="18" t="e">
        <f t="shared" si="12"/>
        <v>#DIV/0!</v>
      </c>
      <c r="I249" s="33"/>
      <c r="J249" s="33">
        <v>0</v>
      </c>
    </row>
    <row r="250" spans="1:10" s="30" customFormat="1" ht="15.65" hidden="1" customHeight="1">
      <c r="A250" s="52" t="s">
        <v>481</v>
      </c>
      <c r="B250" s="62" t="s">
        <v>482</v>
      </c>
      <c r="C250" s="25">
        <f>C251</f>
        <v>0</v>
      </c>
      <c r="D250" s="25">
        <f>D251</f>
        <v>0</v>
      </c>
      <c r="E250" s="71">
        <f t="shared" si="10"/>
        <v>0</v>
      </c>
      <c r="F250" s="25">
        <f>F251</f>
        <v>0</v>
      </c>
      <c r="G250" s="71">
        <f t="shared" si="11"/>
        <v>0</v>
      </c>
      <c r="H250" s="18" t="e">
        <f t="shared" si="12"/>
        <v>#DIV/0!</v>
      </c>
      <c r="I250" s="25">
        <f>I251</f>
        <v>0</v>
      </c>
      <c r="J250" s="25">
        <f>J251</f>
        <v>0</v>
      </c>
    </row>
    <row r="251" spans="1:10" ht="19.25" hidden="1" customHeight="1">
      <c r="A251" s="63" t="s">
        <v>483</v>
      </c>
      <c r="B251" s="64" t="s">
        <v>484</v>
      </c>
      <c r="C251" s="33">
        <v>0</v>
      </c>
      <c r="D251" s="33">
        <v>0</v>
      </c>
      <c r="E251" s="73">
        <f t="shared" si="10"/>
        <v>0</v>
      </c>
      <c r="F251" s="33">
        <v>0</v>
      </c>
      <c r="G251" s="73">
        <f t="shared" si="11"/>
        <v>0</v>
      </c>
      <c r="H251" s="18" t="e">
        <f t="shared" si="12"/>
        <v>#DIV/0!</v>
      </c>
      <c r="I251" s="33"/>
      <c r="J251" s="33">
        <v>0</v>
      </c>
    </row>
    <row r="252" spans="1:10" s="30" customFormat="1" ht="30" customHeight="1">
      <c r="A252" s="52" t="s">
        <v>485</v>
      </c>
      <c r="B252" s="62" t="s">
        <v>486</v>
      </c>
      <c r="C252" s="25">
        <f>C253</f>
        <v>0</v>
      </c>
      <c r="D252" s="25">
        <f>D253</f>
        <v>4971.6000000000004</v>
      </c>
      <c r="E252" s="71">
        <f t="shared" si="10"/>
        <v>4971.6000000000004</v>
      </c>
      <c r="F252" s="25">
        <f>F253</f>
        <v>4971.6000000000004</v>
      </c>
      <c r="G252" s="71">
        <f t="shared" si="11"/>
        <v>0</v>
      </c>
      <c r="H252" s="25">
        <f t="shared" si="12"/>
        <v>100</v>
      </c>
      <c r="I252" s="25">
        <f>I253</f>
        <v>0</v>
      </c>
      <c r="J252" s="25">
        <f>J253</f>
        <v>247983.7</v>
      </c>
    </row>
    <row r="253" spans="1:10" ht="30" customHeight="1">
      <c r="A253" s="63" t="s">
        <v>487</v>
      </c>
      <c r="B253" s="64" t="s">
        <v>488</v>
      </c>
      <c r="C253" s="33">
        <v>0</v>
      </c>
      <c r="D253" s="33">
        <v>4971.6000000000004</v>
      </c>
      <c r="E253" s="73">
        <f t="shared" si="10"/>
        <v>4971.6000000000004</v>
      </c>
      <c r="F253" s="33">
        <v>4971.6000000000004</v>
      </c>
      <c r="G253" s="73">
        <f t="shared" si="11"/>
        <v>0</v>
      </c>
      <c r="H253" s="33">
        <f t="shared" si="12"/>
        <v>100</v>
      </c>
      <c r="I253" s="33"/>
      <c r="J253" s="33">
        <v>247983.7</v>
      </c>
    </row>
    <row r="254" spans="1:10" ht="13" hidden="1">
      <c r="A254" s="52" t="s">
        <v>489</v>
      </c>
      <c r="B254" s="62" t="s">
        <v>490</v>
      </c>
      <c r="C254" s="33">
        <f>C255</f>
        <v>0</v>
      </c>
      <c r="D254" s="33">
        <f>D255</f>
        <v>0</v>
      </c>
      <c r="E254" s="73">
        <f t="shared" si="10"/>
        <v>0</v>
      </c>
      <c r="F254" s="33">
        <f>F255</f>
        <v>0</v>
      </c>
      <c r="G254" s="73">
        <f t="shared" si="11"/>
        <v>0</v>
      </c>
      <c r="H254" s="18" t="e">
        <f t="shared" si="12"/>
        <v>#DIV/0!</v>
      </c>
      <c r="I254" s="33">
        <f>I255</f>
        <v>0</v>
      </c>
      <c r="J254" s="33">
        <f>J255</f>
        <v>0</v>
      </c>
    </row>
    <row r="255" spans="1:10" ht="13" hidden="1">
      <c r="A255" s="63" t="s">
        <v>491</v>
      </c>
      <c r="B255" s="64" t="s">
        <v>490</v>
      </c>
      <c r="C255" s="33">
        <v>0</v>
      </c>
      <c r="D255" s="33">
        <v>0</v>
      </c>
      <c r="E255" s="73">
        <f t="shared" si="10"/>
        <v>0</v>
      </c>
      <c r="F255" s="33">
        <v>0</v>
      </c>
      <c r="G255" s="73">
        <f t="shared" si="11"/>
        <v>0</v>
      </c>
      <c r="H255" s="18" t="e">
        <f t="shared" si="12"/>
        <v>#DIV/0!</v>
      </c>
      <c r="I255" s="33"/>
      <c r="J255" s="33">
        <v>0</v>
      </c>
    </row>
    <row r="256" spans="1:10" ht="52" hidden="1">
      <c r="A256" s="63" t="s">
        <v>492</v>
      </c>
      <c r="B256" s="64" t="s">
        <v>493</v>
      </c>
      <c r="C256" s="33">
        <f>C257</f>
        <v>0</v>
      </c>
      <c r="D256" s="33">
        <f>D257</f>
        <v>0</v>
      </c>
      <c r="E256" s="73">
        <f t="shared" si="10"/>
        <v>0</v>
      </c>
      <c r="F256" s="33">
        <f>F257</f>
        <v>0</v>
      </c>
      <c r="G256" s="73">
        <f t="shared" si="11"/>
        <v>0</v>
      </c>
      <c r="H256" s="18" t="e">
        <f t="shared" si="12"/>
        <v>#DIV/0!</v>
      </c>
      <c r="I256" s="33">
        <f>I257</f>
        <v>0</v>
      </c>
      <c r="J256" s="33">
        <f>J257</f>
        <v>0</v>
      </c>
    </row>
    <row r="257" spans="1:10" ht="52" hidden="1">
      <c r="A257" s="63" t="s">
        <v>494</v>
      </c>
      <c r="B257" s="64" t="s">
        <v>495</v>
      </c>
      <c r="C257" s="33">
        <f>C258</f>
        <v>0</v>
      </c>
      <c r="D257" s="33">
        <f>D258</f>
        <v>0</v>
      </c>
      <c r="E257" s="73">
        <f t="shared" si="10"/>
        <v>0</v>
      </c>
      <c r="F257" s="33">
        <f>F258</f>
        <v>0</v>
      </c>
      <c r="G257" s="73">
        <f t="shared" si="11"/>
        <v>0</v>
      </c>
      <c r="H257" s="18" t="e">
        <f t="shared" si="12"/>
        <v>#DIV/0!</v>
      </c>
      <c r="I257" s="33">
        <f>I258</f>
        <v>0</v>
      </c>
      <c r="J257" s="33">
        <f>J258</f>
        <v>0</v>
      </c>
    </row>
    <row r="258" spans="1:10" ht="39" hidden="1">
      <c r="A258" s="63" t="s">
        <v>496</v>
      </c>
      <c r="B258" s="64" t="s">
        <v>497</v>
      </c>
      <c r="C258" s="33"/>
      <c r="D258" s="33"/>
      <c r="E258" s="73">
        <f t="shared" si="10"/>
        <v>0</v>
      </c>
      <c r="F258" s="33"/>
      <c r="G258" s="73">
        <f t="shared" si="11"/>
        <v>0</v>
      </c>
      <c r="H258" s="18" t="e">
        <f t="shared" si="12"/>
        <v>#DIV/0!</v>
      </c>
      <c r="I258" s="33"/>
      <c r="J258" s="33"/>
    </row>
    <row r="259" spans="1:10" ht="39" hidden="1">
      <c r="A259" s="63" t="s">
        <v>498</v>
      </c>
      <c r="B259" s="64" t="s">
        <v>499</v>
      </c>
      <c r="C259" s="33">
        <f>C260+C262</f>
        <v>0</v>
      </c>
      <c r="D259" s="33">
        <f>D260+D262</f>
        <v>0</v>
      </c>
      <c r="E259" s="73">
        <f t="shared" si="10"/>
        <v>0</v>
      </c>
      <c r="F259" s="33">
        <f>F260+F262</f>
        <v>0</v>
      </c>
      <c r="G259" s="73">
        <f t="shared" si="11"/>
        <v>0</v>
      </c>
      <c r="H259" s="18" t="e">
        <f t="shared" si="12"/>
        <v>#DIV/0!</v>
      </c>
      <c r="I259" s="33">
        <f>I260+I262</f>
        <v>0</v>
      </c>
      <c r="J259" s="33">
        <f>J260+J262</f>
        <v>0</v>
      </c>
    </row>
    <row r="260" spans="1:10" ht="39" hidden="1">
      <c r="A260" s="63" t="s">
        <v>500</v>
      </c>
      <c r="B260" s="64" t="s">
        <v>501</v>
      </c>
      <c r="C260" s="33">
        <f>C261</f>
        <v>0</v>
      </c>
      <c r="D260" s="33">
        <f>D261</f>
        <v>0</v>
      </c>
      <c r="E260" s="73">
        <f t="shared" si="10"/>
        <v>0</v>
      </c>
      <c r="F260" s="33">
        <f>F261</f>
        <v>0</v>
      </c>
      <c r="G260" s="73">
        <f t="shared" si="11"/>
        <v>0</v>
      </c>
      <c r="H260" s="18" t="e">
        <f t="shared" si="12"/>
        <v>#DIV/0!</v>
      </c>
      <c r="I260" s="33">
        <f>I261</f>
        <v>0</v>
      </c>
      <c r="J260" s="33">
        <f>J261</f>
        <v>0</v>
      </c>
    </row>
    <row r="261" spans="1:10" ht="26" hidden="1">
      <c r="A261" s="63" t="s">
        <v>502</v>
      </c>
      <c r="B261" s="64" t="s">
        <v>503</v>
      </c>
      <c r="C261" s="33"/>
      <c r="D261" s="33"/>
      <c r="E261" s="73">
        <f t="shared" si="10"/>
        <v>0</v>
      </c>
      <c r="F261" s="33"/>
      <c r="G261" s="73">
        <f t="shared" si="11"/>
        <v>0</v>
      </c>
      <c r="H261" s="18" t="e">
        <f t="shared" si="12"/>
        <v>#DIV/0!</v>
      </c>
      <c r="I261" s="33"/>
      <c r="J261" s="33"/>
    </row>
    <row r="262" spans="1:10" ht="26" hidden="1">
      <c r="A262" s="63" t="s">
        <v>504</v>
      </c>
      <c r="B262" s="64" t="s">
        <v>505</v>
      </c>
      <c r="C262" s="33"/>
      <c r="D262" s="33"/>
      <c r="E262" s="73">
        <f t="shared" si="10"/>
        <v>0</v>
      </c>
      <c r="F262" s="33"/>
      <c r="G262" s="73">
        <f t="shared" si="11"/>
        <v>0</v>
      </c>
      <c r="H262" s="18" t="e">
        <f t="shared" si="12"/>
        <v>#DIV/0!</v>
      </c>
      <c r="I262" s="33"/>
      <c r="J262" s="33"/>
    </row>
    <row r="263" spans="1:10" ht="26" hidden="1">
      <c r="A263" s="63" t="s">
        <v>506</v>
      </c>
      <c r="B263" s="64" t="s">
        <v>507</v>
      </c>
      <c r="C263" s="33">
        <f t="shared" ref="C263:J263" si="13">C264</f>
        <v>0</v>
      </c>
      <c r="D263" s="33">
        <f t="shared" si="13"/>
        <v>0</v>
      </c>
      <c r="E263" s="73">
        <f t="shared" si="10"/>
        <v>0</v>
      </c>
      <c r="F263" s="33">
        <f t="shared" si="13"/>
        <v>0</v>
      </c>
      <c r="G263" s="73">
        <f t="shared" si="11"/>
        <v>0</v>
      </c>
      <c r="H263" s="18" t="e">
        <f t="shared" si="12"/>
        <v>#DIV/0!</v>
      </c>
      <c r="I263" s="33">
        <f t="shared" si="13"/>
        <v>0</v>
      </c>
      <c r="J263" s="33">
        <f t="shared" si="13"/>
        <v>0</v>
      </c>
    </row>
    <row r="264" spans="1:10" ht="26" hidden="1">
      <c r="A264" s="63" t="s">
        <v>508</v>
      </c>
      <c r="B264" s="64" t="s">
        <v>509</v>
      </c>
      <c r="C264" s="33"/>
      <c r="D264" s="33"/>
      <c r="E264" s="73">
        <f t="shared" si="10"/>
        <v>0</v>
      </c>
      <c r="F264" s="33"/>
      <c r="G264" s="73">
        <f t="shared" si="11"/>
        <v>0</v>
      </c>
      <c r="H264" s="18" t="e">
        <f t="shared" si="12"/>
        <v>#DIV/0!</v>
      </c>
      <c r="I264" s="33"/>
      <c r="J264" s="33"/>
    </row>
    <row r="265" spans="1:10" ht="39" hidden="1">
      <c r="A265" s="63" t="s">
        <v>510</v>
      </c>
      <c r="B265" s="64" t="s">
        <v>511</v>
      </c>
      <c r="C265" s="33">
        <f>C266</f>
        <v>0</v>
      </c>
      <c r="D265" s="33">
        <f>D266</f>
        <v>0</v>
      </c>
      <c r="E265" s="73">
        <f t="shared" si="10"/>
        <v>0</v>
      </c>
      <c r="F265" s="33">
        <f>F266</f>
        <v>0</v>
      </c>
      <c r="G265" s="73">
        <f t="shared" si="11"/>
        <v>0</v>
      </c>
      <c r="H265" s="18" t="e">
        <f t="shared" si="12"/>
        <v>#DIV/0!</v>
      </c>
      <c r="I265" s="33">
        <f>I266</f>
        <v>0</v>
      </c>
      <c r="J265" s="33">
        <f>J266</f>
        <v>0</v>
      </c>
    </row>
    <row r="266" spans="1:10" ht="39" hidden="1">
      <c r="A266" s="63" t="s">
        <v>512</v>
      </c>
      <c r="B266" s="64" t="s">
        <v>513</v>
      </c>
      <c r="C266" s="33"/>
      <c r="D266" s="33"/>
      <c r="E266" s="73">
        <f t="shared" si="10"/>
        <v>0</v>
      </c>
      <c r="F266" s="33"/>
      <c r="G266" s="73">
        <f t="shared" si="11"/>
        <v>0</v>
      </c>
      <c r="H266" s="18" t="e">
        <f t="shared" si="12"/>
        <v>#DIV/0!</v>
      </c>
      <c r="I266" s="33"/>
      <c r="J266" s="33"/>
    </row>
    <row r="267" spans="1:10" ht="29" hidden="1" customHeight="1">
      <c r="A267" s="63" t="s">
        <v>514</v>
      </c>
      <c r="B267" s="64" t="s">
        <v>515</v>
      </c>
      <c r="C267" s="25">
        <f>C268</f>
        <v>0</v>
      </c>
      <c r="D267" s="25">
        <f>D268</f>
        <v>0</v>
      </c>
      <c r="E267" s="71">
        <f t="shared" si="10"/>
        <v>0</v>
      </c>
      <c r="F267" s="25">
        <f>F268</f>
        <v>0</v>
      </c>
      <c r="G267" s="71">
        <f t="shared" si="11"/>
        <v>0</v>
      </c>
      <c r="H267" s="18" t="e">
        <f t="shared" si="12"/>
        <v>#DIV/0!</v>
      </c>
      <c r="I267" s="25"/>
      <c r="J267" s="25">
        <f>J268</f>
        <v>0</v>
      </c>
    </row>
    <row r="268" spans="1:10" ht="42" hidden="1" customHeight="1">
      <c r="A268" s="63" t="s">
        <v>516</v>
      </c>
      <c r="B268" s="64" t="s">
        <v>517</v>
      </c>
      <c r="C268" s="33">
        <v>0</v>
      </c>
      <c r="D268" s="33">
        <v>0</v>
      </c>
      <c r="E268" s="73">
        <f t="shared" si="10"/>
        <v>0</v>
      </c>
      <c r="F268" s="33">
        <v>0</v>
      </c>
      <c r="G268" s="73">
        <f t="shared" si="11"/>
        <v>0</v>
      </c>
      <c r="H268" s="18" t="e">
        <f t="shared" si="12"/>
        <v>#DIV/0!</v>
      </c>
      <c r="I268" s="33"/>
      <c r="J268" s="33">
        <v>0</v>
      </c>
    </row>
    <row r="269" spans="1:10" s="34" customFormat="1" ht="44.4" customHeight="1">
      <c r="A269" s="63" t="s">
        <v>518</v>
      </c>
      <c r="B269" s="62" t="s">
        <v>519</v>
      </c>
      <c r="C269" s="25">
        <f>C270</f>
        <v>0</v>
      </c>
      <c r="D269" s="25">
        <f>D270</f>
        <v>3823.1</v>
      </c>
      <c r="E269" s="71">
        <f t="shared" si="10"/>
        <v>3823.1</v>
      </c>
      <c r="F269" s="25">
        <f>F270</f>
        <v>3823.1</v>
      </c>
      <c r="G269" s="71">
        <f t="shared" si="11"/>
        <v>0</v>
      </c>
      <c r="H269" s="33">
        <f t="shared" si="12"/>
        <v>100</v>
      </c>
      <c r="I269" s="33">
        <f>I270</f>
        <v>0</v>
      </c>
      <c r="J269" s="25">
        <f>J270</f>
        <v>13196.5</v>
      </c>
    </row>
    <row r="270" spans="1:10" ht="42" customHeight="1">
      <c r="A270" s="63" t="s">
        <v>520</v>
      </c>
      <c r="B270" s="64" t="s">
        <v>521</v>
      </c>
      <c r="C270" s="33">
        <v>0</v>
      </c>
      <c r="D270" s="33">
        <v>3823.1</v>
      </c>
      <c r="E270" s="73">
        <f t="shared" ref="E270:E319" si="14">D270-C270</f>
        <v>3823.1</v>
      </c>
      <c r="F270" s="33">
        <v>3823.1</v>
      </c>
      <c r="G270" s="73">
        <f t="shared" ref="G270:G319" si="15">F270-D270</f>
        <v>0</v>
      </c>
      <c r="H270" s="33">
        <f t="shared" si="12"/>
        <v>100</v>
      </c>
      <c r="I270" s="33"/>
      <c r="J270" s="33">
        <v>13196.5</v>
      </c>
    </row>
    <row r="271" spans="1:10" ht="26" hidden="1">
      <c r="A271" s="58" t="s">
        <v>522</v>
      </c>
      <c r="B271" s="42" t="s">
        <v>523</v>
      </c>
      <c r="C271" s="33">
        <f>C272</f>
        <v>0</v>
      </c>
      <c r="D271" s="33">
        <f>D272</f>
        <v>0</v>
      </c>
      <c r="E271" s="73">
        <f t="shared" si="14"/>
        <v>0</v>
      </c>
      <c r="F271" s="33">
        <f>F272</f>
        <v>0</v>
      </c>
      <c r="G271" s="73">
        <f t="shared" si="15"/>
        <v>0</v>
      </c>
      <c r="H271" s="33" t="e">
        <f t="shared" si="12"/>
        <v>#DIV/0!</v>
      </c>
      <c r="I271" s="33"/>
      <c r="J271" s="33">
        <f>J272</f>
        <v>0</v>
      </c>
    </row>
    <row r="272" spans="1:10" ht="26" hidden="1">
      <c r="A272" s="51" t="s">
        <v>524</v>
      </c>
      <c r="B272" s="27" t="s">
        <v>525</v>
      </c>
      <c r="C272" s="33">
        <v>0</v>
      </c>
      <c r="D272" s="33">
        <v>0</v>
      </c>
      <c r="E272" s="73">
        <f t="shared" si="14"/>
        <v>0</v>
      </c>
      <c r="F272" s="33">
        <v>0</v>
      </c>
      <c r="G272" s="73">
        <f t="shared" si="15"/>
        <v>0</v>
      </c>
      <c r="H272" s="33" t="e">
        <f t="shared" si="12"/>
        <v>#DIV/0!</v>
      </c>
      <c r="I272" s="33"/>
      <c r="J272" s="33">
        <v>0</v>
      </c>
    </row>
    <row r="273" spans="1:10" ht="26">
      <c r="A273" s="52" t="s">
        <v>526</v>
      </c>
      <c r="B273" s="24" t="s">
        <v>527</v>
      </c>
      <c r="C273" s="25">
        <v>0</v>
      </c>
      <c r="D273" s="25">
        <f>D274</f>
        <v>7800.8</v>
      </c>
      <c r="E273" s="71">
        <f t="shared" si="14"/>
        <v>7800.8</v>
      </c>
      <c r="F273" s="25">
        <f>F274</f>
        <v>7800.8</v>
      </c>
      <c r="G273" s="71">
        <f t="shared" si="15"/>
        <v>0</v>
      </c>
      <c r="H273" s="33">
        <f t="shared" si="12"/>
        <v>100</v>
      </c>
      <c r="I273" s="33"/>
      <c r="J273" s="25">
        <f>J274</f>
        <v>13198.7</v>
      </c>
    </row>
    <row r="274" spans="1:10" ht="26">
      <c r="A274" s="51" t="s">
        <v>528</v>
      </c>
      <c r="B274" s="27" t="s">
        <v>529</v>
      </c>
      <c r="C274" s="33">
        <v>0</v>
      </c>
      <c r="D274" s="33">
        <v>7800.8</v>
      </c>
      <c r="E274" s="73">
        <f t="shared" si="14"/>
        <v>7800.8</v>
      </c>
      <c r="F274" s="33">
        <v>7800.8</v>
      </c>
      <c r="G274" s="73">
        <f t="shared" si="15"/>
        <v>0</v>
      </c>
      <c r="H274" s="33">
        <f t="shared" si="12"/>
        <v>100</v>
      </c>
      <c r="I274" s="33"/>
      <c r="J274" s="33">
        <v>13198.7</v>
      </c>
    </row>
    <row r="275" spans="1:10" ht="30" hidden="1" customHeight="1">
      <c r="A275" s="52" t="s">
        <v>530</v>
      </c>
      <c r="B275" s="24" t="s">
        <v>531</v>
      </c>
      <c r="C275" s="25">
        <v>0</v>
      </c>
      <c r="D275" s="25">
        <v>0</v>
      </c>
      <c r="E275" s="71">
        <f t="shared" si="14"/>
        <v>0</v>
      </c>
      <c r="F275" s="25">
        <v>0</v>
      </c>
      <c r="G275" s="71">
        <f t="shared" si="15"/>
        <v>0</v>
      </c>
      <c r="H275" s="18"/>
      <c r="I275" s="33"/>
      <c r="J275" s="25">
        <f>J276</f>
        <v>0</v>
      </c>
    </row>
    <row r="276" spans="1:10" ht="39" hidden="1">
      <c r="A276" s="51" t="s">
        <v>532</v>
      </c>
      <c r="B276" s="27" t="s">
        <v>533</v>
      </c>
      <c r="C276" s="33">
        <v>0</v>
      </c>
      <c r="D276" s="33">
        <v>0</v>
      </c>
      <c r="E276" s="73">
        <f t="shared" si="14"/>
        <v>0</v>
      </c>
      <c r="F276" s="33">
        <v>0</v>
      </c>
      <c r="G276" s="73">
        <f t="shared" si="15"/>
        <v>0</v>
      </c>
      <c r="H276" s="18"/>
      <c r="I276" s="33"/>
      <c r="J276" s="33">
        <v>0</v>
      </c>
    </row>
    <row r="277" spans="1:10" ht="31.75" customHeight="1">
      <c r="A277" s="52" t="s">
        <v>514</v>
      </c>
      <c r="B277" s="24" t="s">
        <v>515</v>
      </c>
      <c r="C277" s="25">
        <f>C278</f>
        <v>0</v>
      </c>
      <c r="D277" s="25">
        <f>D278</f>
        <v>16967.900000000001</v>
      </c>
      <c r="E277" s="71">
        <f t="shared" si="14"/>
        <v>16967.900000000001</v>
      </c>
      <c r="F277" s="25">
        <f>F278</f>
        <v>15536.9</v>
      </c>
      <c r="G277" s="71">
        <f t="shared" si="15"/>
        <v>-1431.0000000000018</v>
      </c>
      <c r="H277" s="25">
        <f t="shared" si="12"/>
        <v>91.566428373575974</v>
      </c>
      <c r="I277" s="25"/>
      <c r="J277" s="25">
        <f>J278</f>
        <v>40995.4</v>
      </c>
    </row>
    <row r="278" spans="1:10" ht="42.65" customHeight="1">
      <c r="A278" s="51" t="s">
        <v>516</v>
      </c>
      <c r="B278" s="27" t="s">
        <v>517</v>
      </c>
      <c r="C278" s="33">
        <v>0</v>
      </c>
      <c r="D278" s="33">
        <v>16967.900000000001</v>
      </c>
      <c r="E278" s="73">
        <f t="shared" si="14"/>
        <v>16967.900000000001</v>
      </c>
      <c r="F278" s="33">
        <v>15536.9</v>
      </c>
      <c r="G278" s="73">
        <f t="shared" si="15"/>
        <v>-1431.0000000000018</v>
      </c>
      <c r="H278" s="33">
        <f t="shared" si="12"/>
        <v>91.566428373575974</v>
      </c>
      <c r="I278" s="33"/>
      <c r="J278" s="33">
        <v>40995.4</v>
      </c>
    </row>
    <row r="279" spans="1:10" ht="31.75" customHeight="1">
      <c r="A279" s="51" t="s">
        <v>610</v>
      </c>
      <c r="B279" s="24" t="s">
        <v>609</v>
      </c>
      <c r="C279" s="25">
        <f>C280</f>
        <v>0</v>
      </c>
      <c r="D279" s="25">
        <f>D280</f>
        <v>407.5</v>
      </c>
      <c r="E279" s="71">
        <f t="shared" si="14"/>
        <v>407.5</v>
      </c>
      <c r="F279" s="25">
        <f>F280</f>
        <v>407.5</v>
      </c>
      <c r="G279" s="71">
        <f t="shared" si="15"/>
        <v>0</v>
      </c>
      <c r="H279" s="25">
        <f t="shared" si="12"/>
        <v>100</v>
      </c>
      <c r="I279" s="33"/>
      <c r="J279" s="25">
        <f>J280</f>
        <v>4487.2</v>
      </c>
    </row>
    <row r="280" spans="1:10" ht="33" customHeight="1">
      <c r="A280" s="63" t="s">
        <v>611</v>
      </c>
      <c r="B280" s="32" t="s">
        <v>608</v>
      </c>
      <c r="C280" s="33">
        <v>0</v>
      </c>
      <c r="D280" s="33">
        <v>407.5</v>
      </c>
      <c r="E280" s="73">
        <f t="shared" si="14"/>
        <v>407.5</v>
      </c>
      <c r="F280" s="33">
        <v>407.5</v>
      </c>
      <c r="G280" s="73">
        <f t="shared" si="15"/>
        <v>0</v>
      </c>
      <c r="H280" s="33">
        <f t="shared" si="12"/>
        <v>100</v>
      </c>
      <c r="I280" s="33"/>
      <c r="J280" s="33">
        <v>4487.2</v>
      </c>
    </row>
    <row r="281" spans="1:10" s="30" customFormat="1" ht="13">
      <c r="A281" s="58" t="s">
        <v>534</v>
      </c>
      <c r="B281" s="42" t="s">
        <v>535</v>
      </c>
      <c r="C281" s="25">
        <f>C282</f>
        <v>14695.8</v>
      </c>
      <c r="D281" s="25">
        <f>D282</f>
        <v>178403.4</v>
      </c>
      <c r="E281" s="71">
        <f t="shared" si="14"/>
        <v>163707.6</v>
      </c>
      <c r="F281" s="25">
        <f>F282</f>
        <v>178403.4</v>
      </c>
      <c r="G281" s="71">
        <f t="shared" si="15"/>
        <v>0</v>
      </c>
      <c r="H281" s="33">
        <f t="shared" si="12"/>
        <v>100</v>
      </c>
      <c r="I281" s="25">
        <f>I282</f>
        <v>0</v>
      </c>
      <c r="J281" s="25">
        <f>J282</f>
        <v>184655.6</v>
      </c>
    </row>
    <row r="282" spans="1:10" ht="13">
      <c r="A282" s="51" t="s">
        <v>536</v>
      </c>
      <c r="B282" s="27" t="s">
        <v>537</v>
      </c>
      <c r="C282" s="33">
        <v>14695.8</v>
      </c>
      <c r="D282" s="33">
        <v>178403.4</v>
      </c>
      <c r="E282" s="73">
        <f t="shared" si="14"/>
        <v>163707.6</v>
      </c>
      <c r="F282" s="33">
        <v>178403.4</v>
      </c>
      <c r="G282" s="73">
        <f t="shared" si="15"/>
        <v>0</v>
      </c>
      <c r="H282" s="33">
        <f t="shared" si="12"/>
        <v>100</v>
      </c>
      <c r="I282" s="33"/>
      <c r="J282" s="33">
        <v>184655.6</v>
      </c>
    </row>
    <row r="283" spans="1:10" s="37" customFormat="1" ht="13">
      <c r="A283" s="20" t="s">
        <v>538</v>
      </c>
      <c r="B283" s="45" t="s">
        <v>539</v>
      </c>
      <c r="C283" s="18">
        <f>C284+C286+C288+C290+C292+C294+C296</f>
        <v>1132679</v>
      </c>
      <c r="D283" s="18">
        <f t="shared" ref="D283:J283" si="16">D284+D286+D288+D290+D292+D294+D296</f>
        <v>1131981.9000000001</v>
      </c>
      <c r="E283" s="18">
        <f t="shared" si="16"/>
        <v>-697.10000000014406</v>
      </c>
      <c r="F283" s="18">
        <f t="shared" si="16"/>
        <v>1131981.9000000001</v>
      </c>
      <c r="G283" s="18">
        <f t="shared" si="16"/>
        <v>0</v>
      </c>
      <c r="H283" s="46">
        <f t="shared" si="12"/>
        <v>100</v>
      </c>
      <c r="I283" s="18">
        <f t="shared" si="16"/>
        <v>0</v>
      </c>
      <c r="J283" s="18">
        <f t="shared" si="16"/>
        <v>1663302</v>
      </c>
    </row>
    <row r="284" spans="1:10" s="30" customFormat="1" ht="26">
      <c r="A284" s="58" t="s">
        <v>540</v>
      </c>
      <c r="B284" s="42" t="s">
        <v>541</v>
      </c>
      <c r="C284" s="25">
        <f>C285</f>
        <v>1103046.1000000001</v>
      </c>
      <c r="D284" s="25">
        <f>D285</f>
        <v>1102647.2</v>
      </c>
      <c r="E284" s="71">
        <f t="shared" si="14"/>
        <v>-398.9000000001397</v>
      </c>
      <c r="F284" s="25">
        <f>F285</f>
        <v>1102647.2</v>
      </c>
      <c r="G284" s="71">
        <f t="shared" si="15"/>
        <v>0</v>
      </c>
      <c r="H284" s="25">
        <f t="shared" ref="H284:H319" si="17">F284/D284*100</f>
        <v>100</v>
      </c>
      <c r="I284" s="25">
        <f>I285</f>
        <v>0</v>
      </c>
      <c r="J284" s="25">
        <f>J285</f>
        <v>1629408.5</v>
      </c>
    </row>
    <row r="285" spans="1:10" ht="26">
      <c r="A285" s="51" t="s">
        <v>542</v>
      </c>
      <c r="B285" s="57" t="s">
        <v>543</v>
      </c>
      <c r="C285" s="33">
        <v>1103046.1000000001</v>
      </c>
      <c r="D285" s="33">
        <v>1102647.2</v>
      </c>
      <c r="E285" s="73">
        <f t="shared" si="14"/>
        <v>-398.9000000001397</v>
      </c>
      <c r="F285" s="33">
        <v>1102647.2</v>
      </c>
      <c r="G285" s="73">
        <f t="shared" si="15"/>
        <v>0</v>
      </c>
      <c r="H285" s="33">
        <f t="shared" si="17"/>
        <v>100</v>
      </c>
      <c r="I285" s="33"/>
      <c r="J285" s="33">
        <v>1629408.5</v>
      </c>
    </row>
    <row r="286" spans="1:10" ht="39">
      <c r="A286" s="58" t="s">
        <v>544</v>
      </c>
      <c r="B286" s="42" t="s">
        <v>545</v>
      </c>
      <c r="C286" s="33">
        <f>C287</f>
        <v>0</v>
      </c>
      <c r="D286" s="33">
        <f>D287</f>
        <v>23748.1</v>
      </c>
      <c r="E286" s="73">
        <f t="shared" si="14"/>
        <v>23748.1</v>
      </c>
      <c r="F286" s="33">
        <f>F287</f>
        <v>23748.1</v>
      </c>
      <c r="G286" s="73">
        <f t="shared" si="15"/>
        <v>0</v>
      </c>
      <c r="H286" s="33">
        <f t="shared" si="17"/>
        <v>100</v>
      </c>
      <c r="I286" s="33"/>
      <c r="J286" s="33">
        <f>J287</f>
        <v>23748.1</v>
      </c>
    </row>
    <row r="287" spans="1:10" ht="39">
      <c r="A287" s="58" t="s">
        <v>546</v>
      </c>
      <c r="B287" s="27" t="s">
        <v>547</v>
      </c>
      <c r="C287" s="33">
        <v>0</v>
      </c>
      <c r="D287" s="33">
        <v>23748.1</v>
      </c>
      <c r="E287" s="73">
        <f t="shared" si="14"/>
        <v>23748.1</v>
      </c>
      <c r="F287" s="33">
        <v>23748.1</v>
      </c>
      <c r="G287" s="73">
        <f t="shared" si="15"/>
        <v>0</v>
      </c>
      <c r="H287" s="33">
        <f t="shared" si="17"/>
        <v>100</v>
      </c>
      <c r="I287" s="33"/>
      <c r="J287" s="33">
        <v>23748.1</v>
      </c>
    </row>
    <row r="288" spans="1:10" ht="46.25" customHeight="1">
      <c r="A288" s="58" t="s">
        <v>548</v>
      </c>
      <c r="B288" s="42" t="s">
        <v>549</v>
      </c>
      <c r="C288" s="33">
        <f>C289</f>
        <v>0</v>
      </c>
      <c r="D288" s="33">
        <f>D289</f>
        <v>960.5</v>
      </c>
      <c r="E288" s="73">
        <f t="shared" si="14"/>
        <v>960.5</v>
      </c>
      <c r="F288" s="33">
        <f>F289</f>
        <v>960.5</v>
      </c>
      <c r="G288" s="73">
        <f t="shared" si="15"/>
        <v>0</v>
      </c>
      <c r="H288" s="33">
        <f t="shared" si="17"/>
        <v>100</v>
      </c>
      <c r="I288" s="33">
        <f>I289</f>
        <v>0</v>
      </c>
      <c r="J288" s="33">
        <f>J289</f>
        <v>960.5</v>
      </c>
    </row>
    <row r="289" spans="1:10" ht="42.65" customHeight="1">
      <c r="A289" s="58" t="s">
        <v>550</v>
      </c>
      <c r="B289" s="27" t="s">
        <v>551</v>
      </c>
      <c r="C289" s="33">
        <v>0</v>
      </c>
      <c r="D289" s="33">
        <v>960.5</v>
      </c>
      <c r="E289" s="73">
        <f t="shared" si="14"/>
        <v>960.5</v>
      </c>
      <c r="F289" s="33">
        <v>960.5</v>
      </c>
      <c r="G289" s="73">
        <f t="shared" si="15"/>
        <v>0</v>
      </c>
      <c r="H289" s="33">
        <f t="shared" si="17"/>
        <v>100</v>
      </c>
      <c r="I289" s="33">
        <v>0</v>
      </c>
      <c r="J289" s="33">
        <v>960.5</v>
      </c>
    </row>
    <row r="290" spans="1:10" s="30" customFormat="1" ht="48" customHeight="1">
      <c r="A290" s="58" t="s">
        <v>552</v>
      </c>
      <c r="B290" s="24" t="s">
        <v>607</v>
      </c>
      <c r="C290" s="25">
        <f>C291</f>
        <v>1301.5</v>
      </c>
      <c r="D290" s="25">
        <f>D291</f>
        <v>0</v>
      </c>
      <c r="E290" s="71">
        <f t="shared" si="14"/>
        <v>-1301.5</v>
      </c>
      <c r="F290" s="25">
        <f>F291</f>
        <v>0</v>
      </c>
      <c r="G290" s="71">
        <f t="shared" si="15"/>
        <v>0</v>
      </c>
      <c r="H290" s="33"/>
      <c r="I290" s="25">
        <f>I291</f>
        <v>0</v>
      </c>
      <c r="J290" s="25">
        <f>J291</f>
        <v>1545.8</v>
      </c>
    </row>
    <row r="291" spans="1:10" ht="48" customHeight="1">
      <c r="A291" s="51" t="s">
        <v>553</v>
      </c>
      <c r="B291" s="27" t="s">
        <v>606</v>
      </c>
      <c r="C291" s="33">
        <v>1301.5</v>
      </c>
      <c r="D291" s="33">
        <v>0</v>
      </c>
      <c r="E291" s="73">
        <f t="shared" si="14"/>
        <v>-1301.5</v>
      </c>
      <c r="F291" s="33">
        <v>0</v>
      </c>
      <c r="G291" s="73">
        <f t="shared" si="15"/>
        <v>0</v>
      </c>
      <c r="H291" s="33"/>
      <c r="I291" s="33">
        <v>0</v>
      </c>
      <c r="J291" s="33">
        <v>1545.8</v>
      </c>
    </row>
    <row r="292" spans="1:10" ht="42.65" customHeight="1">
      <c r="A292" s="58" t="s">
        <v>554</v>
      </c>
      <c r="B292" s="24" t="s">
        <v>555</v>
      </c>
      <c r="C292" s="25">
        <v>0</v>
      </c>
      <c r="D292" s="25">
        <v>0</v>
      </c>
      <c r="E292" s="71">
        <f t="shared" si="14"/>
        <v>0</v>
      </c>
      <c r="F292" s="25">
        <v>0</v>
      </c>
      <c r="G292" s="71">
        <f t="shared" si="15"/>
        <v>0</v>
      </c>
      <c r="H292" s="33"/>
      <c r="I292" s="33"/>
      <c r="J292" s="25">
        <f>J293</f>
        <v>1545.8</v>
      </c>
    </row>
    <row r="293" spans="1:10" ht="43.25" customHeight="1">
      <c r="A293" s="58" t="s">
        <v>556</v>
      </c>
      <c r="B293" s="27" t="s">
        <v>557</v>
      </c>
      <c r="C293" s="33">
        <v>0</v>
      </c>
      <c r="D293" s="33">
        <v>0</v>
      </c>
      <c r="E293" s="73">
        <f t="shared" si="14"/>
        <v>0</v>
      </c>
      <c r="F293" s="33">
        <v>0</v>
      </c>
      <c r="G293" s="73">
        <f t="shared" si="15"/>
        <v>0</v>
      </c>
      <c r="H293" s="33"/>
      <c r="I293" s="33"/>
      <c r="J293" s="33">
        <v>1545.8</v>
      </c>
    </row>
    <row r="294" spans="1:10" ht="28.75" customHeight="1">
      <c r="A294" s="52" t="s">
        <v>558</v>
      </c>
      <c r="B294" s="24" t="s">
        <v>559</v>
      </c>
      <c r="C294" s="25">
        <f>C295</f>
        <v>4154</v>
      </c>
      <c r="D294" s="25">
        <f>D295</f>
        <v>4154</v>
      </c>
      <c r="E294" s="71">
        <f t="shared" si="14"/>
        <v>0</v>
      </c>
      <c r="F294" s="25">
        <f>F295</f>
        <v>4154</v>
      </c>
      <c r="G294" s="71">
        <f t="shared" si="15"/>
        <v>0</v>
      </c>
      <c r="H294" s="25">
        <f t="shared" si="17"/>
        <v>100</v>
      </c>
      <c r="I294" s="25"/>
      <c r="J294" s="25">
        <f>J295</f>
        <v>5456.4</v>
      </c>
    </row>
    <row r="295" spans="1:10" ht="30" customHeight="1">
      <c r="A295" s="51" t="s">
        <v>560</v>
      </c>
      <c r="B295" s="27" t="s">
        <v>561</v>
      </c>
      <c r="C295" s="33">
        <v>4154</v>
      </c>
      <c r="D295" s="33">
        <v>4154</v>
      </c>
      <c r="E295" s="73">
        <f t="shared" si="14"/>
        <v>0</v>
      </c>
      <c r="F295" s="33">
        <v>4154</v>
      </c>
      <c r="G295" s="73">
        <f t="shared" si="15"/>
        <v>0</v>
      </c>
      <c r="H295" s="33">
        <f t="shared" si="17"/>
        <v>100</v>
      </c>
      <c r="I295" s="33"/>
      <c r="J295" s="33">
        <v>5456.4</v>
      </c>
    </row>
    <row r="296" spans="1:10" s="30" customFormat="1" ht="13">
      <c r="A296" s="52" t="s">
        <v>562</v>
      </c>
      <c r="B296" s="42" t="s">
        <v>563</v>
      </c>
      <c r="C296" s="25">
        <f>C297</f>
        <v>24177.4</v>
      </c>
      <c r="D296" s="25">
        <f>D297</f>
        <v>472.1</v>
      </c>
      <c r="E296" s="71">
        <f t="shared" si="14"/>
        <v>-23705.300000000003</v>
      </c>
      <c r="F296" s="25">
        <f>F297</f>
        <v>472.1</v>
      </c>
      <c r="G296" s="71">
        <f t="shared" si="15"/>
        <v>0</v>
      </c>
      <c r="H296" s="33">
        <f t="shared" si="17"/>
        <v>100</v>
      </c>
      <c r="I296" s="25">
        <f>I297</f>
        <v>0</v>
      </c>
      <c r="J296" s="25">
        <f>J297</f>
        <v>636.9</v>
      </c>
    </row>
    <row r="297" spans="1:10" ht="13">
      <c r="A297" s="63" t="s">
        <v>564</v>
      </c>
      <c r="B297" s="64" t="s">
        <v>565</v>
      </c>
      <c r="C297" s="33">
        <v>24177.4</v>
      </c>
      <c r="D297" s="33">
        <v>472.1</v>
      </c>
      <c r="E297" s="73">
        <f t="shared" si="14"/>
        <v>-23705.300000000003</v>
      </c>
      <c r="F297" s="33">
        <v>472.1</v>
      </c>
      <c r="G297" s="73">
        <f t="shared" si="15"/>
        <v>0</v>
      </c>
      <c r="H297" s="33">
        <f t="shared" si="17"/>
        <v>100</v>
      </c>
      <c r="I297" s="33"/>
      <c r="J297" s="33">
        <v>636.9</v>
      </c>
    </row>
    <row r="298" spans="1:10" s="37" customFormat="1" ht="13">
      <c r="A298" s="60" t="s">
        <v>566</v>
      </c>
      <c r="B298" s="61" t="s">
        <v>567</v>
      </c>
      <c r="C298" s="46">
        <f>C301+C303</f>
        <v>1572468.3</v>
      </c>
      <c r="D298" s="46">
        <f>D301+D303</f>
        <v>747097.3</v>
      </c>
      <c r="E298" s="75">
        <f t="shared" si="14"/>
        <v>-825371</v>
      </c>
      <c r="F298" s="46">
        <f>F301+F303</f>
        <v>747097.3</v>
      </c>
      <c r="G298" s="75">
        <f t="shared" si="15"/>
        <v>0</v>
      </c>
      <c r="H298" s="46">
        <f t="shared" si="17"/>
        <v>100</v>
      </c>
      <c r="I298" s="46" t="e">
        <f>I299+I303+I301+#REF!+#REF!</f>
        <v>#REF!</v>
      </c>
      <c r="J298" s="46">
        <f>J301+J303</f>
        <v>1856065.5</v>
      </c>
    </row>
    <row r="299" spans="1:10" ht="52" hidden="1">
      <c r="A299" s="63" t="s">
        <v>568</v>
      </c>
      <c r="B299" s="64" t="s">
        <v>569</v>
      </c>
      <c r="C299" s="33">
        <f>C300</f>
        <v>0</v>
      </c>
      <c r="D299" s="33">
        <f>D300</f>
        <v>0</v>
      </c>
      <c r="E299" s="73">
        <f t="shared" si="14"/>
        <v>0</v>
      </c>
      <c r="F299" s="33">
        <f>F300</f>
        <v>0</v>
      </c>
      <c r="G299" s="73">
        <f t="shared" si="15"/>
        <v>0</v>
      </c>
      <c r="H299" s="33" t="e">
        <f t="shared" si="17"/>
        <v>#DIV/0!</v>
      </c>
      <c r="I299" s="33">
        <f>I300</f>
        <v>0</v>
      </c>
      <c r="J299" s="33">
        <f>J300</f>
        <v>0</v>
      </c>
    </row>
    <row r="300" spans="1:10" ht="52" hidden="1">
      <c r="A300" s="63" t="s">
        <v>570</v>
      </c>
      <c r="B300" s="64" t="s">
        <v>571</v>
      </c>
      <c r="C300" s="33"/>
      <c r="D300" s="33"/>
      <c r="E300" s="73">
        <f t="shared" si="14"/>
        <v>0</v>
      </c>
      <c r="F300" s="33"/>
      <c r="G300" s="73">
        <f t="shared" si="15"/>
        <v>0</v>
      </c>
      <c r="H300" s="33" t="e">
        <f t="shared" si="17"/>
        <v>#DIV/0!</v>
      </c>
      <c r="I300" s="33"/>
      <c r="J300" s="33"/>
    </row>
    <row r="301" spans="1:10" ht="44" hidden="1" customHeight="1">
      <c r="A301" s="52" t="s">
        <v>572</v>
      </c>
      <c r="B301" s="64" t="s">
        <v>573</v>
      </c>
      <c r="C301" s="33">
        <f>C302</f>
        <v>0</v>
      </c>
      <c r="D301" s="33">
        <f>D302</f>
        <v>0</v>
      </c>
      <c r="E301" s="73">
        <f t="shared" si="14"/>
        <v>0</v>
      </c>
      <c r="F301" s="33">
        <f>F302</f>
        <v>0</v>
      </c>
      <c r="G301" s="73">
        <f t="shared" si="15"/>
        <v>0</v>
      </c>
      <c r="H301" s="33" t="e">
        <f t="shared" si="17"/>
        <v>#DIV/0!</v>
      </c>
      <c r="I301" s="33">
        <f>I302</f>
        <v>0</v>
      </c>
      <c r="J301" s="33">
        <f>J302</f>
        <v>0</v>
      </c>
    </row>
    <row r="302" spans="1:10" ht="26" hidden="1">
      <c r="A302" s="63" t="s">
        <v>574</v>
      </c>
      <c r="B302" s="64" t="s">
        <v>575</v>
      </c>
      <c r="C302" s="33">
        <v>0</v>
      </c>
      <c r="D302" s="33">
        <v>0</v>
      </c>
      <c r="E302" s="73">
        <f t="shared" si="14"/>
        <v>0</v>
      </c>
      <c r="F302" s="33">
        <v>0</v>
      </c>
      <c r="G302" s="73">
        <f t="shared" si="15"/>
        <v>0</v>
      </c>
      <c r="H302" s="33" t="e">
        <f t="shared" si="17"/>
        <v>#DIV/0!</v>
      </c>
      <c r="I302" s="33">
        <v>0</v>
      </c>
      <c r="J302" s="33">
        <v>0</v>
      </c>
    </row>
    <row r="303" spans="1:10" s="30" customFormat="1" ht="13">
      <c r="A303" s="52" t="s">
        <v>576</v>
      </c>
      <c r="B303" s="62" t="s">
        <v>577</v>
      </c>
      <c r="C303" s="25">
        <f>C304</f>
        <v>1572468.3</v>
      </c>
      <c r="D303" s="25">
        <f>D304</f>
        <v>747097.3</v>
      </c>
      <c r="E303" s="71">
        <f t="shared" si="14"/>
        <v>-825371</v>
      </c>
      <c r="F303" s="25">
        <f>F304</f>
        <v>747097.3</v>
      </c>
      <c r="G303" s="71">
        <f t="shared" si="15"/>
        <v>0</v>
      </c>
      <c r="H303" s="25">
        <f t="shared" si="17"/>
        <v>100</v>
      </c>
      <c r="I303" s="25">
        <f>I304</f>
        <v>0</v>
      </c>
      <c r="J303" s="25">
        <f>J304</f>
        <v>1856065.5</v>
      </c>
    </row>
    <row r="304" spans="1:10" ht="13">
      <c r="A304" s="63" t="s">
        <v>578</v>
      </c>
      <c r="B304" s="64" t="s">
        <v>579</v>
      </c>
      <c r="C304" s="33">
        <v>1572468.3</v>
      </c>
      <c r="D304" s="33">
        <v>747097.3</v>
      </c>
      <c r="E304" s="73">
        <f t="shared" si="14"/>
        <v>-825371</v>
      </c>
      <c r="F304" s="33">
        <v>747097.3</v>
      </c>
      <c r="G304" s="73">
        <f t="shared" si="15"/>
        <v>0</v>
      </c>
      <c r="H304" s="33">
        <f t="shared" si="17"/>
        <v>100</v>
      </c>
      <c r="I304" s="33">
        <v>0</v>
      </c>
      <c r="J304" s="33">
        <v>1856065.5</v>
      </c>
    </row>
    <row r="305" spans="1:10" ht="13">
      <c r="A305" s="48" t="s">
        <v>580</v>
      </c>
      <c r="B305" s="17" t="s">
        <v>581</v>
      </c>
      <c r="C305" s="18">
        <f>C306</f>
        <v>0</v>
      </c>
      <c r="D305" s="18">
        <f>D306</f>
        <v>32031.5</v>
      </c>
      <c r="E305" s="70">
        <f t="shared" si="14"/>
        <v>32031.5</v>
      </c>
      <c r="F305" s="18">
        <f>F306</f>
        <v>32031.5</v>
      </c>
      <c r="G305" s="70">
        <f t="shared" si="15"/>
        <v>0</v>
      </c>
      <c r="H305" s="18">
        <f t="shared" si="17"/>
        <v>100</v>
      </c>
      <c r="I305" s="18">
        <f>I306</f>
        <v>0</v>
      </c>
      <c r="J305" s="18">
        <f>J306</f>
        <v>32031.5</v>
      </c>
    </row>
    <row r="306" spans="1:10" s="30" customFormat="1" ht="19.25" customHeight="1">
      <c r="A306" s="41" t="s">
        <v>582</v>
      </c>
      <c r="B306" s="42" t="s">
        <v>583</v>
      </c>
      <c r="C306" s="29">
        <f>C308+C307</f>
        <v>0</v>
      </c>
      <c r="D306" s="29">
        <f>D308+D307</f>
        <v>32031.5</v>
      </c>
      <c r="E306" s="74">
        <f t="shared" si="14"/>
        <v>32031.5</v>
      </c>
      <c r="F306" s="29">
        <f>F308+F307</f>
        <v>32031.5</v>
      </c>
      <c r="G306" s="74">
        <f t="shared" si="15"/>
        <v>0</v>
      </c>
      <c r="H306" s="29">
        <f t="shared" si="17"/>
        <v>100</v>
      </c>
      <c r="I306" s="29">
        <f>I308+I307</f>
        <v>0</v>
      </c>
      <c r="J306" s="29">
        <f>J308+J307</f>
        <v>32031.5</v>
      </c>
    </row>
    <row r="307" spans="1:10" ht="52" hidden="1">
      <c r="A307" s="26" t="s">
        <v>584</v>
      </c>
      <c r="B307" s="27" t="s">
        <v>585</v>
      </c>
      <c r="C307" s="28"/>
      <c r="D307" s="28"/>
      <c r="E307" s="72">
        <f t="shared" si="14"/>
        <v>0</v>
      </c>
      <c r="F307" s="28"/>
      <c r="G307" s="72">
        <f t="shared" si="15"/>
        <v>0</v>
      </c>
      <c r="H307" s="28" t="e">
        <f t="shared" si="17"/>
        <v>#DIV/0!</v>
      </c>
      <c r="I307" s="28"/>
      <c r="J307" s="28"/>
    </row>
    <row r="308" spans="1:10" ht="13">
      <c r="A308" s="26" t="s">
        <v>586</v>
      </c>
      <c r="B308" s="27" t="s">
        <v>583</v>
      </c>
      <c r="C308" s="28">
        <v>0</v>
      </c>
      <c r="D308" s="28">
        <v>32031.5</v>
      </c>
      <c r="E308" s="72">
        <f t="shared" si="14"/>
        <v>32031.5</v>
      </c>
      <c r="F308" s="28">
        <v>32031.5</v>
      </c>
      <c r="G308" s="72">
        <f t="shared" si="15"/>
        <v>0</v>
      </c>
      <c r="H308" s="28">
        <f t="shared" si="17"/>
        <v>100</v>
      </c>
      <c r="I308" s="28"/>
      <c r="J308" s="28">
        <v>32031.5</v>
      </c>
    </row>
    <row r="309" spans="1:10" ht="65">
      <c r="A309" s="16" t="s">
        <v>587</v>
      </c>
      <c r="B309" s="61" t="s">
        <v>588</v>
      </c>
      <c r="C309" s="46">
        <f>C310</f>
        <v>0</v>
      </c>
      <c r="D309" s="46">
        <f>D310</f>
        <v>570.4</v>
      </c>
      <c r="E309" s="75">
        <f t="shared" si="14"/>
        <v>570.4</v>
      </c>
      <c r="F309" s="46">
        <f>F310</f>
        <v>572.70000000000005</v>
      </c>
      <c r="G309" s="75">
        <f t="shared" si="15"/>
        <v>2.3000000000000682</v>
      </c>
      <c r="H309" s="46">
        <f t="shared" si="17"/>
        <v>100.40322580645163</v>
      </c>
      <c r="I309" s="46">
        <f>I310</f>
        <v>0</v>
      </c>
      <c r="J309" s="46">
        <f>J310</f>
        <v>572.70000000000005</v>
      </c>
    </row>
    <row r="310" spans="1:10" s="37" customFormat="1" ht="26">
      <c r="A310" s="44" t="s">
        <v>589</v>
      </c>
      <c r="B310" s="61" t="s">
        <v>590</v>
      </c>
      <c r="C310" s="18">
        <f>C311</f>
        <v>0</v>
      </c>
      <c r="D310" s="18">
        <f>D311</f>
        <v>570.4</v>
      </c>
      <c r="E310" s="70">
        <f t="shared" si="14"/>
        <v>570.4</v>
      </c>
      <c r="F310" s="18">
        <f>F311</f>
        <v>572.70000000000005</v>
      </c>
      <c r="G310" s="70">
        <f t="shared" si="15"/>
        <v>2.3000000000000682</v>
      </c>
      <c r="H310" s="18">
        <f t="shared" si="17"/>
        <v>100.40322580645163</v>
      </c>
      <c r="I310" s="18">
        <f>I311</f>
        <v>0</v>
      </c>
      <c r="J310" s="18">
        <f>J311</f>
        <v>572.70000000000005</v>
      </c>
    </row>
    <row r="311" spans="1:10" s="30" customFormat="1" ht="26">
      <c r="A311" s="23" t="s">
        <v>591</v>
      </c>
      <c r="B311" s="62" t="s">
        <v>592</v>
      </c>
      <c r="C311" s="29">
        <f>C313+C314</f>
        <v>0</v>
      </c>
      <c r="D311" s="29">
        <f>D313+D314</f>
        <v>570.4</v>
      </c>
      <c r="E311" s="74">
        <f t="shared" si="14"/>
        <v>570.4</v>
      </c>
      <c r="F311" s="29">
        <f>F313+F314</f>
        <v>572.70000000000005</v>
      </c>
      <c r="G311" s="74">
        <f t="shared" si="15"/>
        <v>2.3000000000000682</v>
      </c>
      <c r="H311" s="29">
        <f t="shared" si="17"/>
        <v>100.40322580645163</v>
      </c>
      <c r="I311" s="29">
        <f>I313+I314</f>
        <v>0</v>
      </c>
      <c r="J311" s="29">
        <f>J313+J314</f>
        <v>572.70000000000005</v>
      </c>
    </row>
    <row r="312" spans="1:10" ht="13" hidden="1">
      <c r="A312" s="31"/>
      <c r="B312" s="64"/>
      <c r="C312" s="28"/>
      <c r="D312" s="28"/>
      <c r="E312" s="72">
        <f t="shared" si="14"/>
        <v>0</v>
      </c>
      <c r="F312" s="28"/>
      <c r="G312" s="72">
        <f t="shared" si="15"/>
        <v>0</v>
      </c>
      <c r="H312" s="28" t="e">
        <f t="shared" si="17"/>
        <v>#DIV/0!</v>
      </c>
      <c r="I312" s="28"/>
      <c r="J312" s="28"/>
    </row>
    <row r="313" spans="1:10" ht="26">
      <c r="A313" s="31" t="s">
        <v>593</v>
      </c>
      <c r="B313" s="64" t="s">
        <v>594</v>
      </c>
      <c r="C313" s="28">
        <v>0</v>
      </c>
      <c r="D313" s="28">
        <v>113.9</v>
      </c>
      <c r="E313" s="72">
        <f t="shared" si="14"/>
        <v>113.9</v>
      </c>
      <c r="F313" s="28">
        <v>113.9</v>
      </c>
      <c r="G313" s="72">
        <f t="shared" si="15"/>
        <v>0</v>
      </c>
      <c r="H313" s="28">
        <f t="shared" si="17"/>
        <v>100</v>
      </c>
      <c r="I313" s="28"/>
      <c r="J313" s="28">
        <v>113.9</v>
      </c>
    </row>
    <row r="314" spans="1:10" ht="26">
      <c r="A314" s="31" t="s">
        <v>595</v>
      </c>
      <c r="B314" s="64" t="s">
        <v>596</v>
      </c>
      <c r="C314" s="28">
        <v>0</v>
      </c>
      <c r="D314" s="28">
        <v>456.5</v>
      </c>
      <c r="E314" s="72">
        <f t="shared" si="14"/>
        <v>456.5</v>
      </c>
      <c r="F314" s="28">
        <v>458.8</v>
      </c>
      <c r="G314" s="72">
        <f t="shared" si="15"/>
        <v>2.3000000000000114</v>
      </c>
      <c r="H314" s="28">
        <f t="shared" si="17"/>
        <v>100.50383351588169</v>
      </c>
      <c r="I314" s="28"/>
      <c r="J314" s="28">
        <v>458.8</v>
      </c>
    </row>
    <row r="315" spans="1:10" ht="29" customHeight="1">
      <c r="A315" s="16" t="s">
        <v>597</v>
      </c>
      <c r="B315" s="17" t="s">
        <v>598</v>
      </c>
      <c r="C315" s="46">
        <f>C316</f>
        <v>0</v>
      </c>
      <c r="D315" s="46">
        <f>D316</f>
        <v>-34499.100000000006</v>
      </c>
      <c r="E315" s="75">
        <f t="shared" si="14"/>
        <v>-34499.100000000006</v>
      </c>
      <c r="F315" s="46">
        <f>F316</f>
        <v>-36003.600000000006</v>
      </c>
      <c r="G315" s="75">
        <f t="shared" si="15"/>
        <v>-1504.5</v>
      </c>
      <c r="H315" s="46">
        <f t="shared" si="17"/>
        <v>104.3609833299999</v>
      </c>
      <c r="I315" s="46">
        <f>I318</f>
        <v>0</v>
      </c>
      <c r="J315" s="46">
        <f>J316</f>
        <v>-35996.600000000006</v>
      </c>
    </row>
    <row r="316" spans="1:10" ht="29" customHeight="1">
      <c r="A316" s="23" t="s">
        <v>599</v>
      </c>
      <c r="B316" s="62" t="s">
        <v>600</v>
      </c>
      <c r="C316" s="28">
        <f>C317+C318</f>
        <v>0</v>
      </c>
      <c r="D316" s="28">
        <f>D317+D318</f>
        <v>-34499.100000000006</v>
      </c>
      <c r="E316" s="72">
        <f t="shared" si="14"/>
        <v>-34499.100000000006</v>
      </c>
      <c r="F316" s="28">
        <f>F317+F318</f>
        <v>-36003.600000000006</v>
      </c>
      <c r="G316" s="72">
        <f t="shared" si="15"/>
        <v>-1504.5</v>
      </c>
      <c r="H316" s="28">
        <f>F316/D316*100</f>
        <v>104.3609833299999</v>
      </c>
      <c r="I316" s="46"/>
      <c r="J316" s="28">
        <f>J317+J318</f>
        <v>-35996.600000000006</v>
      </c>
    </row>
    <row r="317" spans="1:10" ht="43.25" customHeight="1">
      <c r="A317" s="26" t="s">
        <v>601</v>
      </c>
      <c r="B317" s="27" t="s">
        <v>602</v>
      </c>
      <c r="C317" s="28">
        <v>0</v>
      </c>
      <c r="D317" s="28">
        <v>-0.3</v>
      </c>
      <c r="E317" s="72">
        <f t="shared" si="14"/>
        <v>-0.3</v>
      </c>
      <c r="F317" s="28">
        <v>-0.3</v>
      </c>
      <c r="G317" s="72">
        <f t="shared" si="15"/>
        <v>0</v>
      </c>
      <c r="H317" s="28">
        <f>F317/D317*100</f>
        <v>100</v>
      </c>
      <c r="I317" s="46"/>
      <c r="J317" s="28">
        <v>-0.3</v>
      </c>
    </row>
    <row r="318" spans="1:10" ht="32" customHeight="1">
      <c r="A318" s="26" t="s">
        <v>603</v>
      </c>
      <c r="B318" s="27" t="s">
        <v>604</v>
      </c>
      <c r="C318" s="28">
        <v>0</v>
      </c>
      <c r="D318" s="28">
        <v>-34498.800000000003</v>
      </c>
      <c r="E318" s="72">
        <f t="shared" si="14"/>
        <v>-34498.800000000003</v>
      </c>
      <c r="F318" s="28">
        <v>-36003.300000000003</v>
      </c>
      <c r="G318" s="72">
        <f t="shared" si="15"/>
        <v>-1504.5</v>
      </c>
      <c r="H318" s="28">
        <f t="shared" si="17"/>
        <v>104.36102125291316</v>
      </c>
      <c r="I318" s="28"/>
      <c r="J318" s="28">
        <v>-35996.300000000003</v>
      </c>
    </row>
    <row r="319" spans="1:10" ht="16.25" customHeight="1">
      <c r="A319" s="16"/>
      <c r="B319" s="67" t="s">
        <v>605</v>
      </c>
      <c r="C319" s="68">
        <f>C12+C240</f>
        <v>4205422.4000000004</v>
      </c>
      <c r="D319" s="68">
        <f>D12+D240</f>
        <v>3651279.5999999996</v>
      </c>
      <c r="E319" s="76">
        <f t="shared" si="14"/>
        <v>-554142.80000000075</v>
      </c>
      <c r="F319" s="68">
        <f>F12+F240</f>
        <v>3638423.1999999997</v>
      </c>
      <c r="G319" s="76">
        <f t="shared" si="15"/>
        <v>-12856.399999999907</v>
      </c>
      <c r="H319" s="68">
        <f t="shared" si="17"/>
        <v>99.647893302939607</v>
      </c>
      <c r="I319" s="68" t="e">
        <f>I12+I240</f>
        <v>#REF!</v>
      </c>
      <c r="J319" s="68">
        <f>J12+J240</f>
        <v>6245590.6000000015</v>
      </c>
    </row>
  </sheetData>
  <autoFilter ref="A11:J319"/>
  <mergeCells count="11">
    <mergeCell ref="D8:J8"/>
    <mergeCell ref="A9:A10"/>
    <mergeCell ref="B9:B10"/>
    <mergeCell ref="C9:H9"/>
    <mergeCell ref="J9:J10"/>
    <mergeCell ref="A7:J7"/>
    <mergeCell ref="C1:J1"/>
    <mergeCell ref="C2:J2"/>
    <mergeCell ref="C3:J3"/>
    <mergeCell ref="C4:J4"/>
    <mergeCell ref="C6:J6"/>
  </mergeCells>
  <printOptions horizontalCentered="1"/>
  <pageMargins left="0.39370078740157483" right="0.39370078740157483" top="0.21" bottom="0.19685039370078741" header="0.15748031496062992" footer="0.19685039370078741"/>
  <pageSetup paperSize="9"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2018-11-09T09:54:48Z</cp:lastPrinted>
  <dcterms:created xsi:type="dcterms:W3CDTF">2018-04-25T11:49:21Z</dcterms:created>
  <dcterms:modified xsi:type="dcterms:W3CDTF">2018-11-09T09:54:51Z</dcterms:modified>
</cp:coreProperties>
</file>