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380" yWindow="960" windowWidth="13020" windowHeight="8160"/>
  </bookViews>
  <sheets>
    <sheet name="Форма К-1" sheetId="9" r:id="rId1"/>
  </sheets>
  <definedNames>
    <definedName name="_Date_" localSheetId="0">#REF!</definedName>
    <definedName name="_Date_">#REF!</definedName>
    <definedName name="_Otchet_Period_Source__AT_ObjectName" localSheetId="0">#REF!</definedName>
    <definedName name="_Otchet_Period_Source__AT_ObjectName">#REF!</definedName>
    <definedName name="_Period_" localSheetId="0">#REF!</definedName>
    <definedName name="_Period_">#REF!</definedName>
    <definedName name="_xlnm._FilterDatabase" localSheetId="0" hidden="1">'Форма К-1'!$A$11:$Q$205</definedName>
    <definedName name="_xlnm.Print_Titles" localSheetId="0">'Форма К-1'!$9:$12</definedName>
  </definedNames>
  <calcPr calcId="124519"/>
</workbook>
</file>

<file path=xl/calcChain.xml><?xml version="1.0" encoding="utf-8"?>
<calcChain xmlns="http://schemas.openxmlformats.org/spreadsheetml/2006/main">
  <c r="H97" i="9"/>
  <c r="G100"/>
  <c r="H100"/>
  <c r="D100"/>
  <c r="E100"/>
  <c r="E98"/>
  <c r="F98"/>
  <c r="H98"/>
  <c r="D98"/>
  <c r="E40"/>
  <c r="F40"/>
  <c r="H40"/>
  <c r="D40"/>
  <c r="E36"/>
  <c r="F36"/>
  <c r="H36"/>
  <c r="D36"/>
  <c r="F28"/>
  <c r="H28"/>
  <c r="H141"/>
  <c r="H144"/>
  <c r="H171"/>
  <c r="G110" l="1"/>
  <c r="G95"/>
  <c r="G148"/>
  <c r="G174"/>
  <c r="G149"/>
  <c r="F100" l="1"/>
  <c r="G107" l="1"/>
  <c r="G198"/>
  <c r="G204"/>
  <c r="G203"/>
  <c r="G202"/>
  <c r="G201"/>
  <c r="G199"/>
  <c r="G197"/>
  <c r="G196"/>
  <c r="G194"/>
  <c r="G193"/>
  <c r="G192"/>
  <c r="H191"/>
  <c r="F191"/>
  <c r="E191"/>
  <c r="D191"/>
  <c r="G190"/>
  <c r="H189"/>
  <c r="F189"/>
  <c r="E189"/>
  <c r="D189"/>
  <c r="G188"/>
  <c r="H187"/>
  <c r="F187"/>
  <c r="E187"/>
  <c r="D187"/>
  <c r="G186"/>
  <c r="G185"/>
  <c r="G184"/>
  <c r="G183"/>
  <c r="G182"/>
  <c r="G181"/>
  <c r="G180"/>
  <c r="G178"/>
  <c r="G177"/>
  <c r="G176"/>
  <c r="G172"/>
  <c r="G171"/>
  <c r="G170"/>
  <c r="G169"/>
  <c r="G167"/>
  <c r="H166"/>
  <c r="F166"/>
  <c r="E166"/>
  <c r="D166"/>
  <c r="G165"/>
  <c r="G164"/>
  <c r="G163"/>
  <c r="G162"/>
  <c r="G161"/>
  <c r="H160"/>
  <c r="F160"/>
  <c r="E160"/>
  <c r="D160"/>
  <c r="G159"/>
  <c r="G158"/>
  <c r="G157"/>
  <c r="G154"/>
  <c r="G153"/>
  <c r="G147"/>
  <c r="G146"/>
  <c r="G144"/>
  <c r="G142"/>
  <c r="G141"/>
  <c r="G140"/>
  <c r="G138"/>
  <c r="G137"/>
  <c r="G136"/>
  <c r="G135"/>
  <c r="G134"/>
  <c r="G132"/>
  <c r="G131"/>
  <c r="G130"/>
  <c r="G129"/>
  <c r="G128"/>
  <c r="G127"/>
  <c r="H126"/>
  <c r="F126"/>
  <c r="E126"/>
  <c r="D126"/>
  <c r="G125"/>
  <c r="G124"/>
  <c r="G123"/>
  <c r="G122"/>
  <c r="H121"/>
  <c r="F121"/>
  <c r="E121"/>
  <c r="D121"/>
  <c r="G120"/>
  <c r="G119"/>
  <c r="G118"/>
  <c r="G117"/>
  <c r="G116"/>
  <c r="G115"/>
  <c r="G113"/>
  <c r="H112"/>
  <c r="F112"/>
  <c r="E112"/>
  <c r="D112"/>
  <c r="G111"/>
  <c r="G109"/>
  <c r="G108"/>
  <c r="G106"/>
  <c r="H105"/>
  <c r="F105"/>
  <c r="E105"/>
  <c r="D105"/>
  <c r="G104"/>
  <c r="H103"/>
  <c r="F103"/>
  <c r="E103"/>
  <c r="D103"/>
  <c r="G102"/>
  <c r="G97"/>
  <c r="H96"/>
  <c r="F96"/>
  <c r="E96"/>
  <c r="D96"/>
  <c r="G94"/>
  <c r="H93"/>
  <c r="F93"/>
  <c r="E93"/>
  <c r="D93"/>
  <c r="G92"/>
  <c r="G91"/>
  <c r="G90"/>
  <c r="G88"/>
  <c r="G87"/>
  <c r="H86"/>
  <c r="F86"/>
  <c r="E86"/>
  <c r="D86"/>
  <c r="G84"/>
  <c r="G83"/>
  <c r="G82"/>
  <c r="G81"/>
  <c r="G78"/>
  <c r="G75"/>
  <c r="G73"/>
  <c r="G69"/>
  <c r="G66"/>
  <c r="G64"/>
  <c r="G61"/>
  <c r="G56"/>
  <c r="G55"/>
  <c r="G51"/>
  <c r="G47"/>
  <c r="G43"/>
  <c r="H42"/>
  <c r="F42"/>
  <c r="E42"/>
  <c r="D42"/>
  <c r="H38"/>
  <c r="F38"/>
  <c r="E38"/>
  <c r="D38"/>
  <c r="G35"/>
  <c r="G33"/>
  <c r="G32"/>
  <c r="H31"/>
  <c r="F31"/>
  <c r="E31"/>
  <c r="D31"/>
  <c r="G30"/>
  <c r="G29"/>
  <c r="E28"/>
  <c r="G28" s="1"/>
  <c r="D28"/>
  <c r="G27"/>
  <c r="G26"/>
  <c r="G25"/>
  <c r="G24"/>
  <c r="H23"/>
  <c r="F23"/>
  <c r="E23"/>
  <c r="D23"/>
  <c r="G22"/>
  <c r="G21"/>
  <c r="H19"/>
  <c r="F19"/>
  <c r="E19"/>
  <c r="D19"/>
  <c r="G18"/>
  <c r="G16"/>
  <c r="G15"/>
  <c r="G14"/>
  <c r="H13"/>
  <c r="F13"/>
  <c r="E13"/>
  <c r="D13"/>
  <c r="E205" l="1"/>
  <c r="D205"/>
  <c r="F205"/>
  <c r="H205"/>
  <c r="G103"/>
  <c r="G191"/>
  <c r="G31"/>
  <c r="G23"/>
  <c r="G13"/>
  <c r="G189"/>
  <c r="G86"/>
  <c r="G166"/>
  <c r="G160"/>
  <c r="G121"/>
  <c r="G112"/>
  <c r="G105"/>
  <c r="G96"/>
  <c r="G93"/>
  <c r="G42"/>
  <c r="G19"/>
  <c r="G126"/>
  <c r="G187"/>
  <c r="G205" l="1"/>
</calcChain>
</file>

<file path=xl/sharedStrings.xml><?xml version="1.0" encoding="utf-8"?>
<sst xmlns="http://schemas.openxmlformats.org/spreadsheetml/2006/main" count="597" uniqueCount="307">
  <si>
    <t>Приложение  1</t>
  </si>
  <si>
    <t>к постановлению</t>
  </si>
  <si>
    <t>администрации города</t>
  </si>
  <si>
    <t>ФОРМА К-1</t>
  </si>
  <si>
    <t>в тыс.руб.</t>
  </si>
  <si>
    <t>Код классификации доходов</t>
  </si>
  <si>
    <t>Наименование показателя</t>
  </si>
  <si>
    <t>Ожидаемое исполнение 
за год по состоянию 
на отчетную дату</t>
  </si>
  <si>
    <t>Утверждено по бюджету первоначально</t>
  </si>
  <si>
    <t>Уточненный план</t>
  </si>
  <si>
    <t>Факт</t>
  </si>
  <si>
    <t>% исполнения от уточненного плана</t>
  </si>
  <si>
    <t>Код главного админи-стратора доходов</t>
  </si>
  <si>
    <t>Код доходов</t>
  </si>
  <si>
    <t>1</t>
  </si>
  <si>
    <t>2</t>
  </si>
  <si>
    <t>3</t>
  </si>
  <si>
    <t>4</t>
  </si>
  <si>
    <t>5</t>
  </si>
  <si>
    <t>6</t>
  </si>
  <si>
    <t>7</t>
  </si>
  <si>
    <t>048</t>
  </si>
  <si>
    <t/>
  </si>
  <si>
    <t>Федеральная служба по надзору в сфере природопользования</t>
  </si>
  <si>
    <t>1 12 01010 01 6000 120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</si>
  <si>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</si>
  <si>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1 12 01030 01 6000 120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</si>
  <si>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</si>
  <si>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1 12 01041 01 6000 120</t>
  </si>
  <si>
    <t>1 12 01070 01 6000 120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</si>
  <si>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</si>
  <si>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076</t>
  </si>
  <si>
    <t>Федеральное агентство по рыболовству</t>
  </si>
  <si>
    <t>1 16 25030 01 6000 140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</si>
  <si>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</si>
  <si>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1 16 35020 04 6000 140</t>
  </si>
  <si>
    <t>Суммы по искам о возмещении вреда, причиненного окружающей среде, подлежащие зачислению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</si>
  <si>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1 16 90040 04 6000 140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</si>
  <si>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</si>
  <si>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100</t>
  </si>
  <si>
    <t>Федеральное казначейство</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</si>
  <si>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</si>
  <si>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</si>
  <si>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</si>
  <si>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</si>
  <si>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</si>
  <si>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</si>
  <si>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</si>
  <si>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</si>
  <si>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106</t>
  </si>
  <si>
    <t>Федеральная служба по надзору в сфере транспорта</t>
  </si>
  <si>
    <t>1 16 30030 01 6000 140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</si>
  <si>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</si>
  <si>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141</t>
  </si>
  <si>
    <t>Федеральная служба по надзору в сфере защиты прав потребителей и благополучия человека</t>
  </si>
  <si>
    <t>1 16 08010 01 6000 140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</si>
  <si>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</si>
  <si>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1 16 28000 01 6000 140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</si>
  <si>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</si>
  <si>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1 16 43000 01 6000 140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</si>
  <si>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</si>
  <si>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150</t>
  </si>
  <si>
    <t>Федеральная служба по труду и занятости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</si>
  <si>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</si>
  <si>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161</t>
  </si>
  <si>
    <t>Федеральная антимонопольная служба</t>
  </si>
  <si>
    <t>1 16 33040 04 6000 140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</si>
  <si>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</si>
  <si>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177</t>
  </si>
  <si>
    <t>Министерство Российской Федерации по делам гражданской обороны, чрезвычайным ситуациям и ликвидации последствий стихийных бедствий</t>
  </si>
  <si>
    <t>182</t>
  </si>
  <si>
    <t>Федеральная налоговая служба</t>
  </si>
  <si>
    <t>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</si>
  <si>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</si>
  <si>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1 01 02010 01 2100 110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</si>
  <si>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</si>
  <si>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1 01 02010 01 3000 110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</si>
  <si>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</si>
  <si>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1 01 02010 01 4000 110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</si>
  <si>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</si>
  <si>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1 01 02020 01 1000 110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</si>
  <si>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</si>
  <si>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1 01 02020 01 2100 110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</si>
  <si>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</si>
  <si>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1 01 02020 01 2200 110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</si>
  <si>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(проценты по соответствующему платежу)</t>
  </si>
  <si>
    <t>1 01 02020 01 3000 110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</si>
  <si>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</si>
  <si>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1 01 02030 01 1000 110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</si>
  <si>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</si>
  <si>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1 01 02030 01 2100 110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</si>
  <si>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</si>
  <si>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1 01 02030 01 3000 110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</si>
  <si>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</si>
  <si>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1 01 02030 01 4000 110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</si>
  <si>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</si>
  <si>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1 01 02040 01 1000 110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</si>
  <si>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</si>
  <si>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1 05 02010 02 1000 110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</si>
  <si>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</si>
  <si>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1 05 02010 02 2100 110</t>
  </si>
  <si>
    <t>Единый налог на вмененный доход для отдельных видов деятельности (пени по соответствующему платежу)</t>
  </si>
  <si>
    <t>1 05 02010 02 3000 110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</si>
  <si>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</si>
  <si>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1 05 02010 02 4000 110</t>
  </si>
  <si>
    <t>Налог, взимаемый в связи с применением патентной системы налогообложения, зачисляемый в бюджеты городских округов (прочие поступления)</t>
  </si>
  <si>
    <t>1 05 02020 02 1000 110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</si>
  <si>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</si>
  <si>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1 05 03010 01 1000 110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</si>
  <si>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</si>
  <si>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1 05 03010 01 2100 110</t>
  </si>
  <si>
    <t>Единый сельскохозяйственный налог (пени по соответствующему платежу)</t>
  </si>
  <si>
    <t>1 05 03010 01 3000 110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</si>
  <si>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</si>
  <si>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1 05 04010 02 1000 110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</si>
  <si>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</si>
  <si>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1 05 04010 02 2100 110</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</si>
  <si>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</si>
  <si>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1 06 01020 04 1000 110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</si>
  <si>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</si>
  <si>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1 06 01020 04 2100 110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</si>
  <si>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</si>
  <si>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1 06 01020 04 4000 110</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</si>
  <si>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</si>
  <si>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1 06 04011 02 1000 110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</si>
  <si>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</si>
  <si>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1 06 04011 02 2100 110</t>
  </si>
  <si>
    <t>Транспортный налог с организаций (пени по соответствующему платежу)</t>
  </si>
  <si>
    <t>1 06 04011 02 3000 110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</si>
  <si>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</si>
  <si>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1 06 04011 02 4000 110</t>
  </si>
  <si>
    <t>Транспортный налог с организаций (прочие поступления)</t>
  </si>
  <si>
    <t>1 06 04012 02 1000 110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</si>
  <si>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</si>
  <si>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1 06 04012 02 2100 110</t>
  </si>
  <si>
    <t>Транспортный налог с физических лиц (пени по соответствующему платежу)</t>
  </si>
  <si>
    <t>1 06 06032 04 1000 110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</si>
  <si>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</si>
  <si>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1 06 06032 04 2100 110</t>
  </si>
  <si>
    <t>Земельный налог с организаций, обладающих земельным участком, расположенным в границах городских округов (пени по соответствующему платежу)</t>
  </si>
  <si>
    <t>1 06 06032 04 3000 110</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</si>
  <si>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</si>
  <si>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1 06 06042 04 1000 110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</si>
  <si>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</si>
  <si>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1 06 06042 04 2100 110</t>
  </si>
  <si>
    <t>Земельный налог с физических лиц, обладающих земельным участком, расположенным в границах городских округов (пени по соответствующему платежу)</t>
  </si>
  <si>
    <t>1 06 06042 04 3000 110</t>
  </si>
  <si>
    <t>Земельный налог с физических лиц,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</si>
  <si>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1 08 03010 01 1000 110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</si>
  <si>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</si>
  <si>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1 16 03010 01 6000 140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</si>
  <si>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</si>
  <si>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1 16 03030 01 6000 140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</si>
  <si>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</si>
  <si>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1 16 06000 01 6000 140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</si>
  <si>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</si>
  <si>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188</t>
  </si>
  <si>
    <t>Министерство внутренних дел Российской Федерации</t>
  </si>
  <si>
    <t>1 16 30013 01 6000 140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</si>
  <si>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</si>
  <si>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1 16 90040 04 0000 140</t>
  </si>
  <si>
    <t>Прочие поступления от денежных взысканий (штрафов) и иных сумм в возмещение ущерба, зачисляемые в бюджеты городских округов</t>
  </si>
  <si>
    <t>321</t>
  </si>
  <si>
    <t>Федеральная служба государственной регистрации, кадастра и картографии</t>
  </si>
  <si>
    <t>1 16 25060 01 6000 140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</si>
  <si>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</si>
  <si>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498</t>
  </si>
  <si>
    <t>Федеральная служба по экологическому, технологическому
 и атомному надзору</t>
  </si>
  <si>
    <t>1 16 45000 01 6000 140</t>
  </si>
  <si>
    <t>Денежные взыскания (штрафы) за нарушения законодательства Российской Федерации о промышленной безопасности (федеральные государственные органы, Банк России, органы управления государственными внебюджетными фондами Российской Федерации)</t>
  </si>
  <si>
    <t>815</t>
  </si>
  <si>
    <t>Министерство природных ресурсов, лесного хозяйства и экологии Пермского края</t>
  </si>
  <si>
    <t>843</t>
  </si>
  <si>
    <t>Инспекция государственного жилищного надзора Пермского края</t>
  </si>
  <si>
    <t>844</t>
  </si>
  <si>
    <t>Инспекция государственного технического надзора Пермского края</t>
  </si>
  <si>
    <t>921</t>
  </si>
  <si>
    <t>Управление культуры администрации города Березники</t>
  </si>
  <si>
    <t>1 13 02994 04 0000 130</t>
  </si>
  <si>
    <t>Прочие доходы от компенсации затрат бюджетов городских округов</t>
  </si>
  <si>
    <t>2 02 25466 04 0000 151</t>
  </si>
  <si>
    <t>Субсидии бюджетам городских округов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</si>
  <si>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2 02 29999 04 0000 151</t>
  </si>
  <si>
    <t>Прочие субсидии бюджетам городских округов</t>
  </si>
  <si>
    <t>2 02 49999 04 0000 151</t>
  </si>
  <si>
    <t>Прочие межбюджетные трансферты, передаваемые бюджетам городских округов</t>
  </si>
  <si>
    <t>2 18 04010 04 0000 180</t>
  </si>
  <si>
    <t>Доходы бюджетов городских округов от возврата бюджетными учреждениями остатков субсидий прошлых лет</t>
  </si>
  <si>
    <t>2 18 04020 04 0000 180</t>
  </si>
  <si>
    <t>Доходы бюджетов городских округов от возврата автономными учреждениями остатков субсидий прошлых лет</t>
  </si>
  <si>
    <t>2 19 60010 04 0000 151</t>
  </si>
  <si>
    <t>Возврат остатков субсидий, субвенций и иных межбюджетных трансфертов, имеющих целевое назначение, прошлых лет из бюджетов городских округов</t>
  </si>
  <si>
    <t>923</t>
  </si>
  <si>
    <t>Управление образования администрации города Березники</t>
  </si>
  <si>
    <t>1 14 02042 04 0000 440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</si>
  <si>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</si>
  <si>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2 02 30024 04 0000 151</t>
  </si>
  <si>
    <t>Субвенции бюджетам городских округов на выполнение передаваемых полномочий субъектов Российской Федерации</t>
  </si>
  <si>
    <t>2 07 04050 04 0000 180</t>
  </si>
  <si>
    <t>Прочие безвозмездные поступления в бюджеты городских округов</t>
  </si>
  <si>
    <t>924</t>
  </si>
  <si>
    <t>Финансовое управление администрации города Березники</t>
  </si>
  <si>
    <t>1 13 01994 04 0000 130</t>
  </si>
  <si>
    <t>Прочие доходы от оказания платных услуг (работ) получателями средств бюджетов городских округов</t>
  </si>
  <si>
    <t>1 17 01040 04 0000 180</t>
  </si>
  <si>
    <t>Невыясненные поступления, зачисляемые в бюджеты городских округов</t>
  </si>
  <si>
    <t>2 02 15001 04 0000 151</t>
  </si>
  <si>
    <t>Дотации бюджетам городских округов на выравнивание бюджетной обеспеченности</t>
  </si>
  <si>
    <t>928</t>
  </si>
  <si>
    <t>Управление имущественных и земельных отношений
администрации города Березники</t>
  </si>
  <si>
    <t>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</si>
  <si>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на заключение договоров аренды указанных земельных участков</t>
  </si>
  <si>
    <t>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</si>
  <si>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</si>
  <si>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</si>
  <si>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</si>
  <si>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1 11 05074 04 0000 120</t>
  </si>
  <si>
    <t>Доходы от сдачи в аренду имущества, составляющего казну городских округов (за исключением земельных участков)</t>
  </si>
  <si>
    <t>1 11 05312 04 0000 120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</si>
  <si>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</si>
  <si>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1 11 05324 04 0000 120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</si>
  <si>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</si>
  <si>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</si>
  <si>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</si>
  <si>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</si>
  <si>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</si>
  <si>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1 13 02064 04 0000 130</t>
  </si>
  <si>
    <t>Доходы, поступающие в порядке возмещения  расходов, понесенных  в связи  эксплуатацией  имущества городских округов</t>
  </si>
  <si>
    <t>1 14 01040 04 0000 410</t>
  </si>
  <si>
    <t>Доходы от продажи квартир, находящихся в собственности городских округов</t>
  </si>
  <si>
    <t>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</si>
  <si>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</si>
  <si>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1 14 02043 04 1000 410</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</si>
  <si>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доходов (за исключением НДС) от реализации муниципального имущества в порядке, установленном Федеральным законом от 21.12.2001 № 178-ФЗ)</t>
  </si>
  <si>
    <t>1 14 02043 04 2000 410</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</si>
  <si>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НДС по договорам купли-продажи муниципального имущества, заключенным с физическими лицами, подлежащая перечислению в федеральный бюджет)</t>
  </si>
  <si>
    <t>1 14 02043 04 3000 410</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</si>
  <si>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доходов от реализации муниципального имущества в порядке, установленном Федеральным законом от 22.07.2008 № 159-ФЗ)</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</si>
  <si>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</si>
  <si>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</si>
  <si>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</si>
  <si>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1 14 06024 04 0000 430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</si>
  <si>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</si>
  <si>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</si>
  <si>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</si>
  <si>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1 16 33040 04 0000 140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</si>
  <si>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</si>
  <si>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1 17 05040 04 0000 180</t>
  </si>
  <si>
    <t>Прочие неналоговые доходы бюджетов городских округов</t>
  </si>
  <si>
    <t>2 02 20077 04 0000 151</t>
  </si>
  <si>
    <t xml:space="preserve">Субсидии бюджетам городских округов на софинансирование капитальных вложений в объекты муниципальной собственности
</t>
  </si>
  <si>
    <t>2 02 25497 04 0000 151</t>
  </si>
  <si>
    <t>Субсидии бюджетам городских округов на реализацию мероприятий по обеспечению жильем молодых семей</t>
  </si>
  <si>
    <t>2 02 35082 04 0000 151</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</si>
  <si>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</si>
  <si>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2 02 35135 04 0000 151</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</si>
  <si>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</si>
  <si>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2 02 35176 04 0000 151</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</si>
  <si>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</si>
  <si>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2 02 39999 04 0000 151</t>
  </si>
  <si>
    <t>Прочие субвенции бюджетам городских округов</t>
  </si>
  <si>
    <t>929</t>
  </si>
  <si>
    <t>Комитет по физической культуре и спорту администрации города Березники</t>
  </si>
  <si>
    <t>934</t>
  </si>
  <si>
    <t>Администрация города Березники</t>
  </si>
  <si>
    <t>1 08 07150 01 1000 110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</si>
  <si>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</si>
  <si>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1 12 05040 04 0000 120</t>
  </si>
  <si>
    <t>Плата за пользование водными объектами, находящимися в собственности городских округов</t>
  </si>
  <si>
    <t>1 16 35020 04 0000 140</t>
  </si>
  <si>
    <t>Суммы по искам о возмещении вреда, причиненного окружающей среде, подлежащие зачислению в бюджеты городских округов</t>
  </si>
  <si>
    <t>1 16 43000 01 0000 140</t>
  </si>
  <si>
    <t>1 16 51020 02 0000 140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</si>
  <si>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</si>
  <si>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Прочие неналоговые доходы  бюджетов городских округов</t>
  </si>
  <si>
    <t>Субсидии бюджетам городских округов на софинансирование капитальных вложений в объекты муниципальной собственности</t>
  </si>
  <si>
    <t>2 02 35120 04 0000 151</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</si>
  <si>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</si>
  <si>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2 02 35930 04 0000 151</t>
  </si>
  <si>
    <t>Субвенции бюджетам городских округов на государственную регистрацию актов гражданского состояния</t>
  </si>
  <si>
    <t>935</t>
  </si>
  <si>
    <t>Березниковская городская Дума</t>
  </si>
  <si>
    <t>936</t>
  </si>
  <si>
    <t>Контрольно-счетная палата муниципального  образования 
"Город Березники"</t>
  </si>
  <si>
    <t>948</t>
  </si>
  <si>
    <t>Управление благоустройства администрации города Березники</t>
  </si>
  <si>
    <t>1 08 07173 01 1000 110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</si>
  <si>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 (перерасчеты, недоимка и задолженность по соответствующему платежу, в том числе по отмененному))</t>
  </si>
  <si>
    <t>1 16 37030 04 0000 140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</si>
  <si>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</si>
  <si>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1 16 46000 04 0000 140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</si>
  <si>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городских округов, либо в связи с уклонением от заключения таких контрактов или иных договоров</t>
  </si>
  <si>
    <t>2 02 25555 04 0000 151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</si>
  <si>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</si>
  <si>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t>
  </si>
  <si>
    <t>ВСЕГО ДОХОДОВ:</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</si>
  <si>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</si>
  <si>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Субсидии бюджетам городских округов на поддержку обустройства мест массового отдыха населения (городских парков)</t>
  </si>
  <si>
    <t>2 02 25560 04 0000 151</t>
  </si>
  <si>
    <t>Исполнение бюджета города Березники по кодам классификации доходов бюджета за 9 месяцев 2018 г.
и ожидаемое исполнение бюджета города за 2018 год</t>
  </si>
  <si>
    <t>Исполнение за 9 месяцев 2018 г.</t>
  </si>
  <si>
    <t>1 16 23042 04 0000 140</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</si>
  <si>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округов</t>
  </si>
  <si>
    <t>2 19 25555 04 0000 151</t>
  </si>
  <si>
    <t>1 12 01042 01 6000 120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</si>
  <si>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</si>
  <si>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r>
      <t xml:space="preserve">от </t>
    </r>
    <r>
      <rPr>
        <u/>
        <sz val="12"/>
        <rFont val="Times New Roman"/>
        <family val="1"/>
        <charset val="204"/>
      </rPr>
      <t>09.11.2018 № 2583</t>
    </r>
  </si>
</sst>
</file>

<file path=xl/styles.xml><?xml version="1.0" encoding="utf-8"?>
<styleSheet xmlns="http://schemas.openxmlformats.org/spreadsheetml/2006/main">
  <numFmts count="1">
    <numFmt numFmtId="164" formatCode="#,##0.0"/>
  </numFmts>
  <fonts count="24">
    <font>
      <sz val="10"/>
      <name val="Arial"/>
      <charset val="204"/>
    </font>
    <font>
      <sz val="10"/>
      <name val="Arial Cyr"/>
      <charset val="204"/>
    </font>
    <font>
      <sz val="14"/>
      <name val="Times New Roman"/>
      <family val="1"/>
      <charset val="204"/>
    </font>
    <font>
      <sz val="10"/>
      <name val="Arial"/>
      <family val="2"/>
      <charset val="204"/>
    </font>
    <font>
      <b/>
      <sz val="14"/>
      <name val="Times New Roman"/>
      <family val="1"/>
      <charset val="204"/>
    </font>
    <font>
      <sz val="10"/>
      <name val="Times New Roman"/>
      <family val="1"/>
      <charset val="204"/>
    </font>
    <font>
      <sz val="8"/>
      <name val="Times New Roman"/>
      <family val="1"/>
    </font>
    <font>
      <sz val="8"/>
      <name val="Times New Roman"/>
      <family val="1"/>
      <charset val="204"/>
    </font>
    <font>
      <sz val="7"/>
      <name val="Times New Roman"/>
      <family val="1"/>
    </font>
    <font>
      <b/>
      <sz val="10"/>
      <name val="Times New Roman"/>
      <family val="1"/>
    </font>
    <font>
      <b/>
      <sz val="10"/>
      <name val="Arial Cyr"/>
      <charset val="204"/>
    </font>
    <font>
      <sz val="10"/>
      <name val="Times New Roman"/>
      <family val="1"/>
    </font>
    <font>
      <sz val="9"/>
      <name val="Times New Roman"/>
      <family val="1"/>
      <charset val="204"/>
    </font>
    <font>
      <b/>
      <sz val="9"/>
      <name val="Times New Roman"/>
      <family val="1"/>
      <charset val="204"/>
    </font>
    <font>
      <b/>
      <sz val="10"/>
      <name val="Times New Roman"/>
      <family val="1"/>
      <charset val="204"/>
    </font>
    <font>
      <sz val="9"/>
      <name val="Times New Roman"/>
      <family val="1"/>
    </font>
    <font>
      <sz val="11"/>
      <color indexed="8"/>
      <name val="Calibri"/>
      <family val="2"/>
    </font>
    <font>
      <sz val="10"/>
      <name val="Arial"/>
      <family val="2"/>
      <charset val="204"/>
    </font>
    <font>
      <sz val="11"/>
      <color indexed="8"/>
      <name val="Calibri"/>
      <family val="2"/>
      <charset val="204"/>
    </font>
    <font>
      <sz val="10"/>
      <name val="Arial"/>
      <family val="2"/>
      <charset val="204"/>
    </font>
    <font>
      <sz val="10"/>
      <name val="Arial"/>
      <family val="2"/>
      <charset val="204"/>
    </font>
    <font>
      <sz val="10"/>
      <name val="Arial"/>
      <family val="2"/>
      <charset val="204"/>
    </font>
    <font>
      <sz val="12"/>
      <name val="Times New Roman"/>
      <family val="1"/>
      <charset val="204"/>
    </font>
    <font>
      <u/>
      <sz val="12"/>
      <name val="Times New Roman"/>
      <family val="1"/>
      <charset val="204"/>
    </font>
  </fonts>
  <fills count="2">
    <fill>
      <patternFill patternType="none"/>
    </fill>
    <fill>
      <patternFill patternType="gray125"/>
    </fill>
  </fills>
  <borders count="13">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xf numFmtId="0" fontId="1" fillId="0" borderId="0"/>
    <xf numFmtId="0" fontId="1" fillId="0" borderId="0"/>
    <xf numFmtId="0" fontId="1" fillId="0" borderId="0"/>
    <xf numFmtId="0" fontId="3" fillId="0" borderId="0"/>
    <xf numFmtId="0" fontId="16" fillId="0" borderId="0"/>
    <xf numFmtId="0" fontId="17" fillId="0" borderId="0"/>
    <xf numFmtId="0" fontId="17" fillId="0" borderId="0"/>
    <xf numFmtId="0" fontId="17" fillId="0" borderId="0"/>
    <xf numFmtId="0" fontId="17"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9" fillId="0" borderId="0"/>
    <xf numFmtId="0" fontId="20" fillId="0" borderId="0"/>
    <xf numFmtId="0" fontId="21" fillId="0" borderId="0"/>
  </cellStyleXfs>
  <cellXfs count="55">
    <xf numFmtId="0" fontId="0" fillId="0" borderId="0" xfId="0"/>
    <xf numFmtId="0" fontId="1" fillId="0" borderId="0" xfId="1"/>
    <xf numFmtId="0" fontId="2" fillId="0" borderId="0" xfId="1" applyFont="1"/>
    <xf numFmtId="0" fontId="2" fillId="0" borderId="0" xfId="0" applyFont="1" applyAlignment="1"/>
    <xf numFmtId="0" fontId="2" fillId="0" borderId="0" xfId="2" applyFont="1" applyFill="1" applyAlignment="1">
      <alignment horizontal="right"/>
    </xf>
    <xf numFmtId="0" fontId="1" fillId="0" borderId="0" xfId="1" applyFill="1"/>
    <xf numFmtId="49" fontId="6" fillId="0" borderId="8" xfId="0" applyNumberFormat="1" applyFont="1" applyFill="1" applyBorder="1" applyAlignment="1">
      <alignment horizontal="center" vertical="center" wrapText="1"/>
    </xf>
    <xf numFmtId="49" fontId="8" fillId="0" borderId="8" xfId="0" applyNumberFormat="1" applyFont="1" applyFill="1" applyBorder="1" applyAlignment="1">
      <alignment horizontal="center" vertical="top" wrapText="1"/>
    </xf>
    <xf numFmtId="49" fontId="9" fillId="0" borderId="8" xfId="0" applyNumberFormat="1" applyFont="1" applyFill="1" applyBorder="1" applyAlignment="1">
      <alignment horizontal="center" vertical="top" wrapText="1"/>
    </xf>
    <xf numFmtId="0" fontId="9" fillId="0" borderId="8" xfId="0" applyFont="1" applyFill="1" applyBorder="1" applyAlignment="1">
      <alignment horizontal="left" vertical="top" wrapText="1"/>
    </xf>
    <xf numFmtId="0" fontId="9" fillId="0" borderId="8" xfId="0" applyFont="1" applyFill="1" applyBorder="1" applyAlignment="1">
      <alignment horizontal="center" vertical="top" wrapText="1"/>
    </xf>
    <xf numFmtId="164" fontId="9" fillId="0" borderId="8" xfId="0" applyNumberFormat="1" applyFont="1" applyFill="1" applyBorder="1" applyAlignment="1">
      <alignment horizontal="right" vertical="top" wrapText="1"/>
    </xf>
    <xf numFmtId="0" fontId="10" fillId="0" borderId="0" xfId="1" applyFont="1"/>
    <xf numFmtId="49" fontId="11" fillId="0" borderId="8" xfId="0" applyNumberFormat="1" applyFont="1" applyFill="1" applyBorder="1" applyAlignment="1">
      <alignment horizontal="center" vertical="top" wrapText="1"/>
    </xf>
    <xf numFmtId="0" fontId="12" fillId="0" borderId="8" xfId="2" applyFont="1" applyFill="1" applyBorder="1" applyAlignment="1">
      <alignment horizontal="left" vertical="top"/>
    </xf>
    <xf numFmtId="0" fontId="11" fillId="0" borderId="8" xfId="0" applyFont="1" applyFill="1" applyBorder="1" applyAlignment="1">
      <alignment horizontal="left" vertical="top" wrapText="1"/>
    </xf>
    <xf numFmtId="164" fontId="11" fillId="0" borderId="8" xfId="0" applyNumberFormat="1" applyFont="1" applyFill="1" applyBorder="1" applyAlignment="1">
      <alignment horizontal="right" vertical="top" wrapText="1"/>
    </xf>
    <xf numFmtId="0" fontId="5" fillId="0" borderId="8" xfId="0" applyFont="1" applyFill="1" applyBorder="1" applyAlignment="1">
      <alignment vertical="top" wrapText="1"/>
    </xf>
    <xf numFmtId="164" fontId="5" fillId="0" borderId="8" xfId="0" applyNumberFormat="1" applyFont="1" applyFill="1" applyBorder="1" applyAlignment="1">
      <alignment horizontal="right" vertical="top" wrapText="1"/>
    </xf>
    <xf numFmtId="3" fontId="12" fillId="0" borderId="8" xfId="2" applyNumberFormat="1" applyFont="1" applyFill="1" applyBorder="1" applyAlignment="1">
      <alignment horizontal="left" vertical="top"/>
    </xf>
    <xf numFmtId="0" fontId="5" fillId="0" borderId="8" xfId="0" applyFont="1" applyFill="1" applyBorder="1" applyAlignment="1">
      <alignment horizontal="left" vertical="top" wrapText="1"/>
    </xf>
    <xf numFmtId="0" fontId="13" fillId="0" borderId="8" xfId="2" applyFont="1" applyFill="1" applyBorder="1" applyAlignment="1">
      <alignment horizontal="left" vertical="top"/>
    </xf>
    <xf numFmtId="164" fontId="14" fillId="0" borderId="8" xfId="0" applyNumberFormat="1" applyFont="1" applyFill="1" applyBorder="1" applyAlignment="1">
      <alignment horizontal="right" vertical="top" wrapText="1"/>
    </xf>
    <xf numFmtId="0" fontId="1" fillId="0" borderId="0" xfId="1" applyFont="1"/>
    <xf numFmtId="49" fontId="5" fillId="0" borderId="8" xfId="0" applyNumberFormat="1" applyFont="1" applyFill="1" applyBorder="1" applyAlignment="1">
      <alignment horizontal="center" vertical="top" wrapText="1"/>
    </xf>
    <xf numFmtId="0" fontId="11" fillId="0" borderId="8" xfId="0" applyFont="1" applyFill="1" applyBorder="1" applyAlignment="1">
      <alignment vertical="top" wrapText="1"/>
    </xf>
    <xf numFmtId="49" fontId="14" fillId="0" borderId="8" xfId="0" applyNumberFormat="1" applyFont="1" applyFill="1" applyBorder="1" applyAlignment="1">
      <alignment horizontal="center" vertical="top" wrapText="1"/>
    </xf>
    <xf numFmtId="3" fontId="15" fillId="0" borderId="8" xfId="2" applyNumberFormat="1" applyFont="1" applyFill="1" applyBorder="1" applyAlignment="1">
      <alignment horizontal="left" vertical="top"/>
    </xf>
    <xf numFmtId="0" fontId="15" fillId="0" borderId="8" xfId="2" applyFont="1" applyFill="1" applyBorder="1" applyAlignment="1">
      <alignment horizontal="left" vertical="top"/>
    </xf>
    <xf numFmtId="164" fontId="1" fillId="0" borderId="0" xfId="1" applyNumberFormat="1"/>
    <xf numFmtId="0" fontId="14" fillId="0" borderId="8" xfId="0" applyFont="1" applyFill="1" applyBorder="1" applyAlignment="1">
      <alignment horizontal="left" vertical="top" wrapText="1"/>
    </xf>
    <xf numFmtId="0" fontId="1" fillId="0" borderId="0" xfId="1" applyAlignment="1">
      <alignment horizontal="center"/>
    </xf>
    <xf numFmtId="0" fontId="2" fillId="0" borderId="0" xfId="2" applyFont="1" applyFill="1" applyAlignment="1">
      <alignment horizontal="left"/>
    </xf>
    <xf numFmtId="0" fontId="2" fillId="0" borderId="0" xfId="1" applyFont="1" applyFill="1"/>
    <xf numFmtId="164" fontId="1" fillId="0" borderId="0" xfId="1" applyNumberFormat="1" applyFill="1"/>
    <xf numFmtId="0" fontId="5" fillId="0" borderId="1" xfId="1" applyFont="1" applyFill="1" applyBorder="1" applyAlignment="1">
      <alignment horizontal="right"/>
    </xf>
    <xf numFmtId="0" fontId="5" fillId="0" borderId="1" xfId="0" applyFont="1" applyBorder="1" applyAlignment="1">
      <alignment horizontal="right"/>
    </xf>
    <xf numFmtId="49" fontId="6" fillId="0" borderId="2"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3" fontId="7" fillId="0" borderId="5" xfId="3" applyNumberFormat="1" applyFont="1" applyFill="1" applyBorder="1" applyAlignment="1">
      <alignment horizontal="center" vertical="top" wrapText="1"/>
    </xf>
    <xf numFmtId="3" fontId="7" fillId="0" borderId="6" xfId="3" applyNumberFormat="1" applyFont="1" applyFill="1" applyBorder="1" applyAlignment="1">
      <alignment horizontal="center" vertical="top" wrapText="1"/>
    </xf>
    <xf numFmtId="3" fontId="7" fillId="0" borderId="7" xfId="3" applyNumberFormat="1" applyFont="1" applyFill="1" applyBorder="1" applyAlignment="1">
      <alignment horizontal="center" vertical="top" wrapText="1"/>
    </xf>
    <xf numFmtId="0" fontId="7" fillId="0" borderId="4" xfId="2" applyFont="1" applyFill="1" applyBorder="1" applyAlignment="1">
      <alignment horizontal="center" vertical="center" wrapText="1"/>
    </xf>
    <xf numFmtId="0" fontId="7" fillId="0" borderId="11" xfId="2" applyFont="1" applyFill="1" applyBorder="1" applyAlignment="1">
      <alignment horizontal="center" vertical="center" wrapText="1"/>
    </xf>
    <xf numFmtId="0" fontId="7" fillId="0" borderId="12" xfId="2" applyFont="1" applyFill="1" applyBorder="1" applyAlignment="1">
      <alignment horizontal="center" vertical="center" wrapText="1"/>
    </xf>
    <xf numFmtId="0" fontId="4" fillId="0" borderId="0" xfId="1" applyFont="1" applyAlignment="1">
      <alignment horizontal="center" wrapText="1"/>
    </xf>
    <xf numFmtId="0" fontId="22" fillId="0" borderId="0" xfId="2" applyFont="1" applyFill="1" applyAlignment="1">
      <alignment wrapText="1"/>
    </xf>
    <xf numFmtId="0" fontId="22" fillId="0" borderId="0" xfId="0" applyFont="1" applyAlignment="1">
      <alignment wrapText="1"/>
    </xf>
    <xf numFmtId="0" fontId="2" fillId="0" borderId="0" xfId="2" applyFont="1" applyFill="1" applyAlignment="1">
      <alignment horizontal="left"/>
    </xf>
    <xf numFmtId="0" fontId="2" fillId="0" borderId="0" xfId="0" applyFont="1" applyAlignment="1">
      <alignment horizontal="left"/>
    </xf>
  </cellXfs>
  <cellStyles count="20">
    <cellStyle name="Normal" xfId="5"/>
    <cellStyle name="Обычный" xfId="0" builtinId="0"/>
    <cellStyle name="Обычный 10" xfId="6"/>
    <cellStyle name="Обычный 11" xfId="7"/>
    <cellStyle name="Обычный 12" xfId="8"/>
    <cellStyle name="Обычный 13" xfId="9"/>
    <cellStyle name="Обычный 14" xfId="17"/>
    <cellStyle name="Обычный 15" xfId="18"/>
    <cellStyle name="Обычный 16" xfId="19"/>
    <cellStyle name="Обычный 2" xfId="10"/>
    <cellStyle name="Обычный 3" xfId="4"/>
    <cellStyle name="Обычный 4" xfId="11"/>
    <cellStyle name="Обычный 5" xfId="12"/>
    <cellStyle name="Обычный 6" xfId="13"/>
    <cellStyle name="Обычный 7" xfId="14"/>
    <cellStyle name="Обычный 8" xfId="15"/>
    <cellStyle name="Обычный 9" xfId="16"/>
    <cellStyle name="Обычный_Исп9м-в2005г." xfId="3"/>
    <cellStyle name="Обычный_Книга3" xfId="1"/>
    <cellStyle name="Обычный_Покварталь."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K250"/>
  <sheetViews>
    <sheetView tabSelected="1" zoomScale="70" zoomScaleNormal="70" workbookViewId="0">
      <pane xSplit="3" ySplit="12" topLeftCell="D13" activePane="bottomRight" state="frozen"/>
      <selection pane="topRight" activeCell="D1" sqref="D1"/>
      <selection pane="bottomLeft" activeCell="A11" sqref="A11"/>
      <selection pane="bottomRight" activeCell="A12" sqref="A12:XFD14"/>
    </sheetView>
  </sheetViews>
  <sheetFormatPr defaultColWidth="9.08984375" defaultRowHeight="12.5"/>
  <cols>
    <col min="1" max="1" width="8.36328125" style="1" customWidth="1"/>
    <col min="2" max="2" width="20.453125" style="1" bestFit="1" customWidth="1"/>
    <col min="3" max="3" width="68.54296875" style="1" customWidth="1"/>
    <col min="4" max="4" width="10.453125" style="1" customWidth="1"/>
    <col min="5" max="5" width="10.90625" style="1" customWidth="1"/>
    <col min="6" max="6" width="11.453125" style="1" customWidth="1"/>
    <col min="7" max="7" width="12.36328125" style="1" customWidth="1"/>
    <col min="8" max="8" width="13.36328125" style="5" customWidth="1"/>
    <col min="9" max="9" width="9.1796875" style="1" customWidth="1"/>
    <col min="10" max="11" width="9.08984375" style="1" customWidth="1"/>
    <col min="12" max="16" width="9.08984375" style="1"/>
    <col min="17" max="17" width="9.08984375" style="1" customWidth="1"/>
    <col min="18" max="16384" width="9.08984375" style="1"/>
  </cols>
  <sheetData>
    <row r="1" spans="1:8" ht="15.5">
      <c r="D1" s="51" t="s">
        <v>0</v>
      </c>
      <c r="E1" s="52"/>
      <c r="F1" s="52"/>
      <c r="G1" s="52"/>
      <c r="H1" s="52"/>
    </row>
    <row r="2" spans="1:8" ht="15.5">
      <c r="D2" s="51" t="s">
        <v>1</v>
      </c>
      <c r="E2" s="52"/>
      <c r="F2" s="52"/>
      <c r="G2" s="52"/>
      <c r="H2" s="52"/>
    </row>
    <row r="3" spans="1:8" ht="15.5">
      <c r="D3" s="51" t="s">
        <v>2</v>
      </c>
      <c r="E3" s="52"/>
      <c r="F3" s="52"/>
      <c r="G3" s="52"/>
      <c r="H3" s="52"/>
    </row>
    <row r="4" spans="1:8" ht="15.5">
      <c r="D4" s="51" t="s">
        <v>306</v>
      </c>
      <c r="E4" s="52"/>
      <c r="F4" s="52"/>
      <c r="G4" s="52"/>
      <c r="H4" s="52"/>
    </row>
    <row r="5" spans="1:8" ht="17.399999999999999" customHeight="1">
      <c r="D5" s="2"/>
      <c r="E5" s="32"/>
      <c r="F5" s="3"/>
      <c r="G5" s="3"/>
      <c r="H5" s="4"/>
    </row>
    <row r="6" spans="1:8" ht="18">
      <c r="D6" s="53" t="s">
        <v>3</v>
      </c>
      <c r="E6" s="54"/>
      <c r="F6" s="54"/>
      <c r="G6" s="54"/>
      <c r="H6" s="33"/>
    </row>
    <row r="7" spans="1:8" ht="48.75" customHeight="1">
      <c r="A7" s="50" t="s">
        <v>299</v>
      </c>
      <c r="B7" s="50"/>
      <c r="C7" s="50"/>
      <c r="D7" s="50"/>
      <c r="E7" s="50"/>
      <c r="F7" s="50"/>
      <c r="G7" s="50"/>
      <c r="H7" s="50"/>
    </row>
    <row r="8" spans="1:8" ht="13.25" customHeight="1">
      <c r="E8" s="35" t="s">
        <v>4</v>
      </c>
      <c r="F8" s="36"/>
      <c r="G8" s="36"/>
      <c r="H8" s="36"/>
    </row>
    <row r="9" spans="1:8" ht="12.75" customHeight="1">
      <c r="A9" s="37" t="s">
        <v>5</v>
      </c>
      <c r="B9" s="38"/>
      <c r="C9" s="41" t="s">
        <v>6</v>
      </c>
      <c r="D9" s="44" t="s">
        <v>300</v>
      </c>
      <c r="E9" s="45"/>
      <c r="F9" s="45"/>
      <c r="G9" s="46"/>
      <c r="H9" s="47" t="s">
        <v>7</v>
      </c>
    </row>
    <row r="10" spans="1:8" s="5" customFormat="1" ht="4.5" customHeight="1">
      <c r="A10" s="39"/>
      <c r="B10" s="40"/>
      <c r="C10" s="42"/>
      <c r="D10" s="41" t="s">
        <v>8</v>
      </c>
      <c r="E10" s="41" t="s">
        <v>9</v>
      </c>
      <c r="F10" s="41" t="s">
        <v>10</v>
      </c>
      <c r="G10" s="41" t="s">
        <v>11</v>
      </c>
      <c r="H10" s="48"/>
    </row>
    <row r="11" spans="1:8" s="5" customFormat="1" ht="46.25" customHeight="1">
      <c r="A11" s="6" t="s">
        <v>12</v>
      </c>
      <c r="B11" s="6" t="s">
        <v>13</v>
      </c>
      <c r="C11" s="43"/>
      <c r="D11" s="43"/>
      <c r="E11" s="43"/>
      <c r="F11" s="43"/>
      <c r="G11" s="43"/>
      <c r="H11" s="49"/>
    </row>
    <row r="12" spans="1:8" s="5" customFormat="1" ht="9" customHeight="1">
      <c r="A12" s="7" t="s">
        <v>14</v>
      </c>
      <c r="B12" s="7" t="s">
        <v>15</v>
      </c>
      <c r="C12" s="7" t="s">
        <v>16</v>
      </c>
      <c r="D12" s="7" t="s">
        <v>17</v>
      </c>
      <c r="E12" s="7" t="s">
        <v>18</v>
      </c>
      <c r="F12" s="7" t="s">
        <v>19</v>
      </c>
      <c r="G12" s="7" t="s">
        <v>20</v>
      </c>
      <c r="H12" s="7">
        <v>8</v>
      </c>
    </row>
    <row r="13" spans="1:8" s="12" customFormat="1" ht="13.25" customHeight="1">
      <c r="A13" s="8" t="s">
        <v>21</v>
      </c>
      <c r="B13" s="9" t="s">
        <v>22</v>
      </c>
      <c r="C13" s="10" t="s">
        <v>23</v>
      </c>
      <c r="D13" s="11">
        <f>SUM(D14:D18)</f>
        <v>21097.9</v>
      </c>
      <c r="E13" s="11">
        <f>SUM(E14:E18)</f>
        <v>24104.3</v>
      </c>
      <c r="F13" s="11">
        <f>SUM(F14:F18)</f>
        <v>18477.899999999998</v>
      </c>
      <c r="G13" s="11">
        <f>F13/E13*100</f>
        <v>76.658106644872475</v>
      </c>
      <c r="H13" s="11">
        <f>SUM(H14:H18)</f>
        <v>37207.4</v>
      </c>
    </row>
    <row r="14" spans="1:8" ht="41.4" customHeight="1">
      <c r="A14" s="13" t="s">
        <v>21</v>
      </c>
      <c r="B14" s="14" t="s">
        <v>24</v>
      </c>
      <c r="C14" s="15" t="s">
        <v>25</v>
      </c>
      <c r="D14" s="16">
        <v>535</v>
      </c>
      <c r="E14" s="16">
        <v>619.5</v>
      </c>
      <c r="F14" s="16">
        <v>582.1</v>
      </c>
      <c r="G14" s="16">
        <f>F14/E14*100</f>
        <v>93.962873284907189</v>
      </c>
      <c r="H14" s="16">
        <v>700</v>
      </c>
    </row>
    <row r="15" spans="1:8" ht="39.65" customHeight="1">
      <c r="A15" s="13" t="s">
        <v>21</v>
      </c>
      <c r="B15" s="14" t="s">
        <v>26</v>
      </c>
      <c r="C15" s="15" t="s">
        <v>27</v>
      </c>
      <c r="D15" s="16">
        <v>10930</v>
      </c>
      <c r="E15" s="16">
        <v>18397.599999999999</v>
      </c>
      <c r="F15" s="16">
        <v>12776.7</v>
      </c>
      <c r="G15" s="16">
        <f>F15/E15*100</f>
        <v>69.447645345045018</v>
      </c>
      <c r="H15" s="16">
        <v>30000</v>
      </c>
    </row>
    <row r="16" spans="1:8" ht="39.65" customHeight="1">
      <c r="A16" s="13" t="s">
        <v>21</v>
      </c>
      <c r="B16" s="14" t="s">
        <v>28</v>
      </c>
      <c r="C16" s="15" t="s">
        <v>296</v>
      </c>
      <c r="D16" s="16">
        <v>9627</v>
      </c>
      <c r="E16" s="16">
        <v>5081.5</v>
      </c>
      <c r="F16" s="16">
        <v>5113.3999999999996</v>
      </c>
      <c r="G16" s="16">
        <f t="shared" ref="G16" si="0">F16/E16*100</f>
        <v>100.62776739151825</v>
      </c>
      <c r="H16" s="16">
        <v>6500</v>
      </c>
    </row>
    <row r="17" spans="1:8" ht="39.65" customHeight="1">
      <c r="A17" s="13" t="s">
        <v>21</v>
      </c>
      <c r="B17" s="14" t="s">
        <v>304</v>
      </c>
      <c r="C17" s="15" t="s">
        <v>305</v>
      </c>
      <c r="D17" s="16">
        <v>0</v>
      </c>
      <c r="E17" s="16">
        <v>0</v>
      </c>
      <c r="F17" s="16">
        <v>0.1</v>
      </c>
      <c r="G17" s="16"/>
      <c r="H17" s="16">
        <v>0.1</v>
      </c>
    </row>
    <row r="18" spans="1:8" ht="53" customHeight="1">
      <c r="A18" s="13" t="s">
        <v>21</v>
      </c>
      <c r="B18" s="14" t="s">
        <v>29</v>
      </c>
      <c r="C18" s="17" t="s">
        <v>30</v>
      </c>
      <c r="D18" s="16">
        <v>5.9</v>
      </c>
      <c r="E18" s="16">
        <v>5.7</v>
      </c>
      <c r="F18" s="16">
        <v>5.6</v>
      </c>
      <c r="G18" s="16">
        <f>F18/E18*100</f>
        <v>98.245614035087712</v>
      </c>
      <c r="H18" s="16">
        <v>7.3</v>
      </c>
    </row>
    <row r="19" spans="1:8" s="12" customFormat="1" ht="18.649999999999999" customHeight="1">
      <c r="A19" s="8" t="s">
        <v>31</v>
      </c>
      <c r="B19" s="14"/>
      <c r="C19" s="10" t="s">
        <v>32</v>
      </c>
      <c r="D19" s="11">
        <f>D20+D21+D22</f>
        <v>5.2</v>
      </c>
      <c r="E19" s="11">
        <f>E20+E21+E22</f>
        <v>5.2</v>
      </c>
      <c r="F19" s="11">
        <f>F20+F21+F22</f>
        <v>34.300000000000004</v>
      </c>
      <c r="G19" s="22">
        <f t="shared" ref="G19:G22" si="1">F19/E19*100</f>
        <v>659.61538461538464</v>
      </c>
      <c r="H19" s="11">
        <f>H20+H21+H22</f>
        <v>34.300000000000004</v>
      </c>
    </row>
    <row r="20" spans="1:8" s="12" customFormat="1" ht="55.25" customHeight="1">
      <c r="A20" s="13" t="s">
        <v>31</v>
      </c>
      <c r="B20" s="14" t="s">
        <v>33</v>
      </c>
      <c r="C20" s="15" t="s">
        <v>34</v>
      </c>
      <c r="D20" s="18">
        <v>0</v>
      </c>
      <c r="E20" s="18">
        <v>0</v>
      </c>
      <c r="F20" s="18">
        <v>0.7</v>
      </c>
      <c r="G20" s="16"/>
      <c r="H20" s="18">
        <v>0.7</v>
      </c>
    </row>
    <row r="21" spans="1:8" s="12" customFormat="1" ht="57.65" customHeight="1">
      <c r="A21" s="13" t="s">
        <v>31</v>
      </c>
      <c r="B21" s="19" t="s">
        <v>35</v>
      </c>
      <c r="C21" s="20" t="s">
        <v>36</v>
      </c>
      <c r="D21" s="18">
        <v>0.2</v>
      </c>
      <c r="E21" s="18">
        <v>0.2</v>
      </c>
      <c r="F21" s="18">
        <v>0.4</v>
      </c>
      <c r="G21" s="16">
        <f t="shared" si="1"/>
        <v>200</v>
      </c>
      <c r="H21" s="18">
        <v>0.4</v>
      </c>
    </row>
    <row r="22" spans="1:8" ht="57" customHeight="1">
      <c r="A22" s="13" t="s">
        <v>31</v>
      </c>
      <c r="B22" s="14" t="s">
        <v>37</v>
      </c>
      <c r="C22" s="15" t="s">
        <v>38</v>
      </c>
      <c r="D22" s="18">
        <v>5</v>
      </c>
      <c r="E22" s="18">
        <v>5</v>
      </c>
      <c r="F22" s="18">
        <v>33.200000000000003</v>
      </c>
      <c r="G22" s="16">
        <f t="shared" si="1"/>
        <v>664</v>
      </c>
      <c r="H22" s="18">
        <v>33.200000000000003</v>
      </c>
    </row>
    <row r="23" spans="1:8" s="12" customFormat="1" ht="23" customHeight="1">
      <c r="A23" s="8" t="s">
        <v>39</v>
      </c>
      <c r="B23" s="14"/>
      <c r="C23" s="10" t="s">
        <v>40</v>
      </c>
      <c r="D23" s="11">
        <f t="shared" ref="D23:H23" si="2">D24+D25+D26+D27</f>
        <v>4792.8</v>
      </c>
      <c r="E23" s="11">
        <f t="shared" si="2"/>
        <v>4519.8</v>
      </c>
      <c r="F23" s="11">
        <f t="shared" si="2"/>
        <v>4431.7</v>
      </c>
      <c r="G23" s="11">
        <f t="shared" ref="G23:G28" si="3">F23/E23*100</f>
        <v>98.050798707907418</v>
      </c>
      <c r="H23" s="11">
        <f t="shared" si="2"/>
        <v>6040.2000000000007</v>
      </c>
    </row>
    <row r="24" spans="1:8" ht="45.65" customHeight="1">
      <c r="A24" s="13" t="s">
        <v>39</v>
      </c>
      <c r="B24" s="14" t="s">
        <v>41</v>
      </c>
      <c r="C24" s="15" t="s">
        <v>42</v>
      </c>
      <c r="D24" s="16">
        <v>2000</v>
      </c>
      <c r="E24" s="16">
        <v>1914.9</v>
      </c>
      <c r="F24" s="16">
        <v>1929.9</v>
      </c>
      <c r="G24" s="16">
        <f t="shared" si="3"/>
        <v>100.78333072223093</v>
      </c>
      <c r="H24" s="16">
        <v>2652.7</v>
      </c>
    </row>
    <row r="25" spans="1:8" ht="53" customHeight="1">
      <c r="A25" s="13" t="s">
        <v>39</v>
      </c>
      <c r="B25" s="14" t="s">
        <v>43</v>
      </c>
      <c r="C25" s="15" t="s">
        <v>44</v>
      </c>
      <c r="D25" s="16">
        <v>18</v>
      </c>
      <c r="E25" s="16">
        <v>15.5</v>
      </c>
      <c r="F25" s="16">
        <v>17.5</v>
      </c>
      <c r="G25" s="16">
        <f t="shared" si="3"/>
        <v>112.90322580645163</v>
      </c>
      <c r="H25" s="16">
        <v>25.1</v>
      </c>
    </row>
    <row r="26" spans="1:8" ht="53.4" customHeight="1">
      <c r="A26" s="13" t="s">
        <v>39</v>
      </c>
      <c r="B26" s="14" t="s">
        <v>45</v>
      </c>
      <c r="C26" s="15" t="s">
        <v>46</v>
      </c>
      <c r="D26" s="16">
        <v>3152.8</v>
      </c>
      <c r="E26" s="16">
        <v>2967.4</v>
      </c>
      <c r="F26" s="16">
        <v>2916.6</v>
      </c>
      <c r="G26" s="16">
        <f t="shared" si="3"/>
        <v>98.288063624721971</v>
      </c>
      <c r="H26" s="16">
        <v>4041.3</v>
      </c>
    </row>
    <row r="27" spans="1:8" ht="55.25" customHeight="1">
      <c r="A27" s="13" t="s">
        <v>39</v>
      </c>
      <c r="B27" s="14" t="s">
        <v>47</v>
      </c>
      <c r="C27" s="15" t="s">
        <v>48</v>
      </c>
      <c r="D27" s="16">
        <v>-378</v>
      </c>
      <c r="E27" s="16">
        <v>-378</v>
      </c>
      <c r="F27" s="16">
        <v>-432.3</v>
      </c>
      <c r="G27" s="16">
        <f t="shared" si="3"/>
        <v>114.36507936507935</v>
      </c>
      <c r="H27" s="16">
        <v>-678.9</v>
      </c>
    </row>
    <row r="28" spans="1:8" s="12" customFormat="1" ht="13.25" customHeight="1">
      <c r="A28" s="8" t="s">
        <v>49</v>
      </c>
      <c r="B28" s="14" t="s">
        <v>22</v>
      </c>
      <c r="C28" s="10" t="s">
        <v>50</v>
      </c>
      <c r="D28" s="11">
        <f>D30+D29</f>
        <v>365</v>
      </c>
      <c r="E28" s="11">
        <f>E30+E29</f>
        <v>365</v>
      </c>
      <c r="F28" s="11">
        <f t="shared" ref="F28:H28" si="4">F30+F29</f>
        <v>172.5</v>
      </c>
      <c r="G28" s="22">
        <f t="shared" si="3"/>
        <v>47.260273972602739</v>
      </c>
      <c r="H28" s="11">
        <f t="shared" si="4"/>
        <v>172.5</v>
      </c>
    </row>
    <row r="29" spans="1:8" s="23" customFormat="1" ht="45.65" customHeight="1">
      <c r="A29" s="13" t="s">
        <v>49</v>
      </c>
      <c r="B29" s="14" t="s">
        <v>51</v>
      </c>
      <c r="C29" s="15" t="s">
        <v>52</v>
      </c>
      <c r="D29" s="16">
        <v>140</v>
      </c>
      <c r="E29" s="16">
        <v>140</v>
      </c>
      <c r="F29" s="16">
        <v>42.5</v>
      </c>
      <c r="G29" s="16">
        <f>F29/E29*100</f>
        <v>30.357142857142854</v>
      </c>
      <c r="H29" s="16">
        <v>42.5</v>
      </c>
    </row>
    <row r="30" spans="1:8" ht="54.65" customHeight="1">
      <c r="A30" s="13" t="s">
        <v>49</v>
      </c>
      <c r="B30" s="14" t="s">
        <v>37</v>
      </c>
      <c r="C30" s="15" t="s">
        <v>38</v>
      </c>
      <c r="D30" s="16">
        <v>225</v>
      </c>
      <c r="E30" s="16">
        <v>225</v>
      </c>
      <c r="F30" s="16">
        <v>130</v>
      </c>
      <c r="G30" s="16">
        <f>F30/E30*100</f>
        <v>57.777777777777771</v>
      </c>
      <c r="H30" s="16">
        <v>130</v>
      </c>
    </row>
    <row r="31" spans="1:8" s="12" customFormat="1" ht="26.4" customHeight="1">
      <c r="A31" s="8" t="s">
        <v>53</v>
      </c>
      <c r="B31" s="14" t="s">
        <v>22</v>
      </c>
      <c r="C31" s="10" t="s">
        <v>54</v>
      </c>
      <c r="D31" s="11">
        <f t="shared" ref="D31:H31" si="5">SUM(D32:D35)</f>
        <v>56</v>
      </c>
      <c r="E31" s="11">
        <f t="shared" si="5"/>
        <v>56</v>
      </c>
      <c r="F31" s="11">
        <f t="shared" si="5"/>
        <v>1.5</v>
      </c>
      <c r="G31" s="11">
        <f>F31/E31*100</f>
        <v>2.6785714285714284</v>
      </c>
      <c r="H31" s="11">
        <f t="shared" si="5"/>
        <v>50.3</v>
      </c>
    </row>
    <row r="32" spans="1:8" s="23" customFormat="1" ht="66" customHeight="1">
      <c r="A32" s="24" t="s">
        <v>53</v>
      </c>
      <c r="B32" s="19" t="s">
        <v>55</v>
      </c>
      <c r="C32" s="20" t="s">
        <v>56</v>
      </c>
      <c r="D32" s="16">
        <v>21</v>
      </c>
      <c r="E32" s="16">
        <v>21</v>
      </c>
      <c r="F32" s="16">
        <v>0</v>
      </c>
      <c r="G32" s="18">
        <f>F32/E32*100</f>
        <v>0</v>
      </c>
      <c r="H32" s="16">
        <v>20</v>
      </c>
    </row>
    <row r="33" spans="1:8" ht="66" customHeight="1">
      <c r="A33" s="13" t="s">
        <v>53</v>
      </c>
      <c r="B33" s="14" t="s">
        <v>57</v>
      </c>
      <c r="C33" s="15" t="s">
        <v>58</v>
      </c>
      <c r="D33" s="16">
        <v>28</v>
      </c>
      <c r="E33" s="16">
        <v>28</v>
      </c>
      <c r="F33" s="16">
        <v>-2.5</v>
      </c>
      <c r="G33" s="16">
        <f>F33/E33*100</f>
        <v>-8.9285714285714288</v>
      </c>
      <c r="H33" s="16">
        <v>19.3</v>
      </c>
    </row>
    <row r="34" spans="1:8" ht="66" customHeight="1">
      <c r="A34" s="13" t="s">
        <v>53</v>
      </c>
      <c r="B34" s="14" t="s">
        <v>59</v>
      </c>
      <c r="C34" s="15" t="s">
        <v>60</v>
      </c>
      <c r="D34" s="16">
        <v>0</v>
      </c>
      <c r="E34" s="16">
        <v>0</v>
      </c>
      <c r="F34" s="16">
        <v>1</v>
      </c>
      <c r="G34" s="16"/>
      <c r="H34" s="16">
        <v>1</v>
      </c>
    </row>
    <row r="35" spans="1:8" ht="53" customHeight="1">
      <c r="A35" s="13" t="s">
        <v>53</v>
      </c>
      <c r="B35" s="14" t="s">
        <v>37</v>
      </c>
      <c r="C35" s="15" t="s">
        <v>38</v>
      </c>
      <c r="D35" s="16">
        <v>7</v>
      </c>
      <c r="E35" s="16">
        <v>7</v>
      </c>
      <c r="F35" s="16">
        <v>3</v>
      </c>
      <c r="G35" s="16">
        <f>F35/E35*100</f>
        <v>42.857142857142854</v>
      </c>
      <c r="H35" s="16">
        <v>10</v>
      </c>
    </row>
    <row r="36" spans="1:8" s="12" customFormat="1" ht="14" customHeight="1">
      <c r="A36" s="8" t="s">
        <v>61</v>
      </c>
      <c r="B36" s="14" t="s">
        <v>22</v>
      </c>
      <c r="C36" s="10" t="s">
        <v>62</v>
      </c>
      <c r="D36" s="11">
        <f>D37</f>
        <v>0</v>
      </c>
      <c r="E36" s="11">
        <f t="shared" ref="E36:H36" si="6">E37</f>
        <v>0</v>
      </c>
      <c r="F36" s="11">
        <f t="shared" si="6"/>
        <v>48.9</v>
      </c>
      <c r="G36" s="11"/>
      <c r="H36" s="11">
        <f t="shared" si="6"/>
        <v>48.9</v>
      </c>
    </row>
    <row r="37" spans="1:8" ht="45" customHeight="1">
      <c r="A37" s="13" t="s">
        <v>61</v>
      </c>
      <c r="B37" s="14" t="s">
        <v>59</v>
      </c>
      <c r="C37" s="15" t="s">
        <v>63</v>
      </c>
      <c r="D37" s="16">
        <v>0</v>
      </c>
      <c r="E37" s="16">
        <v>0</v>
      </c>
      <c r="F37" s="16">
        <v>48.9</v>
      </c>
      <c r="G37" s="16"/>
      <c r="H37" s="16">
        <v>48.9</v>
      </c>
    </row>
    <row r="38" spans="1:8" s="12" customFormat="1" ht="13.25" customHeight="1">
      <c r="A38" s="8" t="s">
        <v>64</v>
      </c>
      <c r="B38" s="14" t="s">
        <v>22</v>
      </c>
      <c r="C38" s="10" t="s">
        <v>65</v>
      </c>
      <c r="D38" s="11">
        <f t="shared" ref="D38:H38" si="7">D39</f>
        <v>0</v>
      </c>
      <c r="E38" s="11">
        <f t="shared" si="7"/>
        <v>0</v>
      </c>
      <c r="F38" s="11">
        <f t="shared" si="7"/>
        <v>15</v>
      </c>
      <c r="G38" s="11"/>
      <c r="H38" s="11">
        <f t="shared" si="7"/>
        <v>15</v>
      </c>
    </row>
    <row r="39" spans="1:8" ht="65">
      <c r="A39" s="13" t="s">
        <v>64</v>
      </c>
      <c r="B39" s="14" t="s">
        <v>66</v>
      </c>
      <c r="C39" s="15" t="s">
        <v>67</v>
      </c>
      <c r="D39" s="16">
        <v>0</v>
      </c>
      <c r="E39" s="16">
        <v>0</v>
      </c>
      <c r="F39" s="16">
        <v>15</v>
      </c>
      <c r="G39" s="16"/>
      <c r="H39" s="16">
        <v>15</v>
      </c>
    </row>
    <row r="40" spans="1:8" ht="26.4" customHeight="1">
      <c r="A40" s="8" t="s">
        <v>68</v>
      </c>
      <c r="B40" s="14" t="s">
        <v>22</v>
      </c>
      <c r="C40" s="10" t="s">
        <v>69</v>
      </c>
      <c r="D40" s="11">
        <f>D41</f>
        <v>0</v>
      </c>
      <c r="E40" s="11">
        <f t="shared" ref="E40:H40" si="8">E41</f>
        <v>0</v>
      </c>
      <c r="F40" s="11">
        <f t="shared" si="8"/>
        <v>12</v>
      </c>
      <c r="G40" s="11"/>
      <c r="H40" s="11">
        <f t="shared" si="8"/>
        <v>12</v>
      </c>
    </row>
    <row r="41" spans="1:8" s="23" customFormat="1" ht="68.400000000000006" customHeight="1">
      <c r="A41" s="13" t="s">
        <v>68</v>
      </c>
      <c r="B41" s="14" t="s">
        <v>59</v>
      </c>
      <c r="C41" s="15" t="s">
        <v>60</v>
      </c>
      <c r="D41" s="16">
        <v>0</v>
      </c>
      <c r="E41" s="16">
        <v>0</v>
      </c>
      <c r="F41" s="16">
        <v>12</v>
      </c>
      <c r="G41" s="16"/>
      <c r="H41" s="16">
        <v>12</v>
      </c>
    </row>
    <row r="42" spans="1:8" s="12" customFormat="1" ht="13.25" customHeight="1">
      <c r="A42" s="8" t="s">
        <v>70</v>
      </c>
      <c r="B42" s="14" t="s">
        <v>22</v>
      </c>
      <c r="C42" s="10" t="s">
        <v>71</v>
      </c>
      <c r="D42" s="11">
        <f>SUM(D43:D84)</f>
        <v>1091245</v>
      </c>
      <c r="E42" s="11">
        <f>SUM(E43:E84)</f>
        <v>1145902.3</v>
      </c>
      <c r="F42" s="11">
        <f>SUM(F43:F85)</f>
        <v>1132290.4999999998</v>
      </c>
      <c r="G42" s="11">
        <f>F42/E42*100</f>
        <v>98.81213258756874</v>
      </c>
      <c r="H42" s="11">
        <f>SUM(H43:H85)</f>
        <v>1648188.7000000002</v>
      </c>
    </row>
    <row r="43" spans="1:8" ht="72" customHeight="1">
      <c r="A43" s="13" t="s">
        <v>70</v>
      </c>
      <c r="B43" s="14" t="s">
        <v>72</v>
      </c>
      <c r="C43" s="15" t="s">
        <v>73</v>
      </c>
      <c r="D43" s="16">
        <v>774180</v>
      </c>
      <c r="E43" s="16">
        <v>795811.4</v>
      </c>
      <c r="F43" s="16">
        <v>797959.8</v>
      </c>
      <c r="G43" s="16">
        <f>F43/E43*100</f>
        <v>100.26996346119195</v>
      </c>
      <c r="H43" s="16">
        <v>1117230</v>
      </c>
    </row>
    <row r="44" spans="1:8" ht="53" customHeight="1">
      <c r="A44" s="13" t="s">
        <v>70</v>
      </c>
      <c r="B44" s="14" t="s">
        <v>74</v>
      </c>
      <c r="C44" s="15" t="s">
        <v>75</v>
      </c>
      <c r="D44" s="16"/>
      <c r="E44" s="16"/>
      <c r="F44" s="16">
        <v>426.7</v>
      </c>
      <c r="G44" s="16"/>
      <c r="H44" s="16"/>
    </row>
    <row r="45" spans="1:8" ht="69" customHeight="1">
      <c r="A45" s="13" t="s">
        <v>70</v>
      </c>
      <c r="B45" s="14" t="s">
        <v>76</v>
      </c>
      <c r="C45" s="15" t="s">
        <v>77</v>
      </c>
      <c r="D45" s="16"/>
      <c r="E45" s="16"/>
      <c r="F45" s="16">
        <v>438.5</v>
      </c>
      <c r="G45" s="16"/>
      <c r="H45" s="16"/>
    </row>
    <row r="46" spans="1:8" ht="53" customHeight="1">
      <c r="A46" s="13" t="s">
        <v>70</v>
      </c>
      <c r="B46" s="14" t="s">
        <v>78</v>
      </c>
      <c r="C46" s="15" t="s">
        <v>79</v>
      </c>
      <c r="D46" s="16"/>
      <c r="E46" s="16"/>
      <c r="F46" s="16">
        <v>-13.6</v>
      </c>
      <c r="G46" s="16"/>
      <c r="H46" s="16"/>
    </row>
    <row r="47" spans="1:8" ht="95" customHeight="1">
      <c r="A47" s="13" t="s">
        <v>70</v>
      </c>
      <c r="B47" s="14" t="s">
        <v>80</v>
      </c>
      <c r="C47" s="15" t="s">
        <v>81</v>
      </c>
      <c r="D47" s="16">
        <v>2210</v>
      </c>
      <c r="E47" s="16">
        <v>2210</v>
      </c>
      <c r="F47" s="16">
        <v>2276.8000000000002</v>
      </c>
      <c r="G47" s="16">
        <f>F47/E47*100</f>
        <v>103.02262443438914</v>
      </c>
      <c r="H47" s="16">
        <v>2624.6</v>
      </c>
    </row>
    <row r="48" spans="1:8" ht="83.4" customHeight="1">
      <c r="A48" s="13" t="s">
        <v>70</v>
      </c>
      <c r="B48" s="14" t="s">
        <v>82</v>
      </c>
      <c r="C48" s="15" t="s">
        <v>83</v>
      </c>
      <c r="D48" s="16"/>
      <c r="E48" s="16"/>
      <c r="F48" s="16">
        <v>19.100000000000001</v>
      </c>
      <c r="G48" s="16"/>
      <c r="H48" s="16"/>
    </row>
    <row r="49" spans="1:8" ht="83.4" customHeight="1">
      <c r="A49" s="13" t="s">
        <v>70</v>
      </c>
      <c r="B49" s="14" t="s">
        <v>84</v>
      </c>
      <c r="C49" s="15" t="s">
        <v>85</v>
      </c>
      <c r="D49" s="16"/>
      <c r="E49" s="16"/>
      <c r="F49" s="16">
        <v>-0.6</v>
      </c>
      <c r="G49" s="16"/>
      <c r="H49" s="16"/>
    </row>
    <row r="50" spans="1:8" ht="96.65" customHeight="1">
      <c r="A50" s="13" t="s">
        <v>70</v>
      </c>
      <c r="B50" s="14" t="s">
        <v>86</v>
      </c>
      <c r="C50" s="15" t="s">
        <v>87</v>
      </c>
      <c r="D50" s="16"/>
      <c r="E50" s="16"/>
      <c r="F50" s="16">
        <v>29.2</v>
      </c>
      <c r="G50" s="16"/>
      <c r="H50" s="16"/>
    </row>
    <row r="51" spans="1:8" ht="53" customHeight="1">
      <c r="A51" s="13" t="s">
        <v>70</v>
      </c>
      <c r="B51" s="14" t="s">
        <v>88</v>
      </c>
      <c r="C51" s="15" t="s">
        <v>89</v>
      </c>
      <c r="D51" s="16">
        <v>38600</v>
      </c>
      <c r="E51" s="16">
        <v>38600</v>
      </c>
      <c r="F51" s="16">
        <v>20383.8</v>
      </c>
      <c r="G51" s="16">
        <f>F51/E51*100</f>
        <v>52.807772020725388</v>
      </c>
      <c r="H51" s="16">
        <v>21153</v>
      </c>
    </row>
    <row r="52" spans="1:8" ht="39.65" customHeight="1">
      <c r="A52" s="13" t="s">
        <v>70</v>
      </c>
      <c r="B52" s="14" t="s">
        <v>90</v>
      </c>
      <c r="C52" s="15" t="s">
        <v>91</v>
      </c>
      <c r="D52" s="16"/>
      <c r="E52" s="16"/>
      <c r="F52" s="16">
        <v>174.1</v>
      </c>
      <c r="G52" s="16"/>
      <c r="H52" s="16"/>
    </row>
    <row r="53" spans="1:8" ht="53" customHeight="1">
      <c r="A53" s="13" t="s">
        <v>70</v>
      </c>
      <c r="B53" s="14" t="s">
        <v>92</v>
      </c>
      <c r="C53" s="15" t="s">
        <v>93</v>
      </c>
      <c r="D53" s="16"/>
      <c r="E53" s="16"/>
      <c r="F53" s="16">
        <v>226.4</v>
      </c>
      <c r="G53" s="16"/>
      <c r="H53" s="16"/>
    </row>
    <row r="54" spans="1:8" ht="39.65" customHeight="1">
      <c r="A54" s="13" t="s">
        <v>70</v>
      </c>
      <c r="B54" s="14" t="s">
        <v>94</v>
      </c>
      <c r="C54" s="15" t="s">
        <v>95</v>
      </c>
      <c r="D54" s="16"/>
      <c r="E54" s="16"/>
      <c r="F54" s="16">
        <v>1.6</v>
      </c>
      <c r="G54" s="16"/>
      <c r="H54" s="16"/>
    </row>
    <row r="55" spans="1:8" ht="83.4" customHeight="1">
      <c r="A55" s="13" t="s">
        <v>70</v>
      </c>
      <c r="B55" s="14" t="s">
        <v>96</v>
      </c>
      <c r="C55" s="15" t="s">
        <v>97</v>
      </c>
      <c r="D55" s="16">
        <v>995</v>
      </c>
      <c r="E55" s="16">
        <v>995</v>
      </c>
      <c r="F55" s="16">
        <v>1120</v>
      </c>
      <c r="G55" s="16">
        <f>F55/E55*100</f>
        <v>112.56281407035176</v>
      </c>
      <c r="H55" s="16">
        <v>1575</v>
      </c>
    </row>
    <row r="56" spans="1:8" ht="39.65" customHeight="1">
      <c r="A56" s="13" t="s">
        <v>70</v>
      </c>
      <c r="B56" s="14" t="s">
        <v>98</v>
      </c>
      <c r="C56" s="15" t="s">
        <v>99</v>
      </c>
      <c r="D56" s="16">
        <v>61945</v>
      </c>
      <c r="E56" s="16">
        <v>55635</v>
      </c>
      <c r="F56" s="16">
        <v>54416.3</v>
      </c>
      <c r="G56" s="16">
        <f>F56/E56*100</f>
        <v>97.809472454390217</v>
      </c>
      <c r="H56" s="16">
        <v>81017</v>
      </c>
    </row>
    <row r="57" spans="1:8" ht="26.4" customHeight="1">
      <c r="A57" s="13" t="s">
        <v>70</v>
      </c>
      <c r="B57" s="14" t="s">
        <v>100</v>
      </c>
      <c r="C57" s="15" t="s">
        <v>101</v>
      </c>
      <c r="D57" s="16"/>
      <c r="E57" s="16"/>
      <c r="F57" s="16">
        <v>174.4</v>
      </c>
      <c r="G57" s="16"/>
      <c r="H57" s="16"/>
    </row>
    <row r="58" spans="1:8" ht="39.65" customHeight="1">
      <c r="A58" s="13" t="s">
        <v>70</v>
      </c>
      <c r="B58" s="14" t="s">
        <v>102</v>
      </c>
      <c r="C58" s="15" t="s">
        <v>103</v>
      </c>
      <c r="D58" s="16"/>
      <c r="E58" s="16"/>
      <c r="F58" s="16">
        <v>126.2</v>
      </c>
      <c r="G58" s="16"/>
      <c r="H58" s="16"/>
    </row>
    <row r="59" spans="1:8" ht="33.65" customHeight="1">
      <c r="A59" s="13" t="s">
        <v>70</v>
      </c>
      <c r="B59" s="14" t="s">
        <v>104</v>
      </c>
      <c r="C59" s="15" t="s">
        <v>105</v>
      </c>
      <c r="D59" s="16"/>
      <c r="E59" s="16"/>
      <c r="F59" s="16">
        <v>-0.2</v>
      </c>
      <c r="G59" s="16"/>
      <c r="H59" s="16"/>
    </row>
    <row r="60" spans="1:8" ht="45" customHeight="1">
      <c r="A60" s="13" t="s">
        <v>70</v>
      </c>
      <c r="B60" s="14" t="s">
        <v>106</v>
      </c>
      <c r="C60" s="15" t="s">
        <v>107</v>
      </c>
      <c r="D60" s="16">
        <v>0</v>
      </c>
      <c r="E60" s="16">
        <v>0</v>
      </c>
      <c r="F60" s="16">
        <v>-5.5</v>
      </c>
      <c r="G60" s="16"/>
      <c r="H60" s="16"/>
    </row>
    <row r="61" spans="1:8" ht="28.25" customHeight="1">
      <c r="A61" s="13" t="s">
        <v>70</v>
      </c>
      <c r="B61" s="14" t="s">
        <v>108</v>
      </c>
      <c r="C61" s="15" t="s">
        <v>109</v>
      </c>
      <c r="D61" s="16">
        <v>2</v>
      </c>
      <c r="E61" s="16">
        <v>2</v>
      </c>
      <c r="F61" s="16">
        <v>0.1</v>
      </c>
      <c r="G61" s="16">
        <f t="shared" ref="G61" si="9">F61/E61*100</f>
        <v>5</v>
      </c>
      <c r="H61" s="16">
        <v>1.1000000000000001</v>
      </c>
    </row>
    <row r="62" spans="1:8" s="5" customFormat="1" ht="13.25" customHeight="1">
      <c r="A62" s="13" t="s">
        <v>70</v>
      </c>
      <c r="B62" s="14" t="s">
        <v>110</v>
      </c>
      <c r="C62" s="15" t="s">
        <v>111</v>
      </c>
      <c r="D62" s="16"/>
      <c r="E62" s="16"/>
      <c r="F62" s="16">
        <v>0.1</v>
      </c>
      <c r="G62" s="16"/>
      <c r="H62" s="16"/>
    </row>
    <row r="63" spans="1:8" s="5" customFormat="1" ht="34.25" customHeight="1">
      <c r="A63" s="13" t="s">
        <v>70</v>
      </c>
      <c r="B63" s="14" t="s">
        <v>112</v>
      </c>
      <c r="C63" s="15" t="s">
        <v>113</v>
      </c>
      <c r="D63" s="16"/>
      <c r="E63" s="16"/>
      <c r="F63" s="16">
        <v>1</v>
      </c>
      <c r="G63" s="16"/>
      <c r="H63" s="16"/>
    </row>
    <row r="64" spans="1:8" ht="55.25" customHeight="1">
      <c r="A64" s="13" t="s">
        <v>70</v>
      </c>
      <c r="B64" s="14" t="s">
        <v>114</v>
      </c>
      <c r="C64" s="25" t="s">
        <v>115</v>
      </c>
      <c r="D64" s="16">
        <v>5103</v>
      </c>
      <c r="E64" s="16">
        <v>5903</v>
      </c>
      <c r="F64" s="16">
        <v>5856.1</v>
      </c>
      <c r="G64" s="16">
        <f>F64/E64*100</f>
        <v>99.205488734541774</v>
      </c>
      <c r="H64" s="16">
        <v>11520</v>
      </c>
    </row>
    <row r="65" spans="1:8" ht="30" customHeight="1">
      <c r="A65" s="13" t="s">
        <v>70</v>
      </c>
      <c r="B65" s="14" t="s">
        <v>116</v>
      </c>
      <c r="C65" s="25" t="s">
        <v>117</v>
      </c>
      <c r="D65" s="16"/>
      <c r="E65" s="16"/>
      <c r="F65" s="16">
        <v>3.7</v>
      </c>
      <c r="G65" s="16"/>
      <c r="H65" s="16"/>
    </row>
    <row r="66" spans="1:8" ht="53" customHeight="1">
      <c r="A66" s="13" t="s">
        <v>70</v>
      </c>
      <c r="B66" s="14" t="s">
        <v>118</v>
      </c>
      <c r="C66" s="15" t="s">
        <v>119</v>
      </c>
      <c r="D66" s="16">
        <v>5250</v>
      </c>
      <c r="E66" s="16">
        <v>16230</v>
      </c>
      <c r="F66" s="16">
        <v>16151.9</v>
      </c>
      <c r="G66" s="16">
        <f>F66/E66*100</f>
        <v>99.518792359827472</v>
      </c>
      <c r="H66" s="16">
        <v>38935</v>
      </c>
    </row>
    <row r="67" spans="1:8" ht="39.65" customHeight="1">
      <c r="A67" s="13" t="s">
        <v>70</v>
      </c>
      <c r="B67" s="14" t="s">
        <v>120</v>
      </c>
      <c r="C67" s="15" t="s">
        <v>121</v>
      </c>
      <c r="D67" s="16"/>
      <c r="E67" s="16"/>
      <c r="F67" s="16">
        <v>250.2</v>
      </c>
      <c r="G67" s="16"/>
      <c r="H67" s="16"/>
    </row>
    <row r="68" spans="1:8" ht="27.65" customHeight="1">
      <c r="A68" s="13" t="s">
        <v>70</v>
      </c>
      <c r="B68" s="14" t="s">
        <v>122</v>
      </c>
      <c r="C68" s="15" t="s">
        <v>123</v>
      </c>
      <c r="D68" s="16"/>
      <c r="E68" s="16"/>
      <c r="F68" s="16">
        <v>-0.2</v>
      </c>
      <c r="G68" s="16"/>
      <c r="H68" s="16"/>
    </row>
    <row r="69" spans="1:8" ht="26.4" customHeight="1">
      <c r="A69" s="13" t="s">
        <v>70</v>
      </c>
      <c r="B69" s="14" t="s">
        <v>124</v>
      </c>
      <c r="C69" s="15" t="s">
        <v>125</v>
      </c>
      <c r="D69" s="16">
        <v>24310</v>
      </c>
      <c r="E69" s="16">
        <v>22489.9</v>
      </c>
      <c r="F69" s="16">
        <v>21602.7</v>
      </c>
      <c r="G69" s="16">
        <f>F69/E69*100</f>
        <v>96.055118075224883</v>
      </c>
      <c r="H69" s="16">
        <v>27425</v>
      </c>
    </row>
    <row r="70" spans="1:8" ht="13.25" customHeight="1">
      <c r="A70" s="13" t="s">
        <v>70</v>
      </c>
      <c r="B70" s="14" t="s">
        <v>126</v>
      </c>
      <c r="C70" s="15" t="s">
        <v>127</v>
      </c>
      <c r="D70" s="16"/>
      <c r="E70" s="16"/>
      <c r="F70" s="16">
        <v>163.1</v>
      </c>
      <c r="G70" s="16"/>
      <c r="H70" s="16"/>
    </row>
    <row r="71" spans="1:8" ht="26.4" customHeight="1">
      <c r="A71" s="13" t="s">
        <v>70</v>
      </c>
      <c r="B71" s="14" t="s">
        <v>128</v>
      </c>
      <c r="C71" s="15" t="s">
        <v>129</v>
      </c>
      <c r="D71" s="16"/>
      <c r="E71" s="16"/>
      <c r="F71" s="16">
        <v>21.7</v>
      </c>
      <c r="G71" s="16"/>
      <c r="H71" s="16"/>
    </row>
    <row r="72" spans="1:8" ht="13.25" customHeight="1">
      <c r="A72" s="13" t="s">
        <v>70</v>
      </c>
      <c r="B72" s="14" t="s">
        <v>130</v>
      </c>
      <c r="C72" s="15" t="s">
        <v>131</v>
      </c>
      <c r="D72" s="16"/>
      <c r="E72" s="16"/>
      <c r="F72" s="16">
        <v>5.0999999999999996</v>
      </c>
      <c r="G72" s="16"/>
      <c r="H72" s="16"/>
    </row>
    <row r="73" spans="1:8" ht="26.4" customHeight="1">
      <c r="A73" s="13" t="s">
        <v>70</v>
      </c>
      <c r="B73" s="14" t="s">
        <v>132</v>
      </c>
      <c r="C73" s="15" t="s">
        <v>133</v>
      </c>
      <c r="D73" s="16">
        <v>21374</v>
      </c>
      <c r="E73" s="16">
        <v>47130</v>
      </c>
      <c r="F73" s="16">
        <v>46413.599999999999</v>
      </c>
      <c r="G73" s="16">
        <f t="shared" ref="G73:G117" si="10">F73/E73*100</f>
        <v>98.479949077021004</v>
      </c>
      <c r="H73" s="16">
        <v>114042.3</v>
      </c>
    </row>
    <row r="74" spans="1:8" ht="15" customHeight="1">
      <c r="A74" s="13" t="s">
        <v>70</v>
      </c>
      <c r="B74" s="14" t="s">
        <v>134</v>
      </c>
      <c r="C74" s="15" t="s">
        <v>135</v>
      </c>
      <c r="D74" s="16"/>
      <c r="E74" s="16"/>
      <c r="F74" s="16">
        <v>1271.2</v>
      </c>
      <c r="G74" s="16"/>
      <c r="H74" s="16"/>
    </row>
    <row r="75" spans="1:8" ht="44" customHeight="1">
      <c r="A75" s="13" t="s">
        <v>70</v>
      </c>
      <c r="B75" s="14" t="s">
        <v>136</v>
      </c>
      <c r="C75" s="17" t="s">
        <v>137</v>
      </c>
      <c r="D75" s="16">
        <v>137248</v>
      </c>
      <c r="E75" s="16">
        <v>136948</v>
      </c>
      <c r="F75" s="16">
        <v>136526.79999999999</v>
      </c>
      <c r="G75" s="16">
        <f t="shared" si="10"/>
        <v>99.692438005666375</v>
      </c>
      <c r="H75" s="16">
        <v>183574.7</v>
      </c>
    </row>
    <row r="76" spans="1:8" ht="30.65" customHeight="1">
      <c r="A76" s="13" t="s">
        <v>70</v>
      </c>
      <c r="B76" s="14" t="s">
        <v>138</v>
      </c>
      <c r="C76" s="17" t="s">
        <v>139</v>
      </c>
      <c r="D76" s="16"/>
      <c r="E76" s="16"/>
      <c r="F76" s="16">
        <v>226.8</v>
      </c>
      <c r="G76" s="16"/>
      <c r="H76" s="16"/>
    </row>
    <row r="77" spans="1:8" ht="44" customHeight="1">
      <c r="A77" s="13" t="s">
        <v>70</v>
      </c>
      <c r="B77" s="14" t="s">
        <v>140</v>
      </c>
      <c r="C77" s="17" t="s">
        <v>141</v>
      </c>
      <c r="D77" s="16"/>
      <c r="E77" s="16"/>
      <c r="F77" s="16">
        <v>14.4</v>
      </c>
      <c r="G77" s="16"/>
      <c r="H77" s="16"/>
    </row>
    <row r="78" spans="1:8" ht="43.25" customHeight="1">
      <c r="A78" s="13" t="s">
        <v>70</v>
      </c>
      <c r="B78" s="14" t="s">
        <v>142</v>
      </c>
      <c r="C78" s="17" t="s">
        <v>143</v>
      </c>
      <c r="D78" s="16">
        <v>4880</v>
      </c>
      <c r="E78" s="16">
        <v>8800</v>
      </c>
      <c r="F78" s="16">
        <v>8673.2000000000007</v>
      </c>
      <c r="G78" s="16">
        <f t="shared" si="10"/>
        <v>98.559090909090912</v>
      </c>
      <c r="H78" s="16">
        <v>26193</v>
      </c>
    </row>
    <row r="79" spans="1:8" ht="30" customHeight="1">
      <c r="A79" s="13" t="s">
        <v>70</v>
      </c>
      <c r="B79" s="14" t="s">
        <v>144</v>
      </c>
      <c r="C79" s="17" t="s">
        <v>145</v>
      </c>
      <c r="D79" s="16"/>
      <c r="E79" s="16"/>
      <c r="F79" s="16">
        <v>227.5</v>
      </c>
      <c r="G79" s="16"/>
      <c r="H79" s="16"/>
    </row>
    <row r="80" spans="1:8" ht="42.65" customHeight="1">
      <c r="A80" s="13" t="s">
        <v>70</v>
      </c>
      <c r="B80" s="14" t="s">
        <v>146</v>
      </c>
      <c r="C80" s="17" t="s">
        <v>147</v>
      </c>
      <c r="D80" s="16"/>
      <c r="E80" s="16"/>
      <c r="F80" s="16">
        <v>-10.8</v>
      </c>
      <c r="G80" s="16"/>
      <c r="H80" s="16"/>
    </row>
    <row r="81" spans="1:8" ht="53" customHeight="1">
      <c r="A81" s="13" t="s">
        <v>70</v>
      </c>
      <c r="B81" s="14" t="s">
        <v>148</v>
      </c>
      <c r="C81" s="15" t="s">
        <v>149</v>
      </c>
      <c r="D81" s="16">
        <v>14656</v>
      </c>
      <c r="E81" s="16">
        <v>14656</v>
      </c>
      <c r="F81" s="16">
        <v>16748.5</v>
      </c>
      <c r="G81" s="16">
        <f t="shared" si="10"/>
        <v>114.27742903930131</v>
      </c>
      <c r="H81" s="16">
        <v>22380</v>
      </c>
    </row>
    <row r="82" spans="1:8" s="5" customFormat="1" ht="82.25" customHeight="1">
      <c r="A82" s="13" t="s">
        <v>70</v>
      </c>
      <c r="B82" s="14" t="s">
        <v>150</v>
      </c>
      <c r="C82" s="15" t="s">
        <v>151</v>
      </c>
      <c r="D82" s="16">
        <v>305</v>
      </c>
      <c r="E82" s="16">
        <v>305</v>
      </c>
      <c r="F82" s="16">
        <v>291.39999999999998</v>
      </c>
      <c r="G82" s="16">
        <f t="shared" si="10"/>
        <v>95.540983606557376</v>
      </c>
      <c r="H82" s="16">
        <v>350</v>
      </c>
    </row>
    <row r="83" spans="1:8" ht="66" customHeight="1">
      <c r="A83" s="13" t="s">
        <v>70</v>
      </c>
      <c r="B83" s="14" t="s">
        <v>152</v>
      </c>
      <c r="C83" s="15" t="s">
        <v>153</v>
      </c>
      <c r="D83" s="16">
        <v>37</v>
      </c>
      <c r="E83" s="16">
        <v>37</v>
      </c>
      <c r="F83" s="16">
        <v>15.3</v>
      </c>
      <c r="G83" s="16">
        <f t="shared" si="10"/>
        <v>41.351351351351354</v>
      </c>
      <c r="H83" s="16">
        <v>44</v>
      </c>
    </row>
    <row r="84" spans="1:8" ht="66" customHeight="1">
      <c r="A84" s="13" t="s">
        <v>70</v>
      </c>
      <c r="B84" s="14" t="s">
        <v>154</v>
      </c>
      <c r="C84" s="15" t="s">
        <v>155</v>
      </c>
      <c r="D84" s="16">
        <v>150</v>
      </c>
      <c r="E84" s="16">
        <v>150</v>
      </c>
      <c r="F84" s="16">
        <v>80.099999999999994</v>
      </c>
      <c r="G84" s="16">
        <f t="shared" si="10"/>
        <v>53.399999999999991</v>
      </c>
      <c r="H84" s="16">
        <v>120</v>
      </c>
    </row>
    <row r="85" spans="1:8" ht="57.65" customHeight="1">
      <c r="A85" s="13" t="s">
        <v>70</v>
      </c>
      <c r="B85" s="14" t="s">
        <v>37</v>
      </c>
      <c r="C85" s="15" t="s">
        <v>38</v>
      </c>
      <c r="D85" s="16">
        <v>0</v>
      </c>
      <c r="E85" s="16">
        <v>0</v>
      </c>
      <c r="F85" s="16">
        <v>4</v>
      </c>
      <c r="G85" s="16"/>
      <c r="H85" s="16">
        <v>4</v>
      </c>
    </row>
    <row r="86" spans="1:8" s="12" customFormat="1" ht="13.25" customHeight="1">
      <c r="A86" s="8" t="s">
        <v>156</v>
      </c>
      <c r="B86" s="14" t="s">
        <v>22</v>
      </c>
      <c r="C86" s="10" t="s">
        <v>157</v>
      </c>
      <c r="D86" s="11">
        <f>SUM(D87:D92)</f>
        <v>2863.8</v>
      </c>
      <c r="E86" s="11">
        <f>SUM(E87:E92)</f>
        <v>2863.8</v>
      </c>
      <c r="F86" s="11">
        <f>SUM(F87:F92)</f>
        <v>3405.3</v>
      </c>
      <c r="G86" s="11">
        <f t="shared" si="10"/>
        <v>118.90844332704798</v>
      </c>
      <c r="H86" s="11">
        <f>SUM(H87:H92)</f>
        <v>3910</v>
      </c>
    </row>
    <row r="87" spans="1:8" s="23" customFormat="1" ht="66" customHeight="1">
      <c r="A87" s="13" t="s">
        <v>156</v>
      </c>
      <c r="B87" s="19" t="s">
        <v>55</v>
      </c>
      <c r="C87" s="20" t="s">
        <v>56</v>
      </c>
      <c r="D87" s="16">
        <v>81.3</v>
      </c>
      <c r="E87" s="16">
        <v>81.3</v>
      </c>
      <c r="F87" s="18">
        <v>477</v>
      </c>
      <c r="G87" s="18">
        <f t="shared" si="10"/>
        <v>586.71586715867159</v>
      </c>
      <c r="H87" s="16">
        <v>526.5</v>
      </c>
    </row>
    <row r="88" spans="1:8" s="23" customFormat="1" ht="66" customHeight="1">
      <c r="A88" s="13" t="s">
        <v>156</v>
      </c>
      <c r="B88" s="14" t="s">
        <v>57</v>
      </c>
      <c r="C88" s="15" t="s">
        <v>58</v>
      </c>
      <c r="D88" s="16">
        <v>35.6</v>
      </c>
      <c r="E88" s="16">
        <v>35.6</v>
      </c>
      <c r="F88" s="18">
        <v>29.5</v>
      </c>
      <c r="G88" s="18">
        <f t="shared" si="10"/>
        <v>82.865168539325836</v>
      </c>
      <c r="H88" s="16">
        <v>38</v>
      </c>
    </row>
    <row r="89" spans="1:8" s="23" customFormat="1" ht="72.650000000000006" customHeight="1">
      <c r="A89" s="13" t="s">
        <v>156</v>
      </c>
      <c r="B89" s="14" t="s">
        <v>158</v>
      </c>
      <c r="C89" s="15" t="s">
        <v>159</v>
      </c>
      <c r="D89" s="16">
        <v>0</v>
      </c>
      <c r="E89" s="16">
        <v>0</v>
      </c>
      <c r="F89" s="18">
        <v>25</v>
      </c>
      <c r="G89" s="18"/>
      <c r="H89" s="16">
        <v>25</v>
      </c>
    </row>
    <row r="90" spans="1:8" s="23" customFormat="1" ht="39.65" customHeight="1">
      <c r="A90" s="13" t="s">
        <v>156</v>
      </c>
      <c r="B90" s="14" t="s">
        <v>51</v>
      </c>
      <c r="C90" s="15" t="s">
        <v>52</v>
      </c>
      <c r="D90" s="16">
        <v>369</v>
      </c>
      <c r="E90" s="16">
        <v>369</v>
      </c>
      <c r="F90" s="18">
        <v>110</v>
      </c>
      <c r="G90" s="18">
        <f t="shared" si="10"/>
        <v>29.810298102981029</v>
      </c>
      <c r="H90" s="16">
        <v>110</v>
      </c>
    </row>
    <row r="91" spans="1:8" ht="66" customHeight="1">
      <c r="A91" s="13" t="s">
        <v>156</v>
      </c>
      <c r="B91" s="14" t="s">
        <v>59</v>
      </c>
      <c r="C91" s="15" t="s">
        <v>60</v>
      </c>
      <c r="D91" s="16">
        <v>161.80000000000001</v>
      </c>
      <c r="E91" s="16">
        <v>161.80000000000001</v>
      </c>
      <c r="F91" s="16">
        <v>266.7</v>
      </c>
      <c r="G91" s="16">
        <f t="shared" si="10"/>
        <v>164.83312731767612</v>
      </c>
      <c r="H91" s="16">
        <v>266.7</v>
      </c>
    </row>
    <row r="92" spans="1:8" ht="53" customHeight="1">
      <c r="A92" s="13" t="s">
        <v>156</v>
      </c>
      <c r="B92" s="14" t="s">
        <v>37</v>
      </c>
      <c r="C92" s="15" t="s">
        <v>38</v>
      </c>
      <c r="D92" s="16">
        <v>2216.1</v>
      </c>
      <c r="E92" s="16">
        <v>2216.1</v>
      </c>
      <c r="F92" s="16">
        <v>2497.1</v>
      </c>
      <c r="G92" s="16">
        <f t="shared" si="10"/>
        <v>112.67993321601011</v>
      </c>
      <c r="H92" s="16">
        <v>2943.8</v>
      </c>
    </row>
    <row r="93" spans="1:8" s="12" customFormat="1" ht="13.25" customHeight="1">
      <c r="A93" s="8" t="s">
        <v>162</v>
      </c>
      <c r="B93" s="14" t="s">
        <v>22</v>
      </c>
      <c r="C93" s="10" t="s">
        <v>163</v>
      </c>
      <c r="D93" s="11">
        <f>SUM(D94:D95)</f>
        <v>40</v>
      </c>
      <c r="E93" s="11">
        <f>SUM(E94:E95)</f>
        <v>40</v>
      </c>
      <c r="F93" s="11">
        <f>SUM(F94:F95)</f>
        <v>8.6</v>
      </c>
      <c r="G93" s="22">
        <f t="shared" si="10"/>
        <v>21.5</v>
      </c>
      <c r="H93" s="11">
        <f>SUM(H94:H95)</f>
        <v>30</v>
      </c>
    </row>
    <row r="94" spans="1:8" ht="39.65" customHeight="1">
      <c r="A94" s="13" t="s">
        <v>162</v>
      </c>
      <c r="B94" s="14" t="s">
        <v>164</v>
      </c>
      <c r="C94" s="15" t="s">
        <v>165</v>
      </c>
      <c r="D94" s="16">
        <v>30</v>
      </c>
      <c r="E94" s="16">
        <v>30</v>
      </c>
      <c r="F94" s="16">
        <v>10</v>
      </c>
      <c r="G94" s="16">
        <f t="shared" si="10"/>
        <v>33.333333333333329</v>
      </c>
      <c r="H94" s="16">
        <v>30</v>
      </c>
    </row>
    <row r="95" spans="1:8" ht="66" customHeight="1">
      <c r="A95" s="13" t="s">
        <v>162</v>
      </c>
      <c r="B95" s="14" t="s">
        <v>59</v>
      </c>
      <c r="C95" s="15" t="s">
        <v>60</v>
      </c>
      <c r="D95" s="16">
        <v>10</v>
      </c>
      <c r="E95" s="16">
        <v>10</v>
      </c>
      <c r="F95" s="16">
        <v>-1.4</v>
      </c>
      <c r="G95" s="16">
        <f t="shared" si="10"/>
        <v>-13.999999999999998</v>
      </c>
      <c r="H95" s="16">
        <v>0</v>
      </c>
    </row>
    <row r="96" spans="1:8" s="12" customFormat="1" ht="26.4" customHeight="1">
      <c r="A96" s="8" t="s">
        <v>166</v>
      </c>
      <c r="B96" s="14" t="s">
        <v>22</v>
      </c>
      <c r="C96" s="10" t="s">
        <v>167</v>
      </c>
      <c r="D96" s="11">
        <f>SUM(D97:D97)</f>
        <v>1980</v>
      </c>
      <c r="E96" s="11">
        <f>SUM(E97:E97)</f>
        <v>1980</v>
      </c>
      <c r="F96" s="11">
        <f>SUM(F97:F97)</f>
        <v>630</v>
      </c>
      <c r="G96" s="11">
        <f t="shared" si="10"/>
        <v>31.818181818181817</v>
      </c>
      <c r="H96" s="11">
        <f>SUM(H97:H97)</f>
        <v>2288</v>
      </c>
    </row>
    <row r="97" spans="1:8" ht="53" customHeight="1">
      <c r="A97" s="13" t="s">
        <v>166</v>
      </c>
      <c r="B97" s="14" t="s">
        <v>168</v>
      </c>
      <c r="C97" s="15" t="s">
        <v>169</v>
      </c>
      <c r="D97" s="16">
        <v>1980</v>
      </c>
      <c r="E97" s="16">
        <v>1980</v>
      </c>
      <c r="F97" s="16">
        <v>630</v>
      </c>
      <c r="G97" s="16">
        <f t="shared" si="10"/>
        <v>31.818181818181817</v>
      </c>
      <c r="H97" s="16">
        <f>2648-345.1+2-13-3.9</f>
        <v>2288</v>
      </c>
    </row>
    <row r="98" spans="1:8" s="12" customFormat="1" ht="30.65" customHeight="1">
      <c r="A98" s="8" t="s">
        <v>170</v>
      </c>
      <c r="B98" s="21"/>
      <c r="C98" s="10" t="s">
        <v>171</v>
      </c>
      <c r="D98" s="11">
        <f>D99</f>
        <v>0</v>
      </c>
      <c r="E98" s="11">
        <f t="shared" ref="E98:H98" si="11">E99</f>
        <v>0</v>
      </c>
      <c r="F98" s="11">
        <f t="shared" si="11"/>
        <v>6</v>
      </c>
      <c r="G98" s="16"/>
      <c r="H98" s="11">
        <f t="shared" si="11"/>
        <v>6</v>
      </c>
    </row>
    <row r="99" spans="1:8" ht="45" customHeight="1">
      <c r="A99" s="13" t="s">
        <v>170</v>
      </c>
      <c r="B99" s="14" t="s">
        <v>271</v>
      </c>
      <c r="C99" s="15" t="s">
        <v>63</v>
      </c>
      <c r="D99" s="16">
        <v>0</v>
      </c>
      <c r="E99" s="16">
        <v>0</v>
      </c>
      <c r="F99" s="16">
        <v>6</v>
      </c>
      <c r="G99" s="16"/>
      <c r="H99" s="16">
        <v>6</v>
      </c>
    </row>
    <row r="100" spans="1:8" ht="19.25" customHeight="1">
      <c r="A100" s="8" t="s">
        <v>172</v>
      </c>
      <c r="B100" s="14"/>
      <c r="C100" s="10" t="s">
        <v>173</v>
      </c>
      <c r="D100" s="11">
        <f t="shared" ref="D100:E100" si="12">D102+D101</f>
        <v>2185.5</v>
      </c>
      <c r="E100" s="11">
        <f t="shared" si="12"/>
        <v>2185.5</v>
      </c>
      <c r="F100" s="11">
        <f>F102+F101</f>
        <v>981.1</v>
      </c>
      <c r="G100" s="22">
        <f t="shared" si="10"/>
        <v>44.891329215282546</v>
      </c>
      <c r="H100" s="11">
        <f t="shared" ref="H100" si="13">H102+H101</f>
        <v>981.1</v>
      </c>
    </row>
    <row r="101" spans="1:8" ht="39">
      <c r="A101" s="24" t="s">
        <v>172</v>
      </c>
      <c r="B101" s="14" t="s">
        <v>271</v>
      </c>
      <c r="C101" s="15" t="s">
        <v>63</v>
      </c>
      <c r="D101" s="18">
        <v>0</v>
      </c>
      <c r="E101" s="18">
        <v>0</v>
      </c>
      <c r="F101" s="18">
        <v>3.9</v>
      </c>
      <c r="G101" s="18"/>
      <c r="H101" s="18">
        <v>3.9</v>
      </c>
    </row>
    <row r="102" spans="1:8" ht="26.4" customHeight="1">
      <c r="A102" s="13" t="s">
        <v>172</v>
      </c>
      <c r="B102" s="14" t="s">
        <v>160</v>
      </c>
      <c r="C102" s="15" t="s">
        <v>161</v>
      </c>
      <c r="D102" s="16">
        <v>2185.5</v>
      </c>
      <c r="E102" s="16">
        <v>2185.5</v>
      </c>
      <c r="F102" s="16">
        <v>977.2</v>
      </c>
      <c r="G102" s="16">
        <f t="shared" si="10"/>
        <v>44.712880347746513</v>
      </c>
      <c r="H102" s="16">
        <v>977.2</v>
      </c>
    </row>
    <row r="103" spans="1:8" s="12" customFormat="1" ht="13.25" customHeight="1">
      <c r="A103" s="8" t="s">
        <v>174</v>
      </c>
      <c r="B103" s="14" t="s">
        <v>22</v>
      </c>
      <c r="C103" s="10" t="s">
        <v>175</v>
      </c>
      <c r="D103" s="11">
        <f t="shared" ref="D103:H103" si="14">D104</f>
        <v>31.5</v>
      </c>
      <c r="E103" s="11">
        <f t="shared" si="14"/>
        <v>31.5</v>
      </c>
      <c r="F103" s="11">
        <f t="shared" si="14"/>
        <v>0</v>
      </c>
      <c r="G103" s="22">
        <f t="shared" si="10"/>
        <v>0</v>
      </c>
      <c r="H103" s="11">
        <f t="shared" si="14"/>
        <v>0</v>
      </c>
    </row>
    <row r="104" spans="1:8" ht="27" customHeight="1">
      <c r="A104" s="13" t="s">
        <v>174</v>
      </c>
      <c r="B104" s="14" t="s">
        <v>160</v>
      </c>
      <c r="C104" s="15" t="s">
        <v>161</v>
      </c>
      <c r="D104" s="16">
        <v>31.5</v>
      </c>
      <c r="E104" s="16">
        <v>31.5</v>
      </c>
      <c r="F104" s="16">
        <v>0</v>
      </c>
      <c r="G104" s="16">
        <f t="shared" si="10"/>
        <v>0</v>
      </c>
      <c r="H104" s="16">
        <v>0</v>
      </c>
    </row>
    <row r="105" spans="1:8" s="12" customFormat="1" ht="13">
      <c r="A105" s="8" t="s">
        <v>176</v>
      </c>
      <c r="B105" s="14" t="s">
        <v>22</v>
      </c>
      <c r="C105" s="10" t="s">
        <v>177</v>
      </c>
      <c r="D105" s="11">
        <f>SUM(D106:D111)</f>
        <v>56.7</v>
      </c>
      <c r="E105" s="11">
        <f>SUM(E106:E111)</f>
        <v>12527.4</v>
      </c>
      <c r="F105" s="11">
        <f>SUM(F106:F111)</f>
        <v>12527.4</v>
      </c>
      <c r="G105" s="11">
        <f t="shared" si="10"/>
        <v>100</v>
      </c>
      <c r="H105" s="11">
        <f>SUM(H106:H111)</f>
        <v>21900.799999999999</v>
      </c>
    </row>
    <row r="106" spans="1:8" ht="13.25" customHeight="1">
      <c r="A106" s="13" t="s">
        <v>176</v>
      </c>
      <c r="B106" s="14" t="s">
        <v>178</v>
      </c>
      <c r="C106" s="15" t="s">
        <v>179</v>
      </c>
      <c r="D106" s="16">
        <v>0</v>
      </c>
      <c r="E106" s="16">
        <v>1595.4</v>
      </c>
      <c r="F106" s="16">
        <v>1595.4</v>
      </c>
      <c r="G106" s="16">
        <f t="shared" si="10"/>
        <v>100</v>
      </c>
      <c r="H106" s="18">
        <v>1595.4</v>
      </c>
    </row>
    <row r="107" spans="1:8" ht="44.4" customHeight="1">
      <c r="A107" s="13" t="s">
        <v>176</v>
      </c>
      <c r="B107" s="14" t="s">
        <v>180</v>
      </c>
      <c r="C107" s="15" t="s">
        <v>181</v>
      </c>
      <c r="D107" s="16">
        <v>0</v>
      </c>
      <c r="E107" s="16">
        <v>3823.1</v>
      </c>
      <c r="F107" s="16">
        <v>3823.1</v>
      </c>
      <c r="G107" s="16">
        <f t="shared" si="10"/>
        <v>100</v>
      </c>
      <c r="H107" s="18">
        <v>13196.5</v>
      </c>
    </row>
    <row r="108" spans="1:8" ht="11.4" customHeight="1">
      <c r="A108" s="13" t="s">
        <v>176</v>
      </c>
      <c r="B108" s="14" t="s">
        <v>182</v>
      </c>
      <c r="C108" s="15" t="s">
        <v>183</v>
      </c>
      <c r="D108" s="16">
        <v>56.7</v>
      </c>
      <c r="E108" s="16">
        <v>7056.7</v>
      </c>
      <c r="F108" s="16">
        <v>7056.7</v>
      </c>
      <c r="G108" s="16">
        <f t="shared" si="10"/>
        <v>100</v>
      </c>
      <c r="H108" s="18">
        <v>7056.7</v>
      </c>
    </row>
    <row r="109" spans="1:8" ht="26.4" customHeight="1">
      <c r="A109" s="13" t="s">
        <v>176</v>
      </c>
      <c r="B109" s="14" t="s">
        <v>186</v>
      </c>
      <c r="C109" s="15" t="s">
        <v>187</v>
      </c>
      <c r="D109" s="16">
        <v>0</v>
      </c>
      <c r="E109" s="16">
        <v>15.8</v>
      </c>
      <c r="F109" s="16">
        <v>15.8</v>
      </c>
      <c r="G109" s="16">
        <f t="shared" si="10"/>
        <v>100</v>
      </c>
      <c r="H109" s="16">
        <v>15.8</v>
      </c>
    </row>
    <row r="110" spans="1:8" ht="26.4" customHeight="1">
      <c r="A110" s="13" t="s">
        <v>176</v>
      </c>
      <c r="B110" s="14" t="s">
        <v>188</v>
      </c>
      <c r="C110" s="15" t="s">
        <v>189</v>
      </c>
      <c r="D110" s="16">
        <v>0</v>
      </c>
      <c r="E110" s="16">
        <v>54.5</v>
      </c>
      <c r="F110" s="16">
        <v>54.5</v>
      </c>
      <c r="G110" s="16">
        <f t="shared" si="10"/>
        <v>100</v>
      </c>
      <c r="H110" s="16">
        <v>54.5</v>
      </c>
    </row>
    <row r="111" spans="1:8" ht="26.4" customHeight="1">
      <c r="A111" s="13" t="s">
        <v>176</v>
      </c>
      <c r="B111" s="14" t="s">
        <v>190</v>
      </c>
      <c r="C111" s="15" t="s">
        <v>191</v>
      </c>
      <c r="D111" s="16">
        <v>0</v>
      </c>
      <c r="E111" s="16">
        <v>-18.100000000000001</v>
      </c>
      <c r="F111" s="16">
        <v>-18.100000000000001</v>
      </c>
      <c r="G111" s="16">
        <f t="shared" si="10"/>
        <v>100</v>
      </c>
      <c r="H111" s="16">
        <v>-18.100000000000001</v>
      </c>
    </row>
    <row r="112" spans="1:8" s="12" customFormat="1" ht="13.25" customHeight="1">
      <c r="A112" s="8" t="s">
        <v>192</v>
      </c>
      <c r="B112" s="14" t="s">
        <v>22</v>
      </c>
      <c r="C112" s="10" t="s">
        <v>193</v>
      </c>
      <c r="D112" s="11">
        <f>SUM(D113:D120)</f>
        <v>1111851</v>
      </c>
      <c r="E112" s="11">
        <f>SUM(E113:E120)</f>
        <v>1116240.5</v>
      </c>
      <c r="F112" s="11">
        <f>SUM(F113:F120)</f>
        <v>1116529.4000000001</v>
      </c>
      <c r="G112" s="11">
        <f t="shared" si="10"/>
        <v>100.02588151926042</v>
      </c>
      <c r="H112" s="11">
        <f>SUM(H113:H120)</f>
        <v>1648473.6</v>
      </c>
    </row>
    <row r="113" spans="1:8" ht="13">
      <c r="A113" s="13" t="s">
        <v>192</v>
      </c>
      <c r="B113" s="14" t="s">
        <v>178</v>
      </c>
      <c r="C113" s="15" t="s">
        <v>179</v>
      </c>
      <c r="D113" s="16">
        <v>0</v>
      </c>
      <c r="E113" s="16">
        <v>7806</v>
      </c>
      <c r="F113" s="16">
        <v>8127.9</v>
      </c>
      <c r="G113" s="16">
        <f t="shared" si="10"/>
        <v>104.12375096079938</v>
      </c>
      <c r="H113" s="16">
        <v>8127.9</v>
      </c>
    </row>
    <row r="114" spans="1:8" ht="60" customHeight="1">
      <c r="A114" s="13" t="s">
        <v>192</v>
      </c>
      <c r="B114" s="14" t="s">
        <v>194</v>
      </c>
      <c r="C114" s="15" t="s">
        <v>195</v>
      </c>
      <c r="D114" s="16">
        <v>0</v>
      </c>
      <c r="E114" s="16">
        <v>0</v>
      </c>
      <c r="F114" s="16">
        <v>1.5</v>
      </c>
      <c r="G114" s="16"/>
      <c r="H114" s="16">
        <v>1.5</v>
      </c>
    </row>
    <row r="115" spans="1:8" ht="13.25" customHeight="1">
      <c r="A115" s="13" t="s">
        <v>192</v>
      </c>
      <c r="B115" s="14" t="s">
        <v>182</v>
      </c>
      <c r="C115" s="15" t="s">
        <v>183</v>
      </c>
      <c r="D115" s="16">
        <v>13829.7</v>
      </c>
      <c r="E115" s="16">
        <v>13829.7</v>
      </c>
      <c r="F115" s="16">
        <v>13829.7</v>
      </c>
      <c r="G115" s="16">
        <f t="shared" si="10"/>
        <v>100</v>
      </c>
      <c r="H115" s="16">
        <v>20081.900000000001</v>
      </c>
    </row>
    <row r="116" spans="1:8" ht="26.4" customHeight="1">
      <c r="A116" s="13" t="s">
        <v>192</v>
      </c>
      <c r="B116" s="14" t="s">
        <v>196</v>
      </c>
      <c r="C116" s="15" t="s">
        <v>197</v>
      </c>
      <c r="D116" s="16">
        <v>1098021.3</v>
      </c>
      <c r="E116" s="16">
        <v>1097326.8999999999</v>
      </c>
      <c r="F116" s="16">
        <v>1097326.8999999999</v>
      </c>
      <c r="G116" s="16">
        <f t="shared" si="10"/>
        <v>100</v>
      </c>
      <c r="H116" s="16">
        <v>1622757.4</v>
      </c>
    </row>
    <row r="117" spans="1:8" ht="13.25" customHeight="1">
      <c r="A117" s="13" t="s">
        <v>192</v>
      </c>
      <c r="B117" s="14" t="s">
        <v>184</v>
      </c>
      <c r="C117" s="15" t="s">
        <v>185</v>
      </c>
      <c r="D117" s="16">
        <v>0</v>
      </c>
      <c r="E117" s="16">
        <v>261.60000000000002</v>
      </c>
      <c r="F117" s="16">
        <v>261.60000000000002</v>
      </c>
      <c r="G117" s="16">
        <f t="shared" si="10"/>
        <v>100</v>
      </c>
      <c r="H117" s="16">
        <v>523.1</v>
      </c>
    </row>
    <row r="118" spans="1:8" ht="13.25" customHeight="1">
      <c r="A118" s="13" t="s">
        <v>192</v>
      </c>
      <c r="B118" s="14" t="s">
        <v>198</v>
      </c>
      <c r="C118" s="15" t="s">
        <v>199</v>
      </c>
      <c r="D118" s="16">
        <v>0</v>
      </c>
      <c r="E118" s="16">
        <v>227.6</v>
      </c>
      <c r="F118" s="16">
        <v>227.6</v>
      </c>
      <c r="G118" s="16">
        <f>F118/E118*100</f>
        <v>100</v>
      </c>
      <c r="H118" s="16">
        <v>227.6</v>
      </c>
    </row>
    <row r="119" spans="1:8" ht="26.4" customHeight="1">
      <c r="A119" s="13" t="s">
        <v>192</v>
      </c>
      <c r="B119" s="14" t="s">
        <v>188</v>
      </c>
      <c r="C119" s="15" t="s">
        <v>189</v>
      </c>
      <c r="D119" s="16">
        <v>0</v>
      </c>
      <c r="E119" s="16">
        <v>125.2</v>
      </c>
      <c r="F119" s="16">
        <v>127.5</v>
      </c>
      <c r="G119" s="16">
        <f t="shared" ref="G119:G171" si="15">F119/E119*100</f>
        <v>101.83706070287539</v>
      </c>
      <c r="H119" s="16">
        <v>127.5</v>
      </c>
    </row>
    <row r="120" spans="1:8" ht="26.4" customHeight="1">
      <c r="A120" s="13" t="s">
        <v>192</v>
      </c>
      <c r="B120" s="14" t="s">
        <v>190</v>
      </c>
      <c r="C120" s="15" t="s">
        <v>191</v>
      </c>
      <c r="D120" s="16">
        <v>0</v>
      </c>
      <c r="E120" s="16">
        <v>-3336.5</v>
      </c>
      <c r="F120" s="16">
        <v>-3373.3</v>
      </c>
      <c r="G120" s="16">
        <f t="shared" si="15"/>
        <v>101.10295219541436</v>
      </c>
      <c r="H120" s="16">
        <v>-3373.3</v>
      </c>
    </row>
    <row r="121" spans="1:8" s="12" customFormat="1" ht="13.25" customHeight="1">
      <c r="A121" s="8" t="s">
        <v>200</v>
      </c>
      <c r="B121" s="14" t="s">
        <v>22</v>
      </c>
      <c r="C121" s="10" t="s">
        <v>201</v>
      </c>
      <c r="D121" s="11">
        <f>SUM(D122:D125)</f>
        <v>153881.29999999999</v>
      </c>
      <c r="E121" s="11">
        <f>SUM(E122:E125)</f>
        <v>155107</v>
      </c>
      <c r="F121" s="11">
        <f>SUM(F122:F125)</f>
        <v>155106.79999999999</v>
      </c>
      <c r="G121" s="11">
        <f t="shared" si="15"/>
        <v>99.999871056754358</v>
      </c>
      <c r="H121" s="11">
        <f>SUM(H122:H125)</f>
        <v>210198.39999999999</v>
      </c>
    </row>
    <row r="122" spans="1:8" s="23" customFormat="1" ht="26.4" customHeight="1">
      <c r="A122" s="13" t="s">
        <v>200</v>
      </c>
      <c r="B122" s="14" t="s">
        <v>202</v>
      </c>
      <c r="C122" s="15" t="s">
        <v>203</v>
      </c>
      <c r="D122" s="16">
        <v>18478.400000000001</v>
      </c>
      <c r="E122" s="16">
        <v>19517.599999999999</v>
      </c>
      <c r="F122" s="16">
        <v>19517.400000000001</v>
      </c>
      <c r="G122" s="16">
        <f t="shared" si="15"/>
        <v>99.998975283846391</v>
      </c>
      <c r="H122" s="16">
        <v>29499.7</v>
      </c>
    </row>
    <row r="123" spans="1:8" ht="13.25" customHeight="1">
      <c r="A123" s="13" t="s">
        <v>200</v>
      </c>
      <c r="B123" s="14" t="s">
        <v>178</v>
      </c>
      <c r="C123" s="15" t="s">
        <v>179</v>
      </c>
      <c r="D123" s="16">
        <v>75.599999999999994</v>
      </c>
      <c r="E123" s="16">
        <v>262.10000000000002</v>
      </c>
      <c r="F123" s="16">
        <v>262.10000000000002</v>
      </c>
      <c r="G123" s="16">
        <f t="shared" si="15"/>
        <v>100</v>
      </c>
      <c r="H123" s="16">
        <v>262.10000000000002</v>
      </c>
    </row>
    <row r="124" spans="1:8" ht="31.25" customHeight="1">
      <c r="A124" s="13" t="s">
        <v>200</v>
      </c>
      <c r="B124" s="14" t="s">
        <v>206</v>
      </c>
      <c r="C124" s="15" t="s">
        <v>207</v>
      </c>
      <c r="D124" s="16">
        <v>135315.29999999999</v>
      </c>
      <c r="E124" s="16">
        <v>135315.29999999999</v>
      </c>
      <c r="F124" s="16">
        <v>135315.29999999999</v>
      </c>
      <c r="G124" s="16">
        <f t="shared" si="15"/>
        <v>100</v>
      </c>
      <c r="H124" s="16">
        <v>180420.6</v>
      </c>
    </row>
    <row r="125" spans="1:8" ht="26.4" customHeight="1">
      <c r="A125" s="13" t="s">
        <v>200</v>
      </c>
      <c r="B125" s="14" t="s">
        <v>196</v>
      </c>
      <c r="C125" s="15" t="s">
        <v>197</v>
      </c>
      <c r="D125" s="16">
        <v>12</v>
      </c>
      <c r="E125" s="16">
        <v>12</v>
      </c>
      <c r="F125" s="16">
        <v>12</v>
      </c>
      <c r="G125" s="16">
        <f t="shared" si="15"/>
        <v>100</v>
      </c>
      <c r="H125" s="16">
        <v>16</v>
      </c>
    </row>
    <row r="126" spans="1:8" s="12" customFormat="1" ht="26.4" customHeight="1">
      <c r="A126" s="8" t="s">
        <v>208</v>
      </c>
      <c r="B126" s="14" t="s">
        <v>22</v>
      </c>
      <c r="C126" s="10" t="s">
        <v>209</v>
      </c>
      <c r="D126" s="11">
        <f>SUM(D127:D159)</f>
        <v>1791561.3</v>
      </c>
      <c r="E126" s="11">
        <f>SUM(E127:E159)</f>
        <v>964702</v>
      </c>
      <c r="F126" s="11">
        <f>SUM(F127:F159)</f>
        <v>964474.4</v>
      </c>
      <c r="G126" s="11">
        <f t="shared" si="15"/>
        <v>99.976407222126625</v>
      </c>
      <c r="H126" s="11">
        <f>SUM(H127:H159)</f>
        <v>2222309.7999999998</v>
      </c>
    </row>
    <row r="127" spans="1:8" ht="53" customHeight="1">
      <c r="A127" s="13" t="s">
        <v>208</v>
      </c>
      <c r="B127" s="14" t="s">
        <v>210</v>
      </c>
      <c r="C127" s="15" t="s">
        <v>211</v>
      </c>
      <c r="D127" s="16">
        <v>119100</v>
      </c>
      <c r="E127" s="16">
        <v>104362.2</v>
      </c>
      <c r="F127" s="16">
        <v>105351.2</v>
      </c>
      <c r="G127" s="16">
        <f t="shared" si="15"/>
        <v>100.94766112634652</v>
      </c>
      <c r="H127" s="16">
        <v>145773.9</v>
      </c>
    </row>
    <row r="128" spans="1:8" ht="53" customHeight="1">
      <c r="A128" s="13" t="s">
        <v>208</v>
      </c>
      <c r="B128" s="14" t="s">
        <v>212</v>
      </c>
      <c r="C128" s="15" t="s">
        <v>213</v>
      </c>
      <c r="D128" s="16">
        <v>6608.9</v>
      </c>
      <c r="E128" s="16">
        <v>4232.1000000000004</v>
      </c>
      <c r="F128" s="16">
        <v>4189.8</v>
      </c>
      <c r="G128" s="16">
        <f t="shared" si="15"/>
        <v>99.000496207556537</v>
      </c>
      <c r="H128" s="16">
        <v>8821.4</v>
      </c>
    </row>
    <row r="129" spans="1:8" ht="39.65" customHeight="1">
      <c r="A129" s="13" t="s">
        <v>208</v>
      </c>
      <c r="B129" s="14" t="s">
        <v>214</v>
      </c>
      <c r="C129" s="15" t="s">
        <v>215</v>
      </c>
      <c r="D129" s="16">
        <v>882.3</v>
      </c>
      <c r="E129" s="16">
        <v>978.8</v>
      </c>
      <c r="F129" s="16">
        <v>991.7</v>
      </c>
      <c r="G129" s="16">
        <f t="shared" si="15"/>
        <v>101.31794033510421</v>
      </c>
      <c r="H129" s="16">
        <v>1301</v>
      </c>
    </row>
    <row r="130" spans="1:8" ht="26.4" customHeight="1">
      <c r="A130" s="13" t="s">
        <v>208</v>
      </c>
      <c r="B130" s="27" t="s">
        <v>216</v>
      </c>
      <c r="C130" s="25" t="s">
        <v>217</v>
      </c>
      <c r="D130" s="16">
        <v>31640</v>
      </c>
      <c r="E130" s="16">
        <v>28197.5</v>
      </c>
      <c r="F130" s="16">
        <v>27886.9</v>
      </c>
      <c r="G130" s="16">
        <f t="shared" si="15"/>
        <v>98.898483908147895</v>
      </c>
      <c r="H130" s="16">
        <v>37541.300000000003</v>
      </c>
    </row>
    <row r="131" spans="1:8" ht="66" customHeight="1">
      <c r="A131" s="13" t="s">
        <v>208</v>
      </c>
      <c r="B131" s="27" t="s">
        <v>218</v>
      </c>
      <c r="C131" s="25" t="s">
        <v>219</v>
      </c>
      <c r="D131" s="16">
        <v>2868.6</v>
      </c>
      <c r="E131" s="16">
        <v>2268.6</v>
      </c>
      <c r="F131" s="16">
        <v>2297.3000000000002</v>
      </c>
      <c r="G131" s="16">
        <f t="shared" si="15"/>
        <v>101.26509741690913</v>
      </c>
      <c r="H131" s="16">
        <v>3425</v>
      </c>
    </row>
    <row r="132" spans="1:8" ht="66" customHeight="1">
      <c r="A132" s="13" t="s">
        <v>208</v>
      </c>
      <c r="B132" s="27" t="s">
        <v>220</v>
      </c>
      <c r="C132" s="25" t="s">
        <v>221</v>
      </c>
      <c r="D132" s="16">
        <v>118.4</v>
      </c>
      <c r="E132" s="16">
        <v>118.4</v>
      </c>
      <c r="F132" s="16">
        <v>33.1</v>
      </c>
      <c r="G132" s="16">
        <f t="shared" si="15"/>
        <v>27.956081081081081</v>
      </c>
      <c r="H132" s="16">
        <v>92.3</v>
      </c>
    </row>
    <row r="133" spans="1:8" ht="39.65" customHeight="1">
      <c r="A133" s="13" t="s">
        <v>208</v>
      </c>
      <c r="B133" s="14" t="s">
        <v>222</v>
      </c>
      <c r="C133" s="15" t="s">
        <v>223</v>
      </c>
      <c r="D133" s="16">
        <v>0</v>
      </c>
      <c r="E133" s="16">
        <v>0</v>
      </c>
      <c r="F133" s="16">
        <v>0</v>
      </c>
      <c r="G133" s="16">
        <v>0</v>
      </c>
      <c r="H133" s="16">
        <v>2143.4</v>
      </c>
    </row>
    <row r="134" spans="1:8" ht="53" customHeight="1">
      <c r="A134" s="13" t="s">
        <v>208</v>
      </c>
      <c r="B134" s="14" t="s">
        <v>224</v>
      </c>
      <c r="C134" s="15" t="s">
        <v>225</v>
      </c>
      <c r="D134" s="16">
        <v>8687.7999999999993</v>
      </c>
      <c r="E134" s="16">
        <v>8687.7999999999993</v>
      </c>
      <c r="F134" s="16">
        <v>8198.2000000000007</v>
      </c>
      <c r="G134" s="16">
        <f t="shared" si="15"/>
        <v>94.364511153571698</v>
      </c>
      <c r="H134" s="16">
        <v>11584</v>
      </c>
    </row>
    <row r="135" spans="1:8" ht="26.4" customHeight="1">
      <c r="A135" s="13" t="s">
        <v>208</v>
      </c>
      <c r="B135" s="14" t="s">
        <v>202</v>
      </c>
      <c r="C135" s="15" t="s">
        <v>203</v>
      </c>
      <c r="D135" s="16">
        <v>1851.8</v>
      </c>
      <c r="E135" s="16">
        <v>575.5</v>
      </c>
      <c r="F135" s="16">
        <v>575.4</v>
      </c>
      <c r="G135" s="16">
        <f t="shared" si="15"/>
        <v>99.982623805386623</v>
      </c>
      <c r="H135" s="16">
        <v>1851.8</v>
      </c>
    </row>
    <row r="136" spans="1:8" ht="26.4" customHeight="1">
      <c r="A136" s="13" t="s">
        <v>208</v>
      </c>
      <c r="B136" s="14" t="s">
        <v>226</v>
      </c>
      <c r="C136" s="25" t="s">
        <v>227</v>
      </c>
      <c r="D136" s="16">
        <v>392.4</v>
      </c>
      <c r="E136" s="16">
        <v>392.4</v>
      </c>
      <c r="F136" s="16">
        <v>239.5</v>
      </c>
      <c r="G136" s="16">
        <f t="shared" si="15"/>
        <v>61.034658511722739</v>
      </c>
      <c r="H136" s="16">
        <v>523.29999999999995</v>
      </c>
    </row>
    <row r="137" spans="1:8" ht="13.25" customHeight="1">
      <c r="A137" s="13" t="s">
        <v>208</v>
      </c>
      <c r="B137" s="14" t="s">
        <v>178</v>
      </c>
      <c r="C137" s="15" t="s">
        <v>179</v>
      </c>
      <c r="D137" s="16">
        <v>163.80000000000001</v>
      </c>
      <c r="E137" s="16">
        <v>268</v>
      </c>
      <c r="F137" s="16">
        <v>1766.5</v>
      </c>
      <c r="G137" s="16">
        <f>F137/E137*100</f>
        <v>659.14179104477614</v>
      </c>
      <c r="H137" s="16">
        <v>1766.5</v>
      </c>
    </row>
    <row r="138" spans="1:8" ht="13.25" customHeight="1">
      <c r="A138" s="13" t="s">
        <v>208</v>
      </c>
      <c r="B138" s="14" t="s">
        <v>228</v>
      </c>
      <c r="C138" s="15" t="s">
        <v>229</v>
      </c>
      <c r="D138" s="16">
        <v>706.6</v>
      </c>
      <c r="E138" s="16">
        <v>1046.3</v>
      </c>
      <c r="F138" s="16">
        <v>1046.3</v>
      </c>
      <c r="G138" s="16">
        <f>F138/E138*100</f>
        <v>100</v>
      </c>
      <c r="H138" s="16">
        <v>1046.3</v>
      </c>
    </row>
    <row r="139" spans="1:8" ht="53" customHeight="1">
      <c r="A139" s="13" t="s">
        <v>208</v>
      </c>
      <c r="B139" s="14" t="s">
        <v>230</v>
      </c>
      <c r="C139" s="15" t="s">
        <v>231</v>
      </c>
      <c r="D139" s="16"/>
      <c r="E139" s="16"/>
      <c r="F139" s="16"/>
      <c r="G139" s="16"/>
      <c r="H139" s="16"/>
    </row>
    <row r="140" spans="1:8" ht="84" customHeight="1">
      <c r="A140" s="13" t="s">
        <v>208</v>
      </c>
      <c r="B140" s="28" t="s">
        <v>232</v>
      </c>
      <c r="C140" s="15" t="s">
        <v>233</v>
      </c>
      <c r="D140" s="16">
        <v>3808.4</v>
      </c>
      <c r="E140" s="16">
        <v>21316.2</v>
      </c>
      <c r="F140" s="16">
        <v>21231.599999999999</v>
      </c>
      <c r="G140" s="16">
        <f t="shared" si="15"/>
        <v>99.6031187547499</v>
      </c>
      <c r="H140" s="16">
        <v>27798.9</v>
      </c>
    </row>
    <row r="141" spans="1:8" ht="83" customHeight="1">
      <c r="A141" s="13" t="s">
        <v>208</v>
      </c>
      <c r="B141" s="28" t="s">
        <v>234</v>
      </c>
      <c r="C141" s="15" t="s">
        <v>235</v>
      </c>
      <c r="D141" s="16">
        <v>629.4</v>
      </c>
      <c r="E141" s="16">
        <v>763.2</v>
      </c>
      <c r="F141" s="16">
        <v>694.8</v>
      </c>
      <c r="G141" s="16">
        <f t="shared" si="15"/>
        <v>91.037735849056588</v>
      </c>
      <c r="H141" s="16">
        <f>845.3-23.3</f>
        <v>822</v>
      </c>
    </row>
    <row r="142" spans="1:8" ht="82.25" customHeight="1">
      <c r="A142" s="13" t="s">
        <v>208</v>
      </c>
      <c r="B142" s="28" t="s">
        <v>236</v>
      </c>
      <c r="C142" s="15" t="s">
        <v>237</v>
      </c>
      <c r="D142" s="16">
        <v>7244.9</v>
      </c>
      <c r="E142" s="16">
        <v>12501.6</v>
      </c>
      <c r="F142" s="16">
        <v>12643.8</v>
      </c>
      <c r="G142" s="16">
        <f t="shared" si="15"/>
        <v>101.13745440583604</v>
      </c>
      <c r="H142" s="16">
        <v>15570.3</v>
      </c>
    </row>
    <row r="143" spans="1:8" ht="69.650000000000006" customHeight="1">
      <c r="A143" s="13" t="s">
        <v>208</v>
      </c>
      <c r="B143" s="14" t="s">
        <v>194</v>
      </c>
      <c r="C143" s="15" t="s">
        <v>238</v>
      </c>
      <c r="D143" s="16">
        <v>0</v>
      </c>
      <c r="E143" s="16">
        <v>0</v>
      </c>
      <c r="F143" s="16">
        <v>27.7</v>
      </c>
      <c r="G143" s="16"/>
      <c r="H143" s="16">
        <v>27.7</v>
      </c>
    </row>
    <row r="144" spans="1:8" ht="26.4" customHeight="1">
      <c r="A144" s="13" t="s">
        <v>208</v>
      </c>
      <c r="B144" s="14" t="s">
        <v>239</v>
      </c>
      <c r="C144" s="15" t="s">
        <v>240</v>
      </c>
      <c r="D144" s="16">
        <v>8157.3</v>
      </c>
      <c r="E144" s="16">
        <v>7898.6</v>
      </c>
      <c r="F144" s="16">
        <v>7735</v>
      </c>
      <c r="G144" s="16">
        <f t="shared" si="15"/>
        <v>97.928746866533302</v>
      </c>
      <c r="H144" s="16">
        <f>10876.5-84.7</f>
        <v>10791.8</v>
      </c>
    </row>
    <row r="145" spans="1:8" ht="43.25" customHeight="1">
      <c r="A145" s="13" t="s">
        <v>208</v>
      </c>
      <c r="B145" s="14" t="s">
        <v>241</v>
      </c>
      <c r="C145" s="15" t="s">
        <v>242</v>
      </c>
      <c r="D145" s="16">
        <v>0</v>
      </c>
      <c r="E145" s="16">
        <v>0</v>
      </c>
      <c r="F145" s="16">
        <v>84.7</v>
      </c>
      <c r="G145" s="16"/>
      <c r="H145" s="16">
        <v>84.7</v>
      </c>
    </row>
    <row r="146" spans="1:8" ht="59" customHeight="1">
      <c r="A146" s="13" t="s">
        <v>208</v>
      </c>
      <c r="B146" s="14" t="s">
        <v>243</v>
      </c>
      <c r="C146" s="15" t="s">
        <v>244</v>
      </c>
      <c r="D146" s="16">
        <v>380.7</v>
      </c>
      <c r="E146" s="16">
        <v>1039.7</v>
      </c>
      <c r="F146" s="16">
        <v>1113.7</v>
      </c>
      <c r="G146" s="16">
        <f t="shared" si="15"/>
        <v>107.11743772241992</v>
      </c>
      <c r="H146" s="16">
        <v>1198.4000000000001</v>
      </c>
    </row>
    <row r="147" spans="1:8" ht="39">
      <c r="A147" s="13" t="s">
        <v>208</v>
      </c>
      <c r="B147" s="14" t="s">
        <v>301</v>
      </c>
      <c r="C147" s="15" t="s">
        <v>302</v>
      </c>
      <c r="D147" s="16">
        <v>0</v>
      </c>
      <c r="E147" s="16">
        <v>612.1</v>
      </c>
      <c r="F147" s="16">
        <v>607.29999999999995</v>
      </c>
      <c r="G147" s="16">
        <f t="shared" si="15"/>
        <v>99.215814409410214</v>
      </c>
      <c r="H147" s="16">
        <v>612.1</v>
      </c>
    </row>
    <row r="148" spans="1:8" ht="55.25" customHeight="1">
      <c r="A148" s="13" t="s">
        <v>208</v>
      </c>
      <c r="B148" s="14" t="s">
        <v>245</v>
      </c>
      <c r="C148" s="15" t="s">
        <v>246</v>
      </c>
      <c r="D148" s="16">
        <v>0</v>
      </c>
      <c r="E148" s="16">
        <v>46.5</v>
      </c>
      <c r="F148" s="16">
        <v>46.5</v>
      </c>
      <c r="G148" s="16">
        <f>F148/E148*100</f>
        <v>100</v>
      </c>
      <c r="H148" s="16">
        <v>46.5</v>
      </c>
    </row>
    <row r="149" spans="1:8" ht="26.4" customHeight="1">
      <c r="A149" s="13" t="s">
        <v>208</v>
      </c>
      <c r="B149" s="14" t="s">
        <v>160</v>
      </c>
      <c r="C149" s="15" t="s">
        <v>161</v>
      </c>
      <c r="D149" s="16">
        <v>224</v>
      </c>
      <c r="E149" s="16">
        <v>224</v>
      </c>
      <c r="F149" s="16">
        <v>154</v>
      </c>
      <c r="G149" s="16">
        <f t="shared" ref="G149" si="16">F149/E149*100</f>
        <v>68.75</v>
      </c>
      <c r="H149" s="16">
        <v>154</v>
      </c>
    </row>
    <row r="150" spans="1:8" ht="16.75" customHeight="1">
      <c r="A150" s="13" t="s">
        <v>208</v>
      </c>
      <c r="B150" s="14" t="s">
        <v>204</v>
      </c>
      <c r="C150" s="15" t="s">
        <v>205</v>
      </c>
      <c r="D150" s="16">
        <v>0</v>
      </c>
      <c r="E150" s="16">
        <v>0</v>
      </c>
      <c r="F150" s="16">
        <v>-155.5</v>
      </c>
      <c r="G150" s="16"/>
      <c r="H150" s="16">
        <v>0</v>
      </c>
    </row>
    <row r="151" spans="1:8" ht="26.4" customHeight="1">
      <c r="A151" s="13" t="s">
        <v>208</v>
      </c>
      <c r="B151" s="14" t="s">
        <v>249</v>
      </c>
      <c r="C151" s="20" t="s">
        <v>250</v>
      </c>
      <c r="D151" s="16">
        <v>0</v>
      </c>
      <c r="E151" s="16">
        <v>0</v>
      </c>
      <c r="F151" s="16">
        <v>0</v>
      </c>
      <c r="G151" s="16"/>
      <c r="H151" s="16">
        <v>72686.899999999994</v>
      </c>
    </row>
    <row r="152" spans="1:8" ht="26.4" customHeight="1">
      <c r="A152" s="13" t="s">
        <v>208</v>
      </c>
      <c r="B152" s="14" t="s">
        <v>251</v>
      </c>
      <c r="C152" s="20" t="s">
        <v>252</v>
      </c>
      <c r="D152" s="16">
        <v>0</v>
      </c>
      <c r="E152" s="16">
        <v>7800.8</v>
      </c>
      <c r="F152" s="16">
        <v>7800.8</v>
      </c>
      <c r="G152" s="16"/>
      <c r="H152" s="16">
        <v>13198.7</v>
      </c>
    </row>
    <row r="153" spans="1:8" ht="26.4" customHeight="1">
      <c r="A153" s="13" t="s">
        <v>208</v>
      </c>
      <c r="B153" s="14" t="s">
        <v>196</v>
      </c>
      <c r="C153" s="15" t="s">
        <v>197</v>
      </c>
      <c r="D153" s="16">
        <v>148.80000000000001</v>
      </c>
      <c r="E153" s="16">
        <v>211.3</v>
      </c>
      <c r="F153" s="16">
        <v>211.3</v>
      </c>
      <c r="G153" s="16">
        <f t="shared" si="15"/>
        <v>100</v>
      </c>
      <c r="H153" s="16">
        <v>281.7</v>
      </c>
    </row>
    <row r="154" spans="1:8" ht="44.4" customHeight="1">
      <c r="A154" s="13" t="s">
        <v>208</v>
      </c>
      <c r="B154" s="14" t="s">
        <v>253</v>
      </c>
      <c r="C154" s="15" t="s">
        <v>254</v>
      </c>
      <c r="D154" s="16">
        <v>0</v>
      </c>
      <c r="E154" s="16">
        <v>23748.1</v>
      </c>
      <c r="F154" s="16">
        <v>23748.1</v>
      </c>
      <c r="G154" s="16">
        <f t="shared" si="15"/>
        <v>100</v>
      </c>
      <c r="H154" s="16">
        <v>23748.1</v>
      </c>
    </row>
    <row r="155" spans="1:8" ht="40.25" customHeight="1">
      <c r="A155" s="13" t="s">
        <v>208</v>
      </c>
      <c r="B155" s="14" t="s">
        <v>255</v>
      </c>
      <c r="C155" s="15" t="s">
        <v>256</v>
      </c>
      <c r="D155" s="16">
        <v>1301.5</v>
      </c>
      <c r="E155" s="16">
        <v>0</v>
      </c>
      <c r="F155" s="16">
        <v>0</v>
      </c>
      <c r="G155" s="16"/>
      <c r="H155" s="16">
        <v>1545.8</v>
      </c>
    </row>
    <row r="156" spans="1:8" ht="56.4" customHeight="1">
      <c r="A156" s="13" t="s">
        <v>208</v>
      </c>
      <c r="B156" s="14" t="s">
        <v>257</v>
      </c>
      <c r="C156" s="15" t="s">
        <v>258</v>
      </c>
      <c r="D156" s="16">
        <v>0</v>
      </c>
      <c r="E156" s="16">
        <v>0</v>
      </c>
      <c r="F156" s="16">
        <v>0</v>
      </c>
      <c r="G156" s="16"/>
      <c r="H156" s="16">
        <v>1545.8</v>
      </c>
    </row>
    <row r="157" spans="1:8" ht="13.25" customHeight="1">
      <c r="A157" s="13" t="s">
        <v>208</v>
      </c>
      <c r="B157" s="14" t="s">
        <v>259</v>
      </c>
      <c r="C157" s="15" t="s">
        <v>260</v>
      </c>
      <c r="D157" s="16">
        <v>24177.4</v>
      </c>
      <c r="E157" s="16">
        <v>472.1</v>
      </c>
      <c r="F157" s="16">
        <v>472.1</v>
      </c>
      <c r="G157" s="16">
        <f t="shared" si="15"/>
        <v>100</v>
      </c>
      <c r="H157" s="16">
        <v>636.9</v>
      </c>
    </row>
    <row r="158" spans="1:8" ht="13.25" customHeight="1">
      <c r="A158" s="13" t="s">
        <v>208</v>
      </c>
      <c r="B158" s="14" t="s">
        <v>184</v>
      </c>
      <c r="C158" s="15" t="s">
        <v>185</v>
      </c>
      <c r="D158" s="16">
        <v>1572468.3</v>
      </c>
      <c r="E158" s="16">
        <v>737413.5</v>
      </c>
      <c r="F158" s="16">
        <v>737413.5</v>
      </c>
      <c r="G158" s="16">
        <f t="shared" si="15"/>
        <v>100</v>
      </c>
      <c r="H158" s="16">
        <v>1837620.2</v>
      </c>
    </row>
    <row r="159" spans="1:8" ht="26.4" customHeight="1">
      <c r="A159" s="13" t="s">
        <v>208</v>
      </c>
      <c r="B159" s="14" t="s">
        <v>190</v>
      </c>
      <c r="C159" s="15" t="s">
        <v>191</v>
      </c>
      <c r="D159" s="16">
        <v>0</v>
      </c>
      <c r="E159" s="16">
        <v>-473.3</v>
      </c>
      <c r="F159" s="16">
        <v>-1930.9</v>
      </c>
      <c r="G159" s="16">
        <f t="shared" si="15"/>
        <v>407.96534967251216</v>
      </c>
      <c r="H159" s="16">
        <v>-1930.9</v>
      </c>
    </row>
    <row r="160" spans="1:8" s="12" customFormat="1" ht="19.25" customHeight="1">
      <c r="A160" s="8" t="s">
        <v>261</v>
      </c>
      <c r="B160" s="14" t="s">
        <v>22</v>
      </c>
      <c r="C160" s="10" t="s">
        <v>262</v>
      </c>
      <c r="D160" s="11">
        <f>SUM(D161:D165)</f>
        <v>59.4</v>
      </c>
      <c r="E160" s="11">
        <f>SUM(E161:E165)</f>
        <v>1006.8000000000001</v>
      </c>
      <c r="F160" s="11">
        <f>SUM(F161:F165)</f>
        <v>1006.8000000000001</v>
      </c>
      <c r="G160" s="11">
        <f t="shared" si="15"/>
        <v>100</v>
      </c>
      <c r="H160" s="11">
        <f>SUM(H161:H165)</f>
        <v>1006.8000000000001</v>
      </c>
    </row>
    <row r="161" spans="1:11" ht="13.25" customHeight="1">
      <c r="A161" s="13" t="s">
        <v>261</v>
      </c>
      <c r="B161" s="14" t="s">
        <v>178</v>
      </c>
      <c r="C161" s="15" t="s">
        <v>179</v>
      </c>
      <c r="D161" s="16">
        <v>0</v>
      </c>
      <c r="E161" s="16">
        <v>580.4</v>
      </c>
      <c r="F161" s="16">
        <v>580.4</v>
      </c>
      <c r="G161" s="16">
        <f t="shared" si="15"/>
        <v>100</v>
      </c>
      <c r="H161" s="16">
        <v>580.4</v>
      </c>
    </row>
    <row r="162" spans="1:11" ht="13.25" customHeight="1">
      <c r="A162" s="13" t="s">
        <v>261</v>
      </c>
      <c r="B162" s="14" t="s">
        <v>182</v>
      </c>
      <c r="C162" s="15" t="s">
        <v>183</v>
      </c>
      <c r="D162" s="16">
        <v>59.4</v>
      </c>
      <c r="E162" s="16">
        <v>59.4</v>
      </c>
      <c r="F162" s="16">
        <v>59.4</v>
      </c>
      <c r="G162" s="16">
        <f t="shared" si="15"/>
        <v>100</v>
      </c>
      <c r="H162" s="16">
        <v>59.4</v>
      </c>
    </row>
    <row r="163" spans="1:11" ht="26.4" customHeight="1">
      <c r="A163" s="13" t="s">
        <v>261</v>
      </c>
      <c r="B163" s="14" t="s">
        <v>186</v>
      </c>
      <c r="C163" s="15" t="s">
        <v>187</v>
      </c>
      <c r="D163" s="16">
        <v>0</v>
      </c>
      <c r="E163" s="16">
        <v>98.1</v>
      </c>
      <c r="F163" s="16">
        <v>98.1</v>
      </c>
      <c r="G163" s="16">
        <f t="shared" si="15"/>
        <v>100</v>
      </c>
      <c r="H163" s="16">
        <v>98.1</v>
      </c>
    </row>
    <row r="164" spans="1:11" ht="26.4" customHeight="1">
      <c r="A164" s="13" t="s">
        <v>261</v>
      </c>
      <c r="B164" s="14" t="s">
        <v>188</v>
      </c>
      <c r="C164" s="15" t="s">
        <v>189</v>
      </c>
      <c r="D164" s="16">
        <v>0</v>
      </c>
      <c r="E164" s="16">
        <v>276.8</v>
      </c>
      <c r="F164" s="16">
        <v>276.8</v>
      </c>
      <c r="G164" s="16">
        <f t="shared" si="15"/>
        <v>100</v>
      </c>
      <c r="H164" s="16">
        <v>276.8</v>
      </c>
    </row>
    <row r="165" spans="1:11" ht="26.4" customHeight="1">
      <c r="A165" s="13" t="s">
        <v>261</v>
      </c>
      <c r="B165" s="14" t="s">
        <v>190</v>
      </c>
      <c r="C165" s="15" t="s">
        <v>191</v>
      </c>
      <c r="D165" s="16">
        <v>0</v>
      </c>
      <c r="E165" s="16">
        <v>-7.9</v>
      </c>
      <c r="F165" s="16">
        <v>-7.9</v>
      </c>
      <c r="G165" s="16">
        <f t="shared" si="15"/>
        <v>100</v>
      </c>
      <c r="H165" s="16">
        <v>-7.9</v>
      </c>
    </row>
    <row r="166" spans="1:11" s="12" customFormat="1" ht="13.25" customHeight="1">
      <c r="A166" s="8" t="s">
        <v>263</v>
      </c>
      <c r="B166" s="14" t="s">
        <v>22</v>
      </c>
      <c r="C166" s="10" t="s">
        <v>264</v>
      </c>
      <c r="D166" s="11">
        <f>SUM(D167:D186)</f>
        <v>15761.400000000001</v>
      </c>
      <c r="E166" s="11">
        <f>SUM(E167:E186)</f>
        <v>40184.600000000006</v>
      </c>
      <c r="F166" s="11">
        <f>SUM(F167:F186)</f>
        <v>50405.900000000009</v>
      </c>
      <c r="G166" s="11">
        <f t="shared" si="15"/>
        <v>125.43586348999369</v>
      </c>
      <c r="H166" s="11">
        <f>SUM(H167:H186)</f>
        <v>235278.6</v>
      </c>
    </row>
    <row r="167" spans="1:11" ht="39.65" customHeight="1">
      <c r="A167" s="13" t="s">
        <v>263</v>
      </c>
      <c r="B167" s="14" t="s">
        <v>265</v>
      </c>
      <c r="C167" s="15" t="s">
        <v>266</v>
      </c>
      <c r="D167" s="16">
        <v>65</v>
      </c>
      <c r="E167" s="16">
        <v>85</v>
      </c>
      <c r="F167" s="16">
        <v>100</v>
      </c>
      <c r="G167" s="16">
        <f t="shared" si="15"/>
        <v>117.64705882352942</v>
      </c>
      <c r="H167" s="16">
        <v>100</v>
      </c>
    </row>
    <row r="168" spans="1:11" ht="39.65" customHeight="1">
      <c r="A168" s="13" t="s">
        <v>263</v>
      </c>
      <c r="B168" s="14" t="s">
        <v>214</v>
      </c>
      <c r="C168" s="15" t="s">
        <v>215</v>
      </c>
      <c r="D168" s="16">
        <v>0</v>
      </c>
      <c r="E168" s="16">
        <v>0</v>
      </c>
      <c r="F168" s="16">
        <v>0.4</v>
      </c>
      <c r="G168" s="16"/>
      <c r="H168" s="16">
        <v>0.4</v>
      </c>
    </row>
    <row r="169" spans="1:11" ht="53" customHeight="1">
      <c r="A169" s="13" t="s">
        <v>263</v>
      </c>
      <c r="B169" s="14" t="s">
        <v>224</v>
      </c>
      <c r="C169" s="15" t="s">
        <v>225</v>
      </c>
      <c r="D169" s="16">
        <v>859.1</v>
      </c>
      <c r="E169" s="16">
        <v>575.5</v>
      </c>
      <c r="F169" s="16">
        <v>711.9</v>
      </c>
      <c r="G169" s="16">
        <f t="shared" si="15"/>
        <v>123.70112945264987</v>
      </c>
      <c r="H169" s="16">
        <v>777.1</v>
      </c>
    </row>
    <row r="170" spans="1:11" ht="26.4" customHeight="1">
      <c r="A170" s="13" t="s">
        <v>263</v>
      </c>
      <c r="B170" s="14" t="s">
        <v>267</v>
      </c>
      <c r="C170" s="15" t="s">
        <v>268</v>
      </c>
      <c r="D170" s="16">
        <v>15.1</v>
      </c>
      <c r="E170" s="16">
        <v>10.6</v>
      </c>
      <c r="F170" s="16">
        <v>10.5</v>
      </c>
      <c r="G170" s="16">
        <f t="shared" si="15"/>
        <v>99.056603773584911</v>
      </c>
      <c r="H170" s="16">
        <v>20.3</v>
      </c>
    </row>
    <row r="171" spans="1:11" ht="26.4" customHeight="1">
      <c r="A171" s="13" t="s">
        <v>263</v>
      </c>
      <c r="B171" s="14" t="s">
        <v>202</v>
      </c>
      <c r="C171" s="15" t="s">
        <v>203</v>
      </c>
      <c r="D171" s="16">
        <v>5110.1000000000004</v>
      </c>
      <c r="E171" s="16">
        <v>4988.1000000000004</v>
      </c>
      <c r="F171" s="16">
        <v>3927.3</v>
      </c>
      <c r="G171" s="16">
        <f t="shared" si="15"/>
        <v>78.733385457388579</v>
      </c>
      <c r="H171" s="16">
        <f>10293.2-2947.4</f>
        <v>7345.8000000000011</v>
      </c>
      <c r="K171" s="29"/>
    </row>
    <row r="172" spans="1:11" ht="13.25" customHeight="1">
      <c r="A172" s="13" t="s">
        <v>263</v>
      </c>
      <c r="B172" s="14" t="s">
        <v>178</v>
      </c>
      <c r="C172" s="15" t="s">
        <v>179</v>
      </c>
      <c r="D172" s="16">
        <v>51.2</v>
      </c>
      <c r="E172" s="16">
        <v>1345</v>
      </c>
      <c r="F172" s="16">
        <v>1447.1</v>
      </c>
      <c r="G172" s="16">
        <f t="shared" ref="G172:G205" si="17">F172/E172*100</f>
        <v>107.59107806691448</v>
      </c>
      <c r="H172" s="16">
        <v>1447.1</v>
      </c>
    </row>
    <row r="173" spans="1:11" ht="44.4" customHeight="1">
      <c r="A173" s="13" t="s">
        <v>263</v>
      </c>
      <c r="B173" s="19" t="s">
        <v>245</v>
      </c>
      <c r="C173" s="20" t="s">
        <v>246</v>
      </c>
      <c r="D173" s="16">
        <v>0</v>
      </c>
      <c r="E173" s="16">
        <v>0</v>
      </c>
      <c r="F173" s="16">
        <v>7775.3</v>
      </c>
      <c r="G173" s="16"/>
      <c r="H173" s="16">
        <v>7775.3</v>
      </c>
    </row>
    <row r="174" spans="1:11" ht="26.4" customHeight="1">
      <c r="A174" s="13" t="s">
        <v>263</v>
      </c>
      <c r="B174" s="19" t="s">
        <v>269</v>
      </c>
      <c r="C174" s="20" t="s">
        <v>270</v>
      </c>
      <c r="D174" s="16">
        <v>0</v>
      </c>
      <c r="E174" s="16">
        <v>29.9</v>
      </c>
      <c r="F174" s="16">
        <v>51.1</v>
      </c>
      <c r="G174" s="16">
        <f t="shared" ref="G174" si="18">F174/E174*100</f>
        <v>170.90301003344484</v>
      </c>
      <c r="H174" s="16">
        <v>54.6</v>
      </c>
    </row>
    <row r="175" spans="1:11" ht="45.65" customHeight="1">
      <c r="A175" s="13" t="s">
        <v>263</v>
      </c>
      <c r="B175" s="19" t="s">
        <v>271</v>
      </c>
      <c r="C175" s="20" t="s">
        <v>63</v>
      </c>
      <c r="D175" s="16">
        <v>0</v>
      </c>
      <c r="E175" s="16">
        <v>0</v>
      </c>
      <c r="F175" s="16">
        <v>30</v>
      </c>
      <c r="G175" s="16"/>
      <c r="H175" s="16">
        <v>30</v>
      </c>
    </row>
    <row r="176" spans="1:11" ht="39.65" customHeight="1">
      <c r="A176" s="13" t="s">
        <v>263</v>
      </c>
      <c r="B176" s="19" t="s">
        <v>272</v>
      </c>
      <c r="C176" s="20" t="s">
        <v>273</v>
      </c>
      <c r="D176" s="16">
        <v>350.1</v>
      </c>
      <c r="E176" s="16">
        <v>445.6</v>
      </c>
      <c r="F176" s="16">
        <v>544</v>
      </c>
      <c r="G176" s="16">
        <f t="shared" si="17"/>
        <v>122.08258527827647</v>
      </c>
      <c r="H176" s="16">
        <v>544</v>
      </c>
    </row>
    <row r="177" spans="1:8" ht="26.4" customHeight="1">
      <c r="A177" s="13" t="s">
        <v>263</v>
      </c>
      <c r="B177" s="14" t="s">
        <v>160</v>
      </c>
      <c r="C177" s="15" t="s">
        <v>161</v>
      </c>
      <c r="D177" s="16">
        <v>175.3</v>
      </c>
      <c r="E177" s="16">
        <v>849.6</v>
      </c>
      <c r="F177" s="16">
        <v>4128.7</v>
      </c>
      <c r="G177" s="16">
        <f t="shared" si="17"/>
        <v>485.95809792843687</v>
      </c>
      <c r="H177" s="16">
        <v>4128.7</v>
      </c>
    </row>
    <row r="178" spans="1:8" ht="13">
      <c r="A178" s="13" t="s">
        <v>263</v>
      </c>
      <c r="B178" s="14" t="s">
        <v>247</v>
      </c>
      <c r="C178" s="25" t="s">
        <v>274</v>
      </c>
      <c r="D178" s="16">
        <v>709</v>
      </c>
      <c r="E178" s="16">
        <v>851</v>
      </c>
      <c r="F178" s="16">
        <v>685.3</v>
      </c>
      <c r="G178" s="16">
        <f t="shared" si="17"/>
        <v>80.528789659224429</v>
      </c>
      <c r="H178" s="16">
        <v>691.8</v>
      </c>
    </row>
    <row r="179" spans="1:8" ht="28.25" customHeight="1">
      <c r="A179" s="13" t="s">
        <v>263</v>
      </c>
      <c r="B179" s="14" t="s">
        <v>249</v>
      </c>
      <c r="C179" s="20" t="s">
        <v>275</v>
      </c>
      <c r="D179" s="16">
        <v>0</v>
      </c>
      <c r="E179" s="16">
        <v>4971.6000000000004</v>
      </c>
      <c r="F179" s="16">
        <v>4971.6000000000004</v>
      </c>
      <c r="G179" s="16"/>
      <c r="H179" s="16">
        <v>175296.8</v>
      </c>
    </row>
    <row r="180" spans="1:8" ht="17.399999999999999" customHeight="1">
      <c r="A180" s="13" t="s">
        <v>263</v>
      </c>
      <c r="B180" s="14" t="s">
        <v>182</v>
      </c>
      <c r="C180" s="15" t="s">
        <v>183</v>
      </c>
      <c r="D180" s="16">
        <v>750</v>
      </c>
      <c r="E180" s="16">
        <v>1900.2</v>
      </c>
      <c r="F180" s="16">
        <v>1900.2</v>
      </c>
      <c r="G180" s="16">
        <f t="shared" si="17"/>
        <v>100</v>
      </c>
      <c r="H180" s="16">
        <v>1900.2</v>
      </c>
    </row>
    <row r="181" spans="1:8" ht="26.4" customHeight="1">
      <c r="A181" s="13" t="s">
        <v>263</v>
      </c>
      <c r="B181" s="14" t="s">
        <v>196</v>
      </c>
      <c r="C181" s="15" t="s">
        <v>197</v>
      </c>
      <c r="D181" s="16">
        <v>3522.5</v>
      </c>
      <c r="E181" s="16">
        <v>3755.6</v>
      </c>
      <c r="F181" s="16">
        <v>3755.6</v>
      </c>
      <c r="G181" s="16">
        <f t="shared" si="17"/>
        <v>100</v>
      </c>
      <c r="H181" s="16">
        <v>4990.2</v>
      </c>
    </row>
    <row r="182" spans="1:8" ht="26.4" customHeight="1">
      <c r="A182" s="13" t="s">
        <v>263</v>
      </c>
      <c r="B182" s="14" t="s">
        <v>276</v>
      </c>
      <c r="C182" s="15" t="s">
        <v>277</v>
      </c>
      <c r="D182" s="16">
        <v>0</v>
      </c>
      <c r="E182" s="16">
        <v>960.5</v>
      </c>
      <c r="F182" s="16">
        <v>960.5</v>
      </c>
      <c r="G182" s="16">
        <f>F182/E182*100</f>
        <v>100</v>
      </c>
      <c r="H182" s="16">
        <v>960.5</v>
      </c>
    </row>
    <row r="183" spans="1:8" ht="26.4" customHeight="1">
      <c r="A183" s="13" t="s">
        <v>263</v>
      </c>
      <c r="B183" s="14" t="s">
        <v>278</v>
      </c>
      <c r="C183" s="15" t="s">
        <v>279</v>
      </c>
      <c r="D183" s="16">
        <v>4154</v>
      </c>
      <c r="E183" s="16">
        <v>4154</v>
      </c>
      <c r="F183" s="16">
        <v>4154</v>
      </c>
      <c r="G183" s="16">
        <f t="shared" si="17"/>
        <v>100</v>
      </c>
      <c r="H183" s="16">
        <v>5456.4</v>
      </c>
    </row>
    <row r="184" spans="1:8" ht="13.25" customHeight="1">
      <c r="A184" s="13" t="s">
        <v>263</v>
      </c>
      <c r="B184" s="14" t="s">
        <v>184</v>
      </c>
      <c r="C184" s="15" t="s">
        <v>185</v>
      </c>
      <c r="D184" s="16">
        <v>0</v>
      </c>
      <c r="E184" s="16">
        <v>9422.2000000000007</v>
      </c>
      <c r="F184" s="16">
        <v>9422.2000000000007</v>
      </c>
      <c r="G184" s="16">
        <f t="shared" si="17"/>
        <v>100</v>
      </c>
      <c r="H184" s="16">
        <v>17922.2</v>
      </c>
    </row>
    <row r="185" spans="1:8" ht="13.25" customHeight="1">
      <c r="A185" s="13" t="s">
        <v>263</v>
      </c>
      <c r="B185" s="14" t="s">
        <v>198</v>
      </c>
      <c r="C185" s="15" t="s">
        <v>199</v>
      </c>
      <c r="D185" s="16">
        <v>0</v>
      </c>
      <c r="E185" s="16">
        <v>31803.9</v>
      </c>
      <c r="F185" s="16">
        <v>31803.9</v>
      </c>
      <c r="G185" s="16">
        <f t="shared" si="17"/>
        <v>100</v>
      </c>
      <c r="H185" s="16">
        <v>31803.9</v>
      </c>
    </row>
    <row r="186" spans="1:8" ht="26.4" customHeight="1">
      <c r="A186" s="13" t="s">
        <v>263</v>
      </c>
      <c r="B186" s="14" t="s">
        <v>190</v>
      </c>
      <c r="C186" s="15" t="s">
        <v>191</v>
      </c>
      <c r="D186" s="16">
        <v>0</v>
      </c>
      <c r="E186" s="16">
        <v>-25963.7</v>
      </c>
      <c r="F186" s="16">
        <v>-25973.7</v>
      </c>
      <c r="G186" s="16">
        <f t="shared" si="17"/>
        <v>100.0385153117622</v>
      </c>
      <c r="H186" s="16">
        <v>-25966.7</v>
      </c>
    </row>
    <row r="187" spans="1:8" s="12" customFormat="1" ht="13.25" customHeight="1">
      <c r="A187" s="8" t="s">
        <v>280</v>
      </c>
      <c r="B187" s="14"/>
      <c r="C187" s="10" t="s">
        <v>281</v>
      </c>
      <c r="D187" s="11">
        <f t="shared" ref="D187:H187" si="19">D188</f>
        <v>0.2</v>
      </c>
      <c r="E187" s="11">
        <f t="shared" si="19"/>
        <v>0.2</v>
      </c>
      <c r="F187" s="11">
        <f t="shared" si="19"/>
        <v>0.2</v>
      </c>
      <c r="G187" s="22">
        <f t="shared" si="17"/>
        <v>100</v>
      </c>
      <c r="H187" s="11">
        <f t="shared" si="19"/>
        <v>0.2</v>
      </c>
    </row>
    <row r="188" spans="1:8" ht="13.75" customHeight="1">
      <c r="A188" s="13" t="s">
        <v>280</v>
      </c>
      <c r="B188" s="14" t="s">
        <v>178</v>
      </c>
      <c r="C188" s="15" t="s">
        <v>179</v>
      </c>
      <c r="D188" s="16">
        <v>0.2</v>
      </c>
      <c r="E188" s="16">
        <v>0.2</v>
      </c>
      <c r="F188" s="16">
        <v>0.2</v>
      </c>
      <c r="G188" s="16">
        <f t="shared" si="17"/>
        <v>100</v>
      </c>
      <c r="H188" s="16">
        <v>0.2</v>
      </c>
    </row>
    <row r="189" spans="1:8" s="12" customFormat="1" ht="26.4" customHeight="1">
      <c r="A189" s="8" t="s">
        <v>282</v>
      </c>
      <c r="B189" s="14" t="s">
        <v>22</v>
      </c>
      <c r="C189" s="10" t="s">
        <v>283</v>
      </c>
      <c r="D189" s="11">
        <f t="shared" ref="D189:H189" si="20">D190</f>
        <v>15.8</v>
      </c>
      <c r="E189" s="11">
        <f t="shared" si="20"/>
        <v>74.5</v>
      </c>
      <c r="F189" s="11">
        <f t="shared" si="20"/>
        <v>74.5</v>
      </c>
      <c r="G189" s="22">
        <f t="shared" si="17"/>
        <v>100</v>
      </c>
      <c r="H189" s="11">
        <f t="shared" si="20"/>
        <v>74.5</v>
      </c>
    </row>
    <row r="190" spans="1:8" ht="13">
      <c r="A190" s="13" t="s">
        <v>282</v>
      </c>
      <c r="B190" s="14" t="s">
        <v>178</v>
      </c>
      <c r="C190" s="15" t="s">
        <v>179</v>
      </c>
      <c r="D190" s="16">
        <v>15.8</v>
      </c>
      <c r="E190" s="16">
        <v>74.5</v>
      </c>
      <c r="F190" s="16">
        <v>74.5</v>
      </c>
      <c r="G190" s="16">
        <f t="shared" si="17"/>
        <v>100</v>
      </c>
      <c r="H190" s="16">
        <v>74.5</v>
      </c>
    </row>
    <row r="191" spans="1:8" s="12" customFormat="1" ht="13.25" customHeight="1">
      <c r="A191" s="8" t="s">
        <v>284</v>
      </c>
      <c r="B191" s="14" t="s">
        <v>22</v>
      </c>
      <c r="C191" s="10" t="s">
        <v>285</v>
      </c>
      <c r="D191" s="11">
        <f>SUM(D192:D204)</f>
        <v>7572.6</v>
      </c>
      <c r="E191" s="11">
        <f>SUM(E192:E204)</f>
        <v>179383.2</v>
      </c>
      <c r="F191" s="11">
        <f>SUM(F192:F204)</f>
        <v>177782.5</v>
      </c>
      <c r="G191" s="11">
        <f t="shared" si="17"/>
        <v>99.10766448586044</v>
      </c>
      <c r="H191" s="11">
        <f>SUM(H192:H204)</f>
        <v>207363.50000000003</v>
      </c>
    </row>
    <row r="192" spans="1:8" ht="78">
      <c r="A192" s="13" t="s">
        <v>284</v>
      </c>
      <c r="B192" s="14" t="s">
        <v>286</v>
      </c>
      <c r="C192" s="25" t="s">
        <v>287</v>
      </c>
      <c r="D192" s="16">
        <v>115.2</v>
      </c>
      <c r="E192" s="16">
        <v>115.2</v>
      </c>
      <c r="F192" s="16">
        <v>91.2</v>
      </c>
      <c r="G192" s="16">
        <f t="shared" si="17"/>
        <v>79.166666666666657</v>
      </c>
      <c r="H192" s="16">
        <v>112</v>
      </c>
    </row>
    <row r="193" spans="1:8" ht="13.25" customHeight="1">
      <c r="A193" s="13" t="s">
        <v>284</v>
      </c>
      <c r="B193" s="14" t="s">
        <v>178</v>
      </c>
      <c r="C193" s="15" t="s">
        <v>179</v>
      </c>
      <c r="D193" s="16">
        <v>100</v>
      </c>
      <c r="E193" s="16">
        <v>6295.6</v>
      </c>
      <c r="F193" s="16">
        <v>6312.7</v>
      </c>
      <c r="G193" s="16">
        <f t="shared" si="17"/>
        <v>100.2716182730796</v>
      </c>
      <c r="H193" s="16">
        <v>6312.7</v>
      </c>
    </row>
    <row r="194" spans="1:8" ht="42" customHeight="1">
      <c r="A194" s="13" t="s">
        <v>284</v>
      </c>
      <c r="B194" s="19" t="s">
        <v>288</v>
      </c>
      <c r="C194" s="20" t="s">
        <v>289</v>
      </c>
      <c r="D194" s="16">
        <v>593.79999999999995</v>
      </c>
      <c r="E194" s="16">
        <v>593.79999999999995</v>
      </c>
      <c r="F194" s="16">
        <v>357.9</v>
      </c>
      <c r="G194" s="16">
        <f t="shared" si="17"/>
        <v>60.272819131020547</v>
      </c>
      <c r="H194" s="16">
        <v>357.9</v>
      </c>
    </row>
    <row r="195" spans="1:8" ht="66" customHeight="1">
      <c r="A195" s="13" t="s">
        <v>284</v>
      </c>
      <c r="B195" s="19" t="s">
        <v>290</v>
      </c>
      <c r="C195" s="20" t="s">
        <v>291</v>
      </c>
      <c r="D195" s="16">
        <v>376</v>
      </c>
      <c r="E195" s="16">
        <v>245</v>
      </c>
      <c r="F195" s="16">
        <v>245.6</v>
      </c>
      <c r="G195" s="16">
        <v>0</v>
      </c>
      <c r="H195" s="16">
        <v>245.6</v>
      </c>
    </row>
    <row r="196" spans="1:8" ht="17" customHeight="1">
      <c r="A196" s="13" t="s">
        <v>284</v>
      </c>
      <c r="B196" s="19" t="s">
        <v>272</v>
      </c>
      <c r="C196" s="20" t="s">
        <v>273</v>
      </c>
      <c r="D196" s="16">
        <v>40</v>
      </c>
      <c r="E196" s="16">
        <v>40</v>
      </c>
      <c r="F196" s="16">
        <v>16</v>
      </c>
      <c r="G196" s="16">
        <f t="shared" si="17"/>
        <v>40</v>
      </c>
      <c r="H196" s="16">
        <v>16</v>
      </c>
    </row>
    <row r="197" spans="1:8" ht="30.65" customHeight="1">
      <c r="A197" s="13" t="s">
        <v>284</v>
      </c>
      <c r="B197" s="14" t="s">
        <v>160</v>
      </c>
      <c r="C197" s="15" t="s">
        <v>161</v>
      </c>
      <c r="D197" s="16">
        <v>99</v>
      </c>
      <c r="E197" s="16">
        <v>99</v>
      </c>
      <c r="F197" s="16">
        <v>195.8</v>
      </c>
      <c r="G197" s="16">
        <f t="shared" si="17"/>
        <v>197.77777777777777</v>
      </c>
      <c r="H197" s="16">
        <v>195.8</v>
      </c>
    </row>
    <row r="198" spans="1:8" ht="13">
      <c r="A198" s="13" t="s">
        <v>284</v>
      </c>
      <c r="B198" s="14" t="s">
        <v>247</v>
      </c>
      <c r="C198" s="15" t="s">
        <v>248</v>
      </c>
      <c r="D198" s="16">
        <v>4907.1000000000004</v>
      </c>
      <c r="E198" s="16">
        <v>2420</v>
      </c>
      <c r="F198" s="16">
        <v>2419.8000000000002</v>
      </c>
      <c r="G198" s="16">
        <f t="shared" si="17"/>
        <v>99.991735537190081</v>
      </c>
      <c r="H198" s="16">
        <v>2420</v>
      </c>
    </row>
    <row r="199" spans="1:8" ht="39">
      <c r="A199" s="13" t="s">
        <v>284</v>
      </c>
      <c r="B199" s="14" t="s">
        <v>292</v>
      </c>
      <c r="C199" s="15" t="s">
        <v>293</v>
      </c>
      <c r="D199" s="16"/>
      <c r="E199" s="16">
        <v>16967.900000000001</v>
      </c>
      <c r="F199" s="16">
        <v>15536.9</v>
      </c>
      <c r="G199" s="16">
        <f t="shared" si="17"/>
        <v>91.566428373575974</v>
      </c>
      <c r="H199" s="16">
        <v>40995.4</v>
      </c>
    </row>
    <row r="200" spans="1:8" ht="26.4" customHeight="1">
      <c r="A200" s="13" t="s">
        <v>284</v>
      </c>
      <c r="B200" s="14" t="s">
        <v>298</v>
      </c>
      <c r="C200" s="15" t="s">
        <v>297</v>
      </c>
      <c r="D200" s="16">
        <v>0</v>
      </c>
      <c r="E200" s="16">
        <v>407.5</v>
      </c>
      <c r="F200" s="16">
        <v>407.5</v>
      </c>
      <c r="G200" s="16">
        <v>0</v>
      </c>
      <c r="H200" s="16">
        <v>4487.2</v>
      </c>
    </row>
    <row r="201" spans="1:8" ht="13.25" customHeight="1">
      <c r="A201" s="13" t="s">
        <v>284</v>
      </c>
      <c r="B201" s="14" t="s">
        <v>182</v>
      </c>
      <c r="C201" s="15" t="s">
        <v>183</v>
      </c>
      <c r="D201" s="16">
        <v>0</v>
      </c>
      <c r="E201" s="16">
        <v>155557.4</v>
      </c>
      <c r="F201" s="16">
        <v>155557.4</v>
      </c>
      <c r="G201" s="16">
        <f t="shared" si="17"/>
        <v>100</v>
      </c>
      <c r="H201" s="16">
        <v>155557.4</v>
      </c>
    </row>
    <row r="202" spans="1:8" ht="26.4" customHeight="1">
      <c r="A202" s="13" t="s">
        <v>284</v>
      </c>
      <c r="B202" s="14" t="s">
        <v>196</v>
      </c>
      <c r="C202" s="15" t="s">
        <v>197</v>
      </c>
      <c r="D202" s="16">
        <v>1341.5</v>
      </c>
      <c r="E202" s="16">
        <v>1341.5</v>
      </c>
      <c r="F202" s="16">
        <v>1341.4</v>
      </c>
      <c r="G202" s="16">
        <f t="shared" si="17"/>
        <v>99.992545657845696</v>
      </c>
      <c r="H202" s="16">
        <v>1363.2</v>
      </c>
    </row>
    <row r="203" spans="1:8" ht="44.4" customHeight="1">
      <c r="A203" s="13" t="s">
        <v>284</v>
      </c>
      <c r="B203" s="14" t="s">
        <v>303</v>
      </c>
      <c r="C203" s="15" t="s">
        <v>294</v>
      </c>
      <c r="D203" s="16">
        <v>0</v>
      </c>
      <c r="E203" s="16">
        <v>-0.3</v>
      </c>
      <c r="F203" s="16">
        <v>-0.3</v>
      </c>
      <c r="G203" s="16">
        <f t="shared" si="17"/>
        <v>100</v>
      </c>
      <c r="H203" s="16">
        <v>-0.3</v>
      </c>
    </row>
    <row r="204" spans="1:8" ht="26.4" customHeight="1">
      <c r="A204" s="13" t="s">
        <v>284</v>
      </c>
      <c r="B204" s="14" t="s">
        <v>190</v>
      </c>
      <c r="C204" s="15" t="s">
        <v>191</v>
      </c>
      <c r="D204" s="16">
        <v>0</v>
      </c>
      <c r="E204" s="16">
        <v>-4699.3999999999996</v>
      </c>
      <c r="F204" s="16">
        <v>-4699.3999999999996</v>
      </c>
      <c r="G204" s="16">
        <f t="shared" si="17"/>
        <v>100</v>
      </c>
      <c r="H204" s="16">
        <v>-4699.3999999999996</v>
      </c>
    </row>
    <row r="205" spans="1:8" ht="13.25" customHeight="1">
      <c r="A205" s="26" t="s">
        <v>22</v>
      </c>
      <c r="B205" s="30"/>
      <c r="C205" s="30" t="s">
        <v>295</v>
      </c>
      <c r="D205" s="22">
        <f>D13+D28+D31+D36+D38+D40+D42+D86+D93+D96+D103+D105+D112+D121+D126+D160+D166+D189+D191+D19+D23+D187+D100+D98</f>
        <v>4205422.3999999994</v>
      </c>
      <c r="E205" s="22">
        <f t="shared" ref="E205:H205" si="21">E13+E28+E31+E36+E38+E40+E42+E86+E93+E96+E103+E105+E112+E121+E126+E160+E166+E189+E191+E19+E23+E187+E100+E98</f>
        <v>3651279.6</v>
      </c>
      <c r="F205" s="22">
        <f t="shared" si="21"/>
        <v>3638423.1999999997</v>
      </c>
      <c r="G205" s="22">
        <f t="shared" si="17"/>
        <v>99.647893302939593</v>
      </c>
      <c r="H205" s="22">
        <f t="shared" si="21"/>
        <v>6245590.5999999996</v>
      </c>
    </row>
    <row r="206" spans="1:8">
      <c r="A206" s="31"/>
      <c r="H206" s="34"/>
    </row>
    <row r="207" spans="1:8">
      <c r="A207" s="31"/>
      <c r="F207" s="29"/>
    </row>
    <row r="208" spans="1:8">
      <c r="A208" s="31"/>
    </row>
    <row r="209" spans="1:1">
      <c r="A209" s="31"/>
    </row>
    <row r="210" spans="1:1">
      <c r="A210" s="31"/>
    </row>
    <row r="211" spans="1:1">
      <c r="A211" s="31"/>
    </row>
    <row r="212" spans="1:1">
      <c r="A212" s="31"/>
    </row>
    <row r="213" spans="1:1">
      <c r="A213" s="31"/>
    </row>
    <row r="214" spans="1:1">
      <c r="A214" s="31"/>
    </row>
    <row r="215" spans="1:1">
      <c r="A215" s="31"/>
    </row>
    <row r="216" spans="1:1">
      <c r="A216" s="31"/>
    </row>
    <row r="217" spans="1:1">
      <c r="A217" s="31"/>
    </row>
    <row r="218" spans="1:1">
      <c r="A218" s="31"/>
    </row>
    <row r="219" spans="1:1">
      <c r="A219" s="31"/>
    </row>
    <row r="220" spans="1:1">
      <c r="A220" s="31"/>
    </row>
    <row r="221" spans="1:1">
      <c r="A221" s="31"/>
    </row>
    <row r="222" spans="1:1">
      <c r="A222" s="31"/>
    </row>
    <row r="223" spans="1:1">
      <c r="A223" s="31"/>
    </row>
    <row r="224" spans="1:1">
      <c r="A224" s="31"/>
    </row>
    <row r="225" spans="1:1">
      <c r="A225" s="31"/>
    </row>
    <row r="226" spans="1:1">
      <c r="A226" s="31"/>
    </row>
    <row r="227" spans="1:1">
      <c r="A227" s="31"/>
    </row>
    <row r="228" spans="1:1">
      <c r="A228" s="31"/>
    </row>
    <row r="229" spans="1:1">
      <c r="A229" s="31"/>
    </row>
    <row r="230" spans="1:1">
      <c r="A230" s="31"/>
    </row>
    <row r="231" spans="1:1">
      <c r="A231" s="31"/>
    </row>
    <row r="232" spans="1:1">
      <c r="A232" s="31"/>
    </row>
    <row r="233" spans="1:1">
      <c r="A233" s="31"/>
    </row>
    <row r="234" spans="1:1">
      <c r="A234" s="31"/>
    </row>
    <row r="235" spans="1:1">
      <c r="A235" s="31"/>
    </row>
    <row r="236" spans="1:1">
      <c r="A236" s="31"/>
    </row>
    <row r="237" spans="1:1">
      <c r="A237" s="31"/>
    </row>
    <row r="238" spans="1:1">
      <c r="A238" s="31"/>
    </row>
    <row r="239" spans="1:1">
      <c r="A239" s="31"/>
    </row>
    <row r="240" spans="1:1">
      <c r="A240" s="31"/>
    </row>
    <row r="241" spans="1:1">
      <c r="A241" s="31"/>
    </row>
    <row r="242" spans="1:1">
      <c r="A242" s="31"/>
    </row>
    <row r="243" spans="1:1">
      <c r="A243" s="31"/>
    </row>
    <row r="244" spans="1:1">
      <c r="A244" s="31"/>
    </row>
    <row r="245" spans="1:1">
      <c r="A245" s="31"/>
    </row>
    <row r="246" spans="1:1">
      <c r="A246" s="31"/>
    </row>
    <row r="247" spans="1:1">
      <c r="A247" s="31"/>
    </row>
    <row r="248" spans="1:1">
      <c r="A248" s="31"/>
    </row>
    <row r="249" spans="1:1">
      <c r="A249" s="31"/>
    </row>
    <row r="250" spans="1:1">
      <c r="A250" s="31"/>
    </row>
  </sheetData>
  <autoFilter ref="A11:Q205"/>
  <mergeCells count="15">
    <mergeCell ref="A7:H7"/>
    <mergeCell ref="D1:H1"/>
    <mergeCell ref="D2:H2"/>
    <mergeCell ref="D3:H3"/>
    <mergeCell ref="D4:H4"/>
    <mergeCell ref="D6:G6"/>
    <mergeCell ref="E8:H8"/>
    <mergeCell ref="A9:B10"/>
    <mergeCell ref="C9:C11"/>
    <mergeCell ref="D9:G9"/>
    <mergeCell ref="H9:H11"/>
    <mergeCell ref="D10:D11"/>
    <mergeCell ref="E10:E11"/>
    <mergeCell ref="F10:F11"/>
    <mergeCell ref="G10:G11"/>
  </mergeCells>
  <pageMargins left="0.39370078740157483" right="0.19685039370078741" top="0.23622047244094491" bottom="0.19685039370078741" header="0.15748031496062992" footer="0.23622047244094491"/>
  <pageSetup paperSize="9" scale="92" fitToHeight="1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Форма К-1</vt:lpstr>
      <vt:lpstr>'Форма К-1'!Заголовки_для_печати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2902</dc:creator>
  <cp:lastModifiedBy>Круг Татьяна Андреевна</cp:lastModifiedBy>
  <cp:lastPrinted>2018-11-09T09:54:26Z</cp:lastPrinted>
  <dcterms:created xsi:type="dcterms:W3CDTF">2018-04-25T11:47:13Z</dcterms:created>
  <dcterms:modified xsi:type="dcterms:W3CDTF">2018-11-09T09:54:29Z</dcterms:modified>
</cp:coreProperties>
</file>