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30" yWindow="2595" windowWidth="15450" windowHeight="7980" activeTab="0"/>
  </bookViews>
  <sheets>
    <sheet name="Форма Г-2" sheetId="1" r:id="rId1"/>
  </sheets>
  <externalReferences>
    <externalReference r:id="rId4"/>
  </externalReference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Г-2'!$A$10:$F$10</definedName>
    <definedName name="_xlnm.Print_Titles" localSheetId="0">'Форма Г-2'!$9:$10</definedName>
  </definedNames>
  <calcPr fullCalcOnLoad="1"/>
</workbook>
</file>

<file path=xl/sharedStrings.xml><?xml version="1.0" encoding="utf-8"?>
<sst xmlns="http://schemas.openxmlformats.org/spreadsheetml/2006/main" count="467" uniqueCount="464">
  <si>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</si>
  <si>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2 07 04010 04 0000 180</t>
  </si>
  <si>
    <t>1 16 90040 04 0000 140</t>
  </si>
  <si>
    <t>1 17 01040 04 0000 180</t>
  </si>
  <si>
    <t>1 17 05040 04 0000 180</t>
  </si>
  <si>
    <t>Прочие неналоговые доходы  бюджетов городских округов</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</si>
  <si>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</si>
  <si>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</si>
  <si>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</si>
  <si>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</si>
  <si>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</si>
  <si>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</si>
  <si>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</si>
  <si>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</si>
  <si>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Прочие субвенции бюджетам городских округов</t>
  </si>
  <si>
    <t>Прочие безвозмездные поступления в бюджеты городских округов</t>
  </si>
  <si>
    <t>2 18 04020 04 0000 180</t>
  </si>
  <si>
    <t>ВСЕГО ДОХОДОВ:</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</si>
  <si>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</si>
  <si>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1 11 05074 04 0000 120</t>
  </si>
  <si>
    <t>Доходы от сдачи в аренду имущества, составляющего казну городских округов (за исключением земельных участков)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</si>
  <si>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</si>
  <si>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1 16 46000 04 0000 140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</si>
  <si>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</si>
  <si>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</si>
  <si>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1 11 01040 04 0000 120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</si>
  <si>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</si>
  <si>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</si>
  <si>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</si>
  <si>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1 16 33040 04 0000 140</t>
  </si>
  <si>
    <t>2 07 04050 04 0000 180</t>
  </si>
  <si>
    <t>Утверждено по бюджету первоначально</t>
  </si>
  <si>
    <t>1 13 02064 04 0000 130</t>
  </si>
  <si>
    <t>2 18 04010 04 0000 180</t>
  </si>
  <si>
    <t>Доходы бюджетов городских округов от возврата бюджетными учреждениями остатков субсидий прошлых лет</t>
  </si>
  <si>
    <t>Плата за пользование водными объектами, находящимися в собственности городских округов</t>
  </si>
  <si>
    <t>Прочие доходы от оказания платных услуг (работ) получателями средств бюджетов городских округов</t>
  </si>
  <si>
    <t>Прочие доходы от компенсации затрат бюджетов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</si>
  <si>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</si>
  <si>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Платежи, взимаемые органами местного самоуправления (организациями) городских округов за выполнение определенных функций</t>
  </si>
  <si>
    <t>Прочие поступления от денежных взысканий (штрафов) и иных сумм в возмещение ущерба, зачисляемые в бюджеты городских округов</t>
  </si>
  <si>
    <t>Невыясненные поступления, зачисляемые в бюджеты городских округов</t>
  </si>
  <si>
    <t>Прочие субсидии бюджетам городских округов</t>
  </si>
  <si>
    <t>Субвенции бюджетам городских округов на государственную регистрацию актов гражданского состояния</t>
  </si>
  <si>
    <t>Субвенции бюджетам городских округов на выполнение передаваемых полномочий субъектов Российской Федерации</t>
  </si>
  <si>
    <t>Прочие межбюджетные трансферты, передаваемые бюджетам городских округов</t>
  </si>
  <si>
    <t>Доходы бюджетов городских округов от возврата автономными учреждениями остатков субсидий прошлых лет</t>
  </si>
  <si>
    <t>Факт</t>
  </si>
  <si>
    <t>Уточненный план</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</si>
  <si>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</si>
  <si>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1 11 05012 04 0000 120</t>
  </si>
  <si>
    <t>1 11 05024 04 0000 120</t>
  </si>
  <si>
    <t>1 11 05034 04 0000 120</t>
  </si>
  <si>
    <t>1 11 07014 04 0000 120</t>
  </si>
  <si>
    <t>1 11 09044 04 0000 120</t>
  </si>
  <si>
    <t>1 13 01994 04 0000 130</t>
  </si>
  <si>
    <t>1 13 02994 04 0000 130</t>
  </si>
  <si>
    <t>1 14 01040 04 0000 410</t>
  </si>
  <si>
    <t>1 14 02042 04 0000 440</t>
  </si>
  <si>
    <t>1 14 06012 04 0000 430</t>
  </si>
  <si>
    <t>1 15 02040 04 0000 140</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</si>
  <si>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</si>
  <si>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</si>
  <si>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</si>
  <si>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</si>
  <si>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</si>
  <si>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</si>
  <si>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1 01 02010 01 1000 110</t>
  </si>
  <si>
    <t>1 01 02010 01 3000 110</t>
  </si>
  <si>
    <t>1 01 02010 01 4000 110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</si>
  <si>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</si>
  <si>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</si>
  <si>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</si>
  <si>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1 01 02020 01 1000 110</t>
  </si>
  <si>
    <t>1 01 02020 01 2100 110</t>
  </si>
  <si>
    <t>1 01 02020 01 3000 110</t>
  </si>
  <si>
    <t>1 01 02010 01 2100 110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</si>
  <si>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</si>
  <si>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</si>
  <si>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</si>
  <si>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</si>
  <si>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</si>
  <si>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</si>
  <si>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</si>
  <si>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</si>
  <si>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</si>
  <si>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</si>
  <si>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</si>
  <si>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</si>
  <si>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</si>
  <si>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1 05 02010 02 1000 110</t>
  </si>
  <si>
    <t>1 05 02010 02 2100 110</t>
  </si>
  <si>
    <t>1 05 02010 02 3000 110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</si>
  <si>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</si>
  <si>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</si>
  <si>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1 05 02020 02 1000 110</t>
  </si>
  <si>
    <t>1 05 02020 02 2100 110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</si>
  <si>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</si>
  <si>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</si>
  <si>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</si>
  <si>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</si>
  <si>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</si>
  <si>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</si>
  <si>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</si>
  <si>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</si>
  <si>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</si>
  <si>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1 06 01020 04 4000 110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</si>
  <si>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</si>
  <si>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Транспортный налог с организаций (пени по соответствующему платежу)</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</si>
  <si>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</si>
  <si>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1 06 04011 02 1000 110</t>
  </si>
  <si>
    <t>1 06 04011 02 2100 110</t>
  </si>
  <si>
    <t>1 06 04011 02 3000 110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</si>
  <si>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</si>
  <si>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Транспортный налог с физических лиц (пени по соответствующему платежу)</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</si>
  <si>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</si>
  <si>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Транспортный налог с физических лиц (прочие поступления)</t>
  </si>
  <si>
    <t>1 06 04012 02 1000 110</t>
  </si>
  <si>
    <t>1 06 04012 02 2100 110</t>
  </si>
  <si>
    <t>1 06 04012 02 3000 110</t>
  </si>
  <si>
    <t>1 06 04012 02 4000 110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</si>
  <si>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</si>
  <si>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</si>
  <si>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</si>
  <si>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1 06 06032 04 1000 110</t>
  </si>
  <si>
    <t>1 06 06032 04 2100 110</t>
  </si>
  <si>
    <t>1 06 06032 04 3000 110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</si>
  <si>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</si>
  <si>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</si>
  <si>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</si>
  <si>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1 06 06042 04 1000 110</t>
  </si>
  <si>
    <t>1 06 06042 04 2100 110</t>
  </si>
  <si>
    <t>1 06 06042 04 3000 110</t>
  </si>
  <si>
    <t>1 08 03010 01 1000 110</t>
  </si>
  <si>
    <t>1 08 07150 01 1000 110</t>
  </si>
  <si>
    <t>1 08 07173 01 1000 110</t>
  </si>
  <si>
    <t>1 12 01010 01 6000 120</t>
  </si>
  <si>
    <t>1 12 01030 01 6000 120</t>
  </si>
  <si>
    <t>1 12 01040 01 6000 120</t>
  </si>
  <si>
    <t>1 12 01070 01 6000 120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</si>
  <si>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</si>
  <si>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НДС по договорам купли-продажи муниципального имущества, заключенным с физическими лицами, подлежащая перечислению в федеральный бюджет)</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</si>
  <si>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</si>
  <si>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1 14 02043 04 1000 410</t>
  </si>
  <si>
    <t>1 14 02043 04 2000 410</t>
  </si>
  <si>
    <t>1 14 02043 04 3000 410</t>
  </si>
  <si>
    <t>1 16 03010 01 6000 140</t>
  </si>
  <si>
    <t>1 16 06000 01 6000 140</t>
  </si>
  <si>
    <t>1 16 08010 01 6000 140</t>
  </si>
  <si>
    <t>1 16 25030 01 6000 140</t>
  </si>
  <si>
    <t>1 16 25060 01 6000 140</t>
  </si>
  <si>
    <t>1 16 28000 01 6000 140</t>
  </si>
  <si>
    <t>1 16 30030 01 6000 140</t>
  </si>
  <si>
    <t>1 16 33040 04 6000 140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</si>
  <si>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</si>
  <si>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</si>
  <si>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</si>
  <si>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</si>
  <si>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1 16 90040 04 6000 140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</si>
  <si>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</si>
  <si>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</si>
  <si>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</si>
  <si>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</si>
  <si>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1 16 45000 01 6000 140</t>
  </si>
  <si>
    <t>Возврат остатков субсидий, субвенций и иных межбюджетных трансфертов, имеющих целевое назначение, прошлых лет из бюджетов городских округов</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</si>
  <si>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</si>
  <si>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Суммы по искам о возмещении вреда, причиненного окружающей среде, подлежащие зачислению в бюджеты городских округов</t>
  </si>
  <si>
    <t>Денежные взыскания (штрафы) за нарушение законодательства Российской Федерации об охране и использовании животного мира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</si>
  <si>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</si>
  <si>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</si>
  <si>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</si>
  <si>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</si>
  <si>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1 08 07130 01 1000 110</t>
  </si>
  <si>
    <t>1 11 05324 04 0000 120</t>
  </si>
  <si>
    <t>1 14 06024 04 0000 430</t>
  </si>
  <si>
    <t>1 14 06312 04 0000 430</t>
  </si>
  <si>
    <t>1 16 25030 01 0000 140</t>
  </si>
  <si>
    <t>1 16 35020 04 0000 140</t>
  </si>
  <si>
    <t>1 16 35020 04 6000 140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</si>
  <si>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</si>
  <si>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</si>
  <si>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</si>
  <si>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</si>
  <si>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</si>
  <si>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1 16 25050 01 6000 140</t>
  </si>
  <si>
    <t>2 02 49999 04 0000 151</t>
  </si>
  <si>
    <t>2 02 29999 04 0000 151</t>
  </si>
  <si>
    <t>2 02 30021 04 0000 151</t>
  </si>
  <si>
    <t>2 02 30024 04 0000 151</t>
  </si>
  <si>
    <t>2 02 30029 04 0000 151</t>
  </si>
  <si>
    <t>2 02 15001 04 0000 151</t>
  </si>
  <si>
    <t>2 19 25020 04 0000 151</t>
  </si>
  <si>
    <t>2 02 35930 04 0000 151</t>
  </si>
  <si>
    <t>2 19 60010 04 0000 151</t>
  </si>
  <si>
    <t>1 16 37030 04 0000 140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</si>
  <si>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</si>
  <si>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ВОЗВРАТ ОСТАТКОВ СУБСИДИЙ, СУБВЕНЦИЙ И ИНЫХ МЕЖБЮДЖЕТНЫХ ТРАНСФЕРТОВ, ИМЕЮЩИХ ЦЕЛЕВОЕ НАЗНАЧЕНИЕ, ПРОШЛЫХ ЛЕТ</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</si>
  <si>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</si>
  <si>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БЕЗВОЗМЕЗДНЫЕ ПОСТУПЛЕНИЯ</t>
  </si>
  <si>
    <t>ПРОЧИЕ НЕНАЛОГОВЫЕ ДОХОДЫ</t>
  </si>
  <si>
    <t>Денежные взыскания (штрафы), установленные законами субъектов Российской Федерации за несоблюдение муниципальных правовых актов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</si>
  <si>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</si>
  <si>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ШТРАФЫ, САНКЦИИ, ВОЗМЕЩЕНИЕ УЩЕРБА</t>
  </si>
  <si>
    <t>Платежи, взимаемые государственными и муниципальными органами (организациями) за выполнение определенных функций</t>
  </si>
  <si>
    <t>АДМИНИСТРАТИВНЫЕ ПЛАТЕЖИ И СБОРЫ</t>
  </si>
  <si>
    <t>ГОСУДАРСТВЕННАЯ ПОШЛИНА</t>
  </si>
  <si>
    <t>НАЛОГОВЫЕ И НЕНАЛОГОВЫЕ ДОХОДЫ</t>
  </si>
  <si>
    <t>Прочие межбюджетные трансферты, передаваемые бюджетам</t>
  </si>
  <si>
    <t>Иные межбюджетные трансферты</t>
  </si>
  <si>
    <t>Субвенции бюджетам на государственную регистрацию актов гражданского состояния</t>
  </si>
  <si>
    <t>Прочие субсидии</t>
  </si>
  <si>
    <t>Доходы от компенсации затрат государства</t>
  </si>
  <si>
    <t>ДОХОДЫ ОТ ОКАЗАНИЯ ПЛАТНЫХ УСЛУГ (РАБОТ) И КОМПЕНСАЦИИ ЗАТРАТ ГОСУДАРСТВА</t>
  </si>
  <si>
    <t>Плата за пользование водными объектами</t>
  </si>
  <si>
    <t>ПЛАТЕЖИ ПРИ ПОЛЬЗОВАНИИ ПРИРОДНЫМИ РЕСУРСАМИ</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</si>
  <si>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</si>
  <si>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</si>
  <si>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</si>
  <si>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</si>
  <si>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ИСПОЛЬЗОВАНИЯ ИМУЩЕСТВА, НАХОДЯЩЕГОСЯ В ГОСУДАРСТВЕННОЙ И МУНИЦИПАЛЬНОЙ СОБСТВЕННОСТИ</t>
  </si>
  <si>
    <t>Доходы бюджетов бюджетной системы Российской Федерации от возврата организациями остатков субсидий прошлых лет</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</si>
  <si>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</si>
  <si>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Прочие доходы от компенсации затрат государства</t>
  </si>
  <si>
    <t>Доходы от продажи земельных участков, государственная собственность на которые не разграничена</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</si>
  <si>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</si>
  <si>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</si>
  <si>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МАТЕРИАЛЬНЫХ И НЕМАТЕРИАЛЬНЫХ АКТИВОВ</t>
  </si>
  <si>
    <t>Платежи от государственных и муниципальных унитарных предприятий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</si>
  <si>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</si>
  <si>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</si>
  <si>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</si>
  <si>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Доходы от сдачи в аренду имущества, составляющего государственную (муниципальную) казну (за исключением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</si>
  <si>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</si>
  <si>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</si>
  <si>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Дотации на выравнивание бюджетной обеспеченности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</si>
  <si>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</si>
  <si>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образований на ежемесячное денежное вознаграждение за классное руководство</t>
  </si>
  <si>
    <t>Прочие поступления от денежных взысканий (штрафов) и иных сумм в возмещение ущерба</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</si>
  <si>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</si>
  <si>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</si>
  <si>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о налогах и сборах</t>
  </si>
  <si>
    <t>Земельный налог с физических лиц</t>
  </si>
  <si>
    <t>Земельный налог с организаций</t>
  </si>
  <si>
    <t>Земельный налог</t>
  </si>
  <si>
    <t>Транспортный налог с физических лиц</t>
  </si>
  <si>
    <t>Транспортный налог с организаций</t>
  </si>
  <si>
    <t>Транспортный налог</t>
  </si>
  <si>
    <t>НАЛОГИ НА ИМУЩЕСТВО</t>
  </si>
  <si>
    <t>Налог, взимаемый в связи с применением патентной системы налогообложения</t>
  </si>
  <si>
    <t>Единый сельскохозяйственный налог</t>
  </si>
  <si>
    <t>Единый налог на вмененный доход для отдельных видов деятельности</t>
  </si>
  <si>
    <t>НАЛОГИ НА СОВОКУПНЫЙ ДОХОД</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</si>
  <si>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</si>
  <si>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t>
  </si>
  <si>
    <t>НАЛОГИ НА ПРИБЫЛЬ, ДОХОДЫ</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</si>
  <si>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</si>
  <si>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</si>
  <si>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Суммы по искам о возмещении вреда, причиненного окружающей среде</t>
  </si>
  <si>
    <t>Плата за негативное воздействие на окружающую среду</t>
  </si>
  <si>
    <t>2 02 35134 04 0000 151</t>
  </si>
  <si>
    <t>2 02 35135 04 0000 151</t>
  </si>
  <si>
    <t>2 02 20077 04 0000 151</t>
  </si>
  <si>
    <t>2 02 25555 04 0000 151</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</si>
  <si>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</si>
  <si>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</si>
  <si>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 xml:space="preserve">Приложение 2 </t>
  </si>
  <si>
    <t>тыс. руб.</t>
  </si>
  <si>
    <t xml:space="preserve">Код </t>
  </si>
  <si>
    <t>Наименование  кода вида доходов</t>
  </si>
  <si>
    <t>% испол-я от
уточнен-ного
плана</t>
  </si>
  <si>
    <t>1 00 00000 00 0000 000</t>
  </si>
  <si>
    <t>1 01 00000 00 0000 000</t>
  </si>
  <si>
    <t>1 01 02000 01 0000 110</t>
  </si>
  <si>
    <t>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</si>
  <si>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</si>
  <si>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1 01 02020 01 0000 110</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</si>
  <si>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</si>
  <si>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</si>
  <si>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</si>
  <si>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</si>
  <si>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1 03 00000 00 0000 000</t>
  </si>
  <si>
    <t>1 03 02000 01 0000 110</t>
  </si>
  <si>
    <t>1 05 00000 00 0000 000</t>
  </si>
  <si>
    <t>1 05 02000 02 0000 110</t>
  </si>
  <si>
    <t>1 05 02010 02 0000 110</t>
  </si>
  <si>
    <t xml:space="preserve">Единый налог на вмененный доход для отдельных видов деятельности </t>
  </si>
  <si>
    <t>1 05 02010 02 4000 110</t>
  </si>
  <si>
    <t>Единый налог на вмененный доход для отдельных видов деятельности (прочие поступления)</t>
  </si>
  <si>
    <t>1 05 02020 02 0000 110</t>
  </si>
  <si>
    <t xml:space="preserve">Единый налог на вмененный доход для отдельных видов деятельности (за налоговые периоды, истекшие до 1 января 2011 года) </t>
  </si>
  <si>
    <t>1 05 03000 01 0000 110</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</si>
  <si>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</si>
  <si>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</si>
  <si>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1 05 04000 02 0000 110</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</si>
  <si>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</si>
  <si>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</si>
  <si>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1 06 00000 00 0000 000</t>
  </si>
  <si>
    <t>1 06 01000 00 0000 110</t>
  </si>
  <si>
    <t>Налог на имущество  физических лиц</t>
  </si>
  <si>
    <t>1 06 04000 02 0000 110</t>
  </si>
  <si>
    <t>1 06 04011 02 0000 110</t>
  </si>
  <si>
    <t>1 06 04012 02 0000 110</t>
  </si>
  <si>
    <t>1 06 06000 00 0000 110</t>
  </si>
  <si>
    <t>1 06 06030 00 0000 110</t>
  </si>
  <si>
    <t>1 06 06040 00 0000 110</t>
  </si>
  <si>
    <t>1 08 00000 00 0000 000</t>
  </si>
  <si>
    <t>1 08 03000 01 0000 110</t>
  </si>
  <si>
    <t xml:space="preserve">Государственная пошлина по делам, рассматриваемым в судах общей юрисдикции, мировыми судьями
</t>
  </si>
  <si>
    <t>1 08 07000 01 0000 110</t>
  </si>
  <si>
    <t xml:space="preserve">Государственная пошлина  за  государственную регистрацию, а также за совершение прочих  юридически  значимых  действий
</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</si>
  <si>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</si>
  <si>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</si>
  <si>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</si>
  <si>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</si>
  <si>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1 11 00000 00 0000 000</t>
  </si>
  <si>
    <t>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</si>
  <si>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</si>
  <si>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1 11 05000 00 0000 120</t>
  </si>
  <si>
    <t>1 11 05010 00 0000 120</t>
  </si>
  <si>
    <t>1 11 05020 00 0000 120</t>
  </si>
  <si>
    <t>1 11 05030 00 0000 120</t>
  </si>
  <si>
    <t>1 11 05070 00 0000 120</t>
  </si>
  <si>
    <t>1 11 05300 00 0000 120</t>
  </si>
  <si>
    <t>1 11 05310 00 0000 120</t>
  </si>
  <si>
    <t>1 11 05320 00 0000 120</t>
  </si>
  <si>
    <t>1 11 07000 00 0000 120</t>
  </si>
  <si>
    <t>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</si>
  <si>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</si>
  <si>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</si>
  <si>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1 11 09000 00 0000 120</t>
  </si>
  <si>
    <t>1 11 09040 00 0000 120</t>
  </si>
  <si>
    <t>1 12 00000 00 0000 000</t>
  </si>
  <si>
    <t>1 12 01000 01 0000 120</t>
  </si>
  <si>
    <t>1 12 01020 01 6000 120</t>
  </si>
  <si>
    <t>Плата за выбросы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</si>
  <si>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 xml:space="preserve">1 12 05000 00 0000 120  </t>
  </si>
  <si>
    <t xml:space="preserve">1 12 05040 04 0000 120  </t>
  </si>
  <si>
    <t>1 13 00000 00 0000 000</t>
  </si>
  <si>
    <t>1 13 01000 00 0000 130</t>
  </si>
  <si>
    <t xml:space="preserve">Доходы от оказания платных услуг (работ) </t>
  </si>
  <si>
    <t>1 13 02000 00 0000 130</t>
  </si>
  <si>
    <t>1 13 02060 00 0000 130</t>
  </si>
  <si>
    <t>Доходы, поступающие в порядке возмещения  расходов, понесенных  в связи  эксплуатацией  имущества</t>
  </si>
  <si>
    <t>Доходы, поступающие в порядке возмещения  расходов, понесенных  в связи с эксплуатацией  имущества городских округов</t>
  </si>
  <si>
    <t>1 13 02990 00 0000 130</t>
  </si>
  <si>
    <t>1 14 00000 00 0000 000</t>
  </si>
  <si>
    <t>1 14 01000 00 0000 410</t>
  </si>
  <si>
    <t>Доходы  от продажи квартир</t>
  </si>
  <si>
    <t>Доходы  от продажи квартир, находящихся в собственности  городских округов</t>
  </si>
  <si>
    <t>1 14 02000 00 0000 000</t>
  </si>
  <si>
    <t>1 14 02040 04 0000 410</t>
  </si>
  <si>
    <t xml:space="preserve">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</si>
  <si>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1 14 02043 04 0000 410</t>
  </si>
  <si>
    <t>1 14 02040 04 0000 440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</si>
  <si>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</si>
  <si>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</si>
  <si>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</si>
  <si>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</si>
  <si>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</si>
  <si>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1 14 06020 00 0000 430</t>
  </si>
  <si>
    <t xml:space="preserve">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
</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</si>
  <si>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</si>
  <si>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</si>
  <si>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</si>
  <si>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</si>
  <si>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1 15 00000 00 0000 000</t>
  </si>
  <si>
    <t>1 15 02000 00 0000 140</t>
  </si>
  <si>
    <t>1 16 00000 00 0000 000</t>
  </si>
  <si>
    <t>1 16 03000 00 0000 140</t>
  </si>
  <si>
    <t xml:space="preserve">1 16 03030 01 6000 140 </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</si>
  <si>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</si>
  <si>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</si>
  <si>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1 16 08000 01 0000 140</t>
  </si>
  <si>
    <t>1 16 25000 00 0000 140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</si>
  <si>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</si>
  <si>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1 16 30000 01 0000 140</t>
  </si>
  <si>
    <t>Денежные взыскания (штрафы)  за  правонарушения в области дорожного движения</t>
  </si>
  <si>
    <t>1 16 30010 01 0000 140</t>
  </si>
  <si>
    <t xml:space="preserve">Денежные взыскания (штрафы)  за  нарушения правил перевозки крупногабаритных и тяжеловесных грузов по автомобильным дорогам общего пользования </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</si>
  <si>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</si>
  <si>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1 16 33000 00 0000 140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</si>
  <si>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</si>
  <si>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</si>
  <si>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
</t>
  </si>
  <si>
    <t>1 16 35000 00 0000 140</t>
  </si>
  <si>
    <t>1 16 37000 00 0000 140</t>
  </si>
  <si>
    <t xml:space="preserve">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
</t>
  </si>
  <si>
    <t>1 16 46000 00 0000 140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</si>
  <si>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</si>
  <si>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1 16 51000 02 0000 140</t>
  </si>
  <si>
    <t>1 16 90000 00 0000 140</t>
  </si>
  <si>
    <t xml:space="preserve">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
</t>
  </si>
  <si>
    <t>1 17 00000 00 0000 000</t>
  </si>
  <si>
    <t>1 17 01000 00 0000 180</t>
  </si>
  <si>
    <t>Невыясненные поступления</t>
  </si>
  <si>
    <t>1 17 05000 00 0000 180</t>
  </si>
  <si>
    <t xml:space="preserve">Прочие неналоговые доходы </t>
  </si>
  <si>
    <t>2 00 00000 00 0000 000</t>
  </si>
  <si>
    <t>2 02 00000 00 0000 000</t>
  </si>
  <si>
    <t>Безвозмездные поступления от других бюджетов бюджетной системы Российской Федерации</t>
  </si>
  <si>
    <t>2 02 1000 00 0000 151</t>
  </si>
  <si>
    <t xml:space="preserve">Дотации бюджетам бюджетной системы  Российской Федерации </t>
  </si>
  <si>
    <t>2 02 15001 00 0000 151</t>
  </si>
  <si>
    <t>Дотации бюджетам городских округов на выравнивание  бюджетной обеспеченности</t>
  </si>
  <si>
    <t>2 02 20000 00 0000 151</t>
  </si>
  <si>
    <t>Субсидии бюджетам бюджетной системы  Российской Федерации  (межбюджетные субсидии)</t>
  </si>
  <si>
    <t xml:space="preserve"> 2 02 20077 00 0000 151</t>
  </si>
  <si>
    <t xml:space="preserve">Субсидии бюджетам на софинансирование капитальных вложений в объекты государственной (муниципальной) собственности
</t>
  </si>
  <si>
    <t xml:space="preserve">Субсидии бюджетам городских округов на софинансирование капитальных вложений в объекты муниципальной собственности
</t>
  </si>
  <si>
    <t>2 02 25555 00 0000 151</t>
  </si>
  <si>
    <t>2 02 29999 00 0000 151</t>
  </si>
  <si>
    <t>2 02 30000 00 0000 151</t>
  </si>
  <si>
    <t>2 02 30021 00 0000 151</t>
  </si>
  <si>
    <t>Субвенции бюджетам городских округов на  ежемесячное денежное вознаграждение за классное руководство</t>
  </si>
  <si>
    <t>2 02 30024 00 0000 151</t>
  </si>
  <si>
    <t xml:space="preserve">Субвенции местным бюджетам на выполнение передаваемых полномочий субъектов Российской Федерации </t>
  </si>
  <si>
    <t>2 02 30029 00 0000 151</t>
  </si>
  <si>
    <t>2 02 35134 00 0000 151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</si>
  <si>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</si>
  <si>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2 02 35135 00 0000 151</t>
  </si>
  <si>
    <t>2 02 35930 00 0000 151</t>
  </si>
  <si>
    <t>Прочие субвенции</t>
  </si>
  <si>
    <t>2 02 40000 00 0000 151</t>
  </si>
  <si>
    <t>2 02 49999 00 0000 151</t>
  </si>
  <si>
    <t>2 07 00000 00 0000 000</t>
  </si>
  <si>
    <t>Прочие безвозмездные поступления</t>
  </si>
  <si>
    <t>2 07 04000 04 0000 180</t>
  </si>
  <si>
    <t>2 18 00000 00 0000 000</t>
  </si>
  <si>
    <t>2 18 00000 00 0000 180</t>
  </si>
  <si>
    <t>2 18 04000 04 0000 180</t>
  </si>
  <si>
    <t>Доходы бюджетов городских округов от возврата  организациями остатков субсидий прошлых лет</t>
  </si>
  <si>
    <t>2 19 00000 00 0000 000</t>
  </si>
  <si>
    <t>2 19 00000 04 0000 151</t>
  </si>
  <si>
    <t>Субсидии бюджетам городских округов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</si>
  <si>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</si>
  <si>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</si>
  <si>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2 02 25558 04 0000 151</t>
  </si>
  <si>
    <t>2 02 25558 00 0000 151</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</si>
  <si>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</si>
  <si>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1 14 02042 04 0000 410</t>
  </si>
  <si>
    <t>1 16 30013 01 6000 140</t>
  </si>
  <si>
    <t>Денежные взыскания (штрафы)  за  нарушения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</si>
  <si>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1 16 43000 01 0000 140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</si>
  <si>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</si>
  <si>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Субсидия бюджетам городских округов на поддержку отрасли культуры</t>
  </si>
  <si>
    <t>2 02 25519 00 0000 151</t>
  </si>
  <si>
    <t>2 02 25519 04 0000 151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</si>
  <si>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</si>
  <si>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2 02 35082 00 0000 151</t>
  </si>
  <si>
    <t>2 02 35082 04 0000 151</t>
  </si>
  <si>
    <t xml:space="preserve">Субвенции бюджетам бюджетной системы  Российской Федерации  </t>
  </si>
  <si>
    <t xml:space="preserve">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</si>
  <si>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</si>
  <si>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2 02 39999 04 0000 151</t>
  </si>
  <si>
    <t>2 02 39999 00 0000 151</t>
  </si>
  <si>
    <t>к решению Березниковской городской Думы</t>
  </si>
  <si>
    <t>Форма Г-2</t>
  </si>
  <si>
    <t>Исполнение бюджета города Березники по кодам видов доходов
за 2017 год</t>
  </si>
  <si>
    <t>Субвенции бюджетам городских округов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</si>
  <si>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</si>
  <si>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</si>
  <si>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</si>
  <si>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1 01 02020 01 2200 110</t>
  </si>
  <si>
    <t>от 30 мая 2018 г. № 390</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</si>
</sst>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 numFmtId="173" formatCode="#,##0.0"/>
    <numFmt numFmtId="174" formatCode="dd/mm/yyyy\ hh:mm"/>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38">
    <font>
      <sz val="10"/>
      <name val="Arial"/>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sz val="10"/>
      <name val="Arial Cyr"/>
      <family val="0"/>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b/>
      <sz val="10"/>
      <name val="Arial Cyr"/>
      <family val="0"/>
    </font>
    <font>
      <i/>
      <sz val="10"/>
      <name val="Arial Cyr"/>
      <family val="0"/>
    </font>
    <font>
      <sz val="11"/>
      <color indexed="17"/>
      <name val="Calibri"/>
      <family val="2"/>
    </font>
    <font>
      <sz val="10"/>
      <name val="Times New Roman"/>
      <family val="1"/>
    </font>
    <font>
      <sz val="8"/>
      <name val="Times New Roman"/>
      <family val="1"/>
    </font>
    <font>
      <b/>
      <sz val="10"/>
      <name val="Times New Roman"/>
      <family val="1"/>
    </font>
    <font>
      <sz val="9"/>
      <name val="Times New Roman"/>
      <family val="1"/>
    </font>
    <font>
      <b/>
      <sz val="9"/>
      <name val="Times New Roman"/>
      <family val="1"/>
    </font>
    <font>
      <b/>
      <sz val="14"/>
      <name val="Times New Roman"/>
      <family val="1"/>
    </font>
    <font>
      <b/>
      <sz val="12"/>
      <name val="Times New Roman"/>
      <family val="1"/>
    </font>
    <font>
      <sz val="11"/>
      <name val="Times New Roman"/>
      <family val="1"/>
    </font>
    <font>
      <sz val="7"/>
      <name val="Arial Cyr"/>
      <family val="0"/>
    </font>
    <font>
      <sz val="9"/>
      <name val="Arial Cyr"/>
      <family val="0"/>
    </font>
    <font>
      <i/>
      <sz val="9"/>
      <name val="Times New Roman"/>
      <family val="1"/>
    </font>
    <font>
      <i/>
      <sz val="10"/>
      <name val="Times New Roman"/>
      <family val="1"/>
    </font>
    <font>
      <sz val="13"/>
      <name val="Times New Roman"/>
      <family val="1"/>
    </font>
    <font>
      <sz val="13"/>
      <name val="Arial"/>
      <family val="2"/>
    </font>
    <font>
      <sz val="12"/>
      <name val="Times New Roman"/>
      <family val="1"/>
    </font>
    <font>
      <sz val="8"/>
      <name val="Tahoma"/>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style="thin"/>
      <top/>
      <bottom style="thin"/>
    </border>
    <border>
      <left>
        <color indexed="63"/>
      </left>
      <right>
        <color indexed="63"/>
      </right>
      <top>
        <color indexed="63"/>
      </top>
      <bottom style="thin"/>
    </border>
  </borders>
  <cellStyleXfs count="77">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3" fillId="0" borderId="0">
      <alignment/>
      <protection/>
    </xf>
    <xf numFmtId="0" fontId="4" fillId="11"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5" fillId="7" borderId="1" applyNumberFormat="0" applyAlignment="0" applyProtection="0"/>
    <xf numFmtId="0" fontId="6" fillId="15" borderId="2" applyNumberFormat="0" applyAlignment="0" applyProtection="0"/>
    <xf numFmtId="0" fontId="7" fillId="15"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16" borderId="7"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2" fillId="0" borderId="0" applyNumberFormat="0" applyFill="0" applyBorder="0" applyAlignment="0" applyProtection="0"/>
    <xf numFmtId="0" fontId="16" fillId="17" borderId="0" applyNumberFormat="0" applyBorder="0" applyAlignment="0" applyProtection="0"/>
    <xf numFmtId="0" fontId="17" fillId="0" borderId="0" applyNumberFormat="0" applyFill="0" applyBorder="0" applyAlignment="0" applyProtection="0"/>
    <xf numFmtId="0" fontId="8" fillId="4"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6" borderId="0" applyNumberFormat="0" applyBorder="0" applyAlignment="0" applyProtection="0"/>
  </cellStyleXfs>
  <cellXfs count="70">
    <xf numFmtId="0" fontId="0" fillId="0" borderId="0" xfId="0" applyAlignment="1">
      <alignment/>
    </xf>
    <xf numFmtId="3" fontId="25" fillId="0" borderId="10" xfId="66" applyNumberFormat="1" applyFont="1" applyBorder="1" applyAlignment="1">
      <alignment horizontal="left" vertical="top"/>
      <protection/>
    </xf>
    <xf numFmtId="0" fontId="25" fillId="0" borderId="10" xfId="66" applyFont="1" applyBorder="1" applyAlignment="1">
      <alignment horizontal="left" vertical="top"/>
      <protection/>
    </xf>
    <xf numFmtId="0" fontId="25" fillId="0" borderId="10" xfId="66" applyFont="1" applyFill="1" applyBorder="1" applyAlignment="1">
      <alignment horizontal="left" vertical="top"/>
      <protection/>
    </xf>
    <xf numFmtId="0" fontId="25" fillId="0" borderId="10" xfId="66" applyFont="1" applyBorder="1" applyAlignment="1">
      <alignment horizontal="left" vertical="top"/>
      <protection/>
    </xf>
    <xf numFmtId="3" fontId="25" fillId="0" borderId="10" xfId="66" applyNumberFormat="1" applyFont="1" applyBorder="1" applyAlignment="1">
      <alignment horizontal="left" vertical="top"/>
      <protection/>
    </xf>
    <xf numFmtId="0" fontId="24" fillId="0" borderId="10" xfId="0" applyFont="1" applyBorder="1" applyAlignment="1">
      <alignment horizontal="left" vertical="top" wrapText="1"/>
    </xf>
    <xf numFmtId="0" fontId="22" fillId="0" borderId="10" xfId="0" applyFont="1" applyBorder="1" applyAlignment="1">
      <alignment vertical="top" wrapText="1"/>
    </xf>
    <xf numFmtId="0" fontId="22" fillId="0" borderId="10" xfId="0" applyFont="1" applyBorder="1" applyAlignment="1">
      <alignment vertical="top" wrapText="1"/>
    </xf>
    <xf numFmtId="0" fontId="22" fillId="0" borderId="10" xfId="0" applyFont="1" applyFill="1" applyBorder="1" applyAlignment="1">
      <alignment vertical="top" wrapText="1"/>
    </xf>
    <xf numFmtId="0" fontId="22" fillId="0" borderId="10" xfId="0" applyFont="1" applyBorder="1" applyAlignment="1">
      <alignment horizontal="left" vertical="top" wrapText="1"/>
    </xf>
    <xf numFmtId="0" fontId="22" fillId="0" borderId="10" xfId="0" applyFont="1" applyBorder="1" applyAlignment="1">
      <alignment horizontal="left" vertical="top" wrapText="1"/>
    </xf>
    <xf numFmtId="0" fontId="24" fillId="0" borderId="10" xfId="0" applyFont="1" applyBorder="1" applyAlignment="1">
      <alignment horizontal="left" vertical="top" wrapText="1"/>
    </xf>
    <xf numFmtId="0" fontId="22" fillId="0" borderId="10" xfId="0" applyFont="1" applyFill="1" applyBorder="1" applyAlignment="1">
      <alignment horizontal="left" vertical="top" wrapText="1"/>
    </xf>
    <xf numFmtId="0" fontId="22" fillId="0" borderId="10" xfId="0" applyFont="1" applyFill="1" applyBorder="1" applyAlignment="1">
      <alignment vertical="top" wrapText="1"/>
    </xf>
    <xf numFmtId="0" fontId="26" fillId="0" borderId="10" xfId="66" applyFont="1" applyBorder="1" applyAlignment="1">
      <alignment horizontal="left" vertical="top"/>
      <protection/>
    </xf>
    <xf numFmtId="0" fontId="8" fillId="0" borderId="0" xfId="66">
      <alignment/>
      <protection/>
    </xf>
    <xf numFmtId="0" fontId="8" fillId="0" borderId="0" xfId="66" applyFill="1">
      <alignment/>
      <protection/>
    </xf>
    <xf numFmtId="0" fontId="28" fillId="0" borderId="0" xfId="66" applyFont="1">
      <alignment/>
      <protection/>
    </xf>
    <xf numFmtId="0" fontId="29" fillId="0" borderId="0" xfId="66" applyFont="1" applyBorder="1">
      <alignment/>
      <protection/>
    </xf>
    <xf numFmtId="0" fontId="29" fillId="0" borderId="0" xfId="66" applyFont="1" applyFill="1" applyBorder="1">
      <alignment/>
      <protection/>
    </xf>
    <xf numFmtId="3" fontId="23" fillId="0" borderId="10" xfId="64" applyNumberFormat="1" applyFont="1" applyFill="1" applyBorder="1" applyAlignment="1">
      <alignment horizontal="center" vertical="center" wrapText="1"/>
      <protection/>
    </xf>
    <xf numFmtId="3" fontId="23" fillId="0" borderId="11" xfId="66" applyNumberFormat="1" applyFont="1" applyFill="1" applyBorder="1" applyAlignment="1">
      <alignment horizontal="center" vertical="center" wrapText="1"/>
      <protection/>
    </xf>
    <xf numFmtId="0" fontId="30" fillId="0" borderId="0" xfId="66" applyFont="1" applyFill="1">
      <alignment/>
      <protection/>
    </xf>
    <xf numFmtId="3" fontId="26" fillId="0" borderId="10" xfId="66" applyNumberFormat="1" applyFont="1" applyBorder="1" applyAlignment="1">
      <alignment horizontal="left" vertical="top"/>
      <protection/>
    </xf>
    <xf numFmtId="0" fontId="24" fillId="0" borderId="10" xfId="0" applyFont="1" applyBorder="1" applyAlignment="1">
      <alignment vertical="top" wrapText="1"/>
    </xf>
    <xf numFmtId="173" fontId="24" fillId="0" borderId="10" xfId="66" applyNumberFormat="1" applyFont="1" applyFill="1" applyBorder="1" applyAlignment="1">
      <alignment vertical="top"/>
      <protection/>
    </xf>
    <xf numFmtId="0" fontId="30" fillId="0" borderId="0" xfId="66" applyFont="1">
      <alignment/>
      <protection/>
    </xf>
    <xf numFmtId="0" fontId="26" fillId="0" borderId="10" xfId="66" applyFont="1" applyBorder="1" applyAlignment="1">
      <alignment horizontal="left" vertical="top"/>
      <protection/>
    </xf>
    <xf numFmtId="0" fontId="31" fillId="0" borderId="0" xfId="66" applyFont="1">
      <alignment/>
      <protection/>
    </xf>
    <xf numFmtId="3" fontId="32" fillId="0" borderId="10" xfId="66" applyNumberFormat="1" applyFont="1" applyBorder="1" applyAlignment="1">
      <alignment horizontal="left" vertical="top"/>
      <protection/>
    </xf>
    <xf numFmtId="0" fontId="33" fillId="0" borderId="10" xfId="0" applyFont="1" applyBorder="1" applyAlignment="1">
      <alignment vertical="top" wrapText="1"/>
    </xf>
    <xf numFmtId="173" fontId="33" fillId="0" borderId="10" xfId="66" applyNumberFormat="1" applyFont="1" applyFill="1" applyBorder="1" applyAlignment="1">
      <alignment vertical="top"/>
      <protection/>
    </xf>
    <xf numFmtId="173" fontId="22" fillId="0" borderId="10" xfId="66" applyNumberFormat="1" applyFont="1" applyFill="1" applyBorder="1" applyAlignment="1">
      <alignment vertical="top"/>
      <protection/>
    </xf>
    <xf numFmtId="173" fontId="33" fillId="0" borderId="10" xfId="66" applyNumberFormat="1" applyFont="1" applyFill="1" applyBorder="1" applyAlignment="1">
      <alignment vertical="top"/>
      <protection/>
    </xf>
    <xf numFmtId="0" fontId="20" fillId="0" borderId="0" xfId="66" applyFont="1">
      <alignment/>
      <protection/>
    </xf>
    <xf numFmtId="173" fontId="22" fillId="0" borderId="10" xfId="66" applyNumberFormat="1" applyFont="1" applyFill="1" applyBorder="1" applyAlignment="1">
      <alignment vertical="top"/>
      <protection/>
    </xf>
    <xf numFmtId="0" fontId="8" fillId="0" borderId="0" xfId="66" applyFont="1">
      <alignment/>
      <protection/>
    </xf>
    <xf numFmtId="3" fontId="26" fillId="0" borderId="10" xfId="66" applyNumberFormat="1" applyFont="1" applyFill="1" applyBorder="1" applyAlignment="1">
      <alignment horizontal="left" vertical="top"/>
      <protection/>
    </xf>
    <xf numFmtId="0" fontId="24" fillId="0" borderId="10" xfId="0" applyFont="1" applyFill="1" applyBorder="1" applyAlignment="1">
      <alignment horizontal="left" vertical="top" wrapText="1"/>
    </xf>
    <xf numFmtId="0" fontId="19" fillId="0" borderId="0" xfId="66" applyFont="1">
      <alignment/>
      <protection/>
    </xf>
    <xf numFmtId="0" fontId="24" fillId="0" borderId="10" xfId="0" applyFont="1" applyFill="1" applyBorder="1" applyAlignment="1">
      <alignment vertical="top" wrapText="1"/>
    </xf>
    <xf numFmtId="3" fontId="25" fillId="0" borderId="10" xfId="66" applyNumberFormat="1" applyFont="1" applyFill="1" applyBorder="1" applyAlignment="1">
      <alignment horizontal="left" vertical="top"/>
      <protection/>
    </xf>
    <xf numFmtId="3" fontId="32" fillId="0" borderId="10" xfId="66" applyNumberFormat="1" applyFont="1" applyBorder="1" applyAlignment="1">
      <alignment horizontal="left" vertical="top"/>
      <protection/>
    </xf>
    <xf numFmtId="0" fontId="33" fillId="0" borderId="10" xfId="0" applyFont="1" applyBorder="1" applyAlignment="1">
      <alignment vertical="top" wrapText="1"/>
    </xf>
    <xf numFmtId="0" fontId="33" fillId="0" borderId="10" xfId="0" applyFont="1" applyFill="1" applyBorder="1" applyAlignment="1">
      <alignment vertical="top" wrapText="1"/>
    </xf>
    <xf numFmtId="3" fontId="26" fillId="0" borderId="10" xfId="66" applyNumberFormat="1" applyFont="1" applyBorder="1" applyAlignment="1">
      <alignment horizontal="left" vertical="top"/>
      <protection/>
    </xf>
    <xf numFmtId="0" fontId="24" fillId="0" borderId="10" xfId="0" applyFont="1" applyBorder="1" applyAlignment="1">
      <alignment vertical="top" wrapText="1"/>
    </xf>
    <xf numFmtId="173" fontId="24" fillId="0" borderId="10" xfId="66" applyNumberFormat="1" applyFont="1" applyFill="1" applyBorder="1" applyAlignment="1">
      <alignment vertical="top"/>
      <protection/>
    </xf>
    <xf numFmtId="3" fontId="26" fillId="0" borderId="10" xfId="66" applyNumberFormat="1" applyFont="1" applyBorder="1" applyAlignment="1">
      <alignment vertical="top"/>
      <protection/>
    </xf>
    <xf numFmtId="3" fontId="32" fillId="0" borderId="10" xfId="66" applyNumberFormat="1" applyFont="1" applyBorder="1" applyAlignment="1">
      <alignment vertical="top"/>
      <protection/>
    </xf>
    <xf numFmtId="3" fontId="25" fillId="0" borderId="10" xfId="66" applyNumberFormat="1" applyFont="1" applyBorder="1" applyAlignment="1">
      <alignment vertical="top"/>
      <protection/>
    </xf>
    <xf numFmtId="0" fontId="32" fillId="0" borderId="10" xfId="66" applyFont="1" applyBorder="1" applyAlignment="1">
      <alignment horizontal="left" vertical="top"/>
      <protection/>
    </xf>
    <xf numFmtId="0" fontId="26" fillId="0" borderId="10" xfId="66" applyFont="1" applyFill="1" applyBorder="1" applyAlignment="1">
      <alignment horizontal="left" vertical="top"/>
      <protection/>
    </xf>
    <xf numFmtId="0" fontId="24" fillId="0" borderId="10" xfId="0" applyFont="1" applyFill="1" applyBorder="1" applyAlignment="1">
      <alignment vertical="top" wrapText="1"/>
    </xf>
    <xf numFmtId="0" fontId="32" fillId="0" borderId="10" xfId="66" applyFont="1" applyBorder="1" applyAlignment="1">
      <alignment horizontal="left" vertical="top"/>
      <protection/>
    </xf>
    <xf numFmtId="0" fontId="33" fillId="0" borderId="10" xfId="0" applyFont="1" applyBorder="1" applyAlignment="1">
      <alignment horizontal="left" vertical="top" wrapText="1"/>
    </xf>
    <xf numFmtId="0" fontId="33" fillId="0" borderId="10" xfId="0" applyFont="1" applyBorder="1" applyAlignment="1">
      <alignment horizontal="left" vertical="top" wrapText="1"/>
    </xf>
    <xf numFmtId="0" fontId="24" fillId="0" borderId="10" xfId="0" applyFont="1" applyBorder="1" applyAlignment="1">
      <alignment wrapText="1"/>
    </xf>
    <xf numFmtId="173" fontId="24" fillId="0" borderId="10" xfId="66" applyNumberFormat="1" applyFont="1" applyFill="1" applyBorder="1" applyAlignment="1">
      <alignment/>
      <protection/>
    </xf>
    <xf numFmtId="173" fontId="8" fillId="0" borderId="0" xfId="66" applyNumberFormat="1" applyFill="1">
      <alignment/>
      <protection/>
    </xf>
    <xf numFmtId="0" fontId="35" fillId="0" borderId="0" xfId="0" applyFont="1" applyAlignment="1">
      <alignment/>
    </xf>
    <xf numFmtId="0" fontId="34" fillId="0" borderId="0" xfId="66" applyFont="1" applyFill="1" applyAlignment="1">
      <alignment/>
      <protection/>
    </xf>
    <xf numFmtId="3" fontId="23" fillId="0" borderId="10" xfId="66" applyNumberFormat="1" applyFont="1" applyFill="1" applyBorder="1" applyAlignment="1">
      <alignment horizontal="center" vertical="center" wrapText="1"/>
      <protection/>
    </xf>
    <xf numFmtId="0" fontId="36" fillId="0" borderId="0" xfId="66" applyFont="1" applyFill="1" applyAlignment="1">
      <alignment horizontal="right" wrapText="1"/>
      <protection/>
    </xf>
    <xf numFmtId="0" fontId="36" fillId="0" borderId="0" xfId="66" applyFont="1" applyFill="1" applyAlignment="1">
      <alignment horizontal="right" wrapText="1"/>
      <protection/>
    </xf>
    <xf numFmtId="0" fontId="36" fillId="0" borderId="0" xfId="0" applyFont="1" applyAlignment="1">
      <alignment horizontal="right"/>
    </xf>
    <xf numFmtId="0" fontId="27" fillId="0" borderId="0" xfId="65" applyFont="1" applyAlignment="1">
      <alignment horizontal="center" vertical="center" wrapText="1"/>
      <protection/>
    </xf>
    <xf numFmtId="0" fontId="22" fillId="0" borderId="12" xfId="66" applyFont="1" applyFill="1" applyBorder="1" applyAlignment="1">
      <alignment horizontal="right"/>
      <protection/>
    </xf>
    <xf numFmtId="0" fontId="0" fillId="0" borderId="12" xfId="0" applyFont="1" applyBorder="1" applyAlignment="1">
      <alignment horizontal="right"/>
    </xf>
  </cellXfs>
  <cellStyles count="66">
    <cellStyle name="Normal" xfId="0"/>
    <cellStyle name="RowLevel_0" xfId="1"/>
    <cellStyle name="ColLevel_0" xfId="2"/>
    <cellStyle name="RowLevel_1" xfId="3"/>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2" xfId="56"/>
    <cellStyle name="Обычный 3" xfId="57"/>
    <cellStyle name="Обычный 4" xfId="58"/>
    <cellStyle name="Обычный 5" xfId="59"/>
    <cellStyle name="Обычный 6" xfId="60"/>
    <cellStyle name="Обычный 7" xfId="61"/>
    <cellStyle name="Обычный 8" xfId="62"/>
    <cellStyle name="Обычный 9" xfId="63"/>
    <cellStyle name="Обычный_Исп9м-в2005г." xfId="64"/>
    <cellStyle name="Обычный_Книга3" xfId="65"/>
    <cellStyle name="Обычный_Покварталь." xfId="66"/>
    <cellStyle name="Followed Hyperlink"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Хороший"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271\&#1086;&#1090;&#1076;&#1077;&#1083;%20&#1085;&#1087;&#1080;&#1092;&#1086;&#1084;&#1093;\&#1052;&#1072;&#1083;&#1082;&#1086;&#1074;&#1072;\&#1050;&#1086;&#1087;&#1080;&#1103;%202017_1%20&#1082;&#1074;.&#1060;&#1086;&#1088;&#1084;&#1072;%20&#1050;-2%20(&#1044;&#1086;&#1093;&#1086;&#1076;&#1099;)%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К-2"/>
      <sheetName val="АЦКфакт"/>
      <sheetName val="АЦК ПланГод"/>
      <sheetName val="Лист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43"/>
  <sheetViews>
    <sheetView tabSelected="1" zoomScale="85" zoomScaleNormal="85" zoomScaleSheetLayoutView="100" zoomScalePageLayoutView="0" workbookViewId="0" topLeftCell="A1">
      <pane xSplit="2" ySplit="10" topLeftCell="C11" activePane="bottomRight" state="frozen"/>
      <selection pane="topLeft" activeCell="A1" sqref="A1"/>
      <selection pane="topRight" activeCell="C1" sqref="C1"/>
      <selection pane="bottomLeft" activeCell="A10" sqref="A10"/>
      <selection pane="bottomRight" activeCell="I14" sqref="I14"/>
    </sheetView>
  </sheetViews>
  <sheetFormatPr defaultColWidth="9.140625" defaultRowHeight="12.75"/>
  <cols>
    <col min="1" max="1" width="18.00390625" style="16" customWidth="1"/>
    <col min="2" max="2" width="72.28125" style="16" customWidth="1"/>
    <col min="3" max="3" width="10.7109375" style="17" customWidth="1"/>
    <col min="4" max="4" width="11.140625" style="17" customWidth="1"/>
    <col min="5" max="5" width="12.00390625" style="17" customWidth="1"/>
    <col min="6" max="6" width="8.57421875" style="17" customWidth="1"/>
    <col min="7" max="16384" width="9.140625" style="16" customWidth="1"/>
  </cols>
  <sheetData>
    <row r="1" spans="3:6" ht="16.5" customHeight="1">
      <c r="C1" s="65" t="s">
        <v>265</v>
      </c>
      <c r="D1" s="65"/>
      <c r="E1" s="65"/>
      <c r="F1" s="65"/>
    </row>
    <row r="2" spans="2:6" ht="15.75">
      <c r="B2" s="65" t="s">
        <v>455</v>
      </c>
      <c r="C2" s="65"/>
      <c r="D2" s="65"/>
      <c r="E2" s="65"/>
      <c r="F2" s="65"/>
    </row>
    <row r="3" spans="3:6" ht="16.5" customHeight="1">
      <c r="C3" s="65" t="s">
        <v>463</v>
      </c>
      <c r="D3" s="65"/>
      <c r="E3" s="65"/>
      <c r="F3" s="65"/>
    </row>
    <row r="4" spans="3:6" ht="4.5" customHeight="1">
      <c r="C4" s="64"/>
      <c r="D4" s="64"/>
      <c r="E4" s="64"/>
      <c r="F4" s="64"/>
    </row>
    <row r="5" spans="3:6" ht="15.75">
      <c r="C5" s="66" t="s">
        <v>456</v>
      </c>
      <c r="D5" s="66"/>
      <c r="E5" s="66"/>
      <c r="F5" s="66"/>
    </row>
    <row r="6" spans="3:6" ht="10.5" customHeight="1">
      <c r="C6" s="62"/>
      <c r="D6" s="61"/>
      <c r="E6" s="61"/>
      <c r="F6" s="61"/>
    </row>
    <row r="7" spans="1:6" s="18" customFormat="1" ht="42" customHeight="1">
      <c r="A7" s="67" t="s">
        <v>457</v>
      </c>
      <c r="B7" s="67"/>
      <c r="C7" s="67"/>
      <c r="D7" s="67"/>
      <c r="E7" s="67"/>
      <c r="F7" s="67"/>
    </row>
    <row r="8" spans="1:6" ht="19.5" customHeight="1">
      <c r="A8" s="19"/>
      <c r="B8" s="19"/>
      <c r="C8" s="20"/>
      <c r="D8" s="68" t="s">
        <v>266</v>
      </c>
      <c r="E8" s="69"/>
      <c r="F8" s="69"/>
    </row>
    <row r="9" spans="1:6" s="17" customFormat="1" ht="60" customHeight="1">
      <c r="A9" s="63" t="s">
        <v>267</v>
      </c>
      <c r="B9" s="63" t="s">
        <v>268</v>
      </c>
      <c r="C9" s="21" t="s">
        <v>31</v>
      </c>
      <c r="D9" s="21" t="s">
        <v>48</v>
      </c>
      <c r="E9" s="21" t="s">
        <v>47</v>
      </c>
      <c r="F9" s="21" t="s">
        <v>269</v>
      </c>
    </row>
    <row r="10" spans="1:6" s="23" customFormat="1" ht="11.25">
      <c r="A10" s="63">
        <v>1</v>
      </c>
      <c r="B10" s="63">
        <v>2</v>
      </c>
      <c r="C10" s="22">
        <v>3</v>
      </c>
      <c r="D10" s="22">
        <v>4</v>
      </c>
      <c r="E10" s="22">
        <v>5</v>
      </c>
      <c r="F10" s="22">
        <v>6</v>
      </c>
    </row>
    <row r="11" spans="1:6" s="27" customFormat="1" ht="12.75">
      <c r="A11" s="24" t="s">
        <v>270</v>
      </c>
      <c r="B11" s="25" t="s">
        <v>206</v>
      </c>
      <c r="C11" s="26">
        <f>C12+C37+C53+C77+C85+C108+C125+C145+C148+C184+C117+C31</f>
        <v>2032047.9</v>
      </c>
      <c r="D11" s="26">
        <f>D12+D37+D53+D77+D85+D108+D125+D145+D148+D184+D117+D31</f>
        <v>2046240.0000000005</v>
      </c>
      <c r="E11" s="26">
        <f>E12+E37+E53+E77+E85+E108+E125+E145+E148+E184+E117+E31</f>
        <v>2044678</v>
      </c>
      <c r="F11" s="26">
        <f>E11/D11*100</f>
        <v>99.92366486824614</v>
      </c>
    </row>
    <row r="12" spans="1:6" s="27" customFormat="1" ht="12.75">
      <c r="A12" s="28" t="s">
        <v>271</v>
      </c>
      <c r="B12" s="6" t="s">
        <v>254</v>
      </c>
      <c r="C12" s="26">
        <f>C13</f>
        <v>1145655</v>
      </c>
      <c r="D12" s="26">
        <f>D13</f>
        <v>1174453.9000000001</v>
      </c>
      <c r="E12" s="26">
        <f>E13</f>
        <v>1167816.4</v>
      </c>
      <c r="F12" s="26">
        <f>E12/D12*100</f>
        <v>99.43484371757799</v>
      </c>
    </row>
    <row r="13" spans="1:6" s="29" customFormat="1" ht="12.75">
      <c r="A13" s="24" t="s">
        <v>272</v>
      </c>
      <c r="B13" s="25" t="s">
        <v>253</v>
      </c>
      <c r="C13" s="26">
        <f>C14+C19+C24+C29</f>
        <v>1145655</v>
      </c>
      <c r="D13" s="26">
        <f>D14+D19+D24+D29</f>
        <v>1174453.9000000001</v>
      </c>
      <c r="E13" s="26">
        <f>E14+E19+E24+E29</f>
        <v>1167816.4</v>
      </c>
      <c r="F13" s="26">
        <f>E13/D13*100</f>
        <v>99.43484371757799</v>
      </c>
    </row>
    <row r="14" spans="1:6" s="29" customFormat="1" ht="51">
      <c r="A14" s="30" t="s">
        <v>273</v>
      </c>
      <c r="B14" s="31" t="s">
        <v>274</v>
      </c>
      <c r="C14" s="32">
        <f>SUM(C15:C18)</f>
        <v>1122653</v>
      </c>
      <c r="D14" s="32">
        <f>SUM(D15:D18)</f>
        <v>1043208.3</v>
      </c>
      <c r="E14" s="32">
        <f>SUM(E15:E18)</f>
        <v>1033409.9</v>
      </c>
      <c r="F14" s="32">
        <f>E14/D14*100</f>
        <v>99.06074366931321</v>
      </c>
    </row>
    <row r="15" spans="1:6" ht="63.75">
      <c r="A15" s="1" t="s">
        <v>67</v>
      </c>
      <c r="B15" s="7" t="s">
        <v>63</v>
      </c>
      <c r="C15" s="33">
        <v>1122653</v>
      </c>
      <c r="D15" s="33">
        <v>1043208.3</v>
      </c>
      <c r="E15" s="33">
        <v>1031195</v>
      </c>
      <c r="F15" s="33">
        <f>E15/D15*100</f>
        <v>98.84842749046379</v>
      </c>
    </row>
    <row r="16" spans="1:6" ht="51">
      <c r="A16" s="1" t="s">
        <v>76</v>
      </c>
      <c r="B16" s="7" t="s">
        <v>64</v>
      </c>
      <c r="C16" s="33"/>
      <c r="D16" s="33"/>
      <c r="E16" s="33">
        <v>1288</v>
      </c>
      <c r="F16" s="33"/>
    </row>
    <row r="17" spans="1:6" ht="63.75">
      <c r="A17" s="1" t="s">
        <v>68</v>
      </c>
      <c r="B17" s="7" t="s">
        <v>65</v>
      </c>
      <c r="C17" s="33"/>
      <c r="D17" s="33"/>
      <c r="E17" s="33">
        <v>908.5</v>
      </c>
      <c r="F17" s="33"/>
    </row>
    <row r="18" spans="1:6" ht="51">
      <c r="A18" s="1" t="s">
        <v>69</v>
      </c>
      <c r="B18" s="7" t="s">
        <v>66</v>
      </c>
      <c r="C18" s="33"/>
      <c r="D18" s="33"/>
      <c r="E18" s="33">
        <v>18.4</v>
      </c>
      <c r="F18" s="33"/>
    </row>
    <row r="19" spans="1:6" ht="68.25" customHeight="1">
      <c r="A19" s="30" t="s">
        <v>275</v>
      </c>
      <c r="B19" s="31" t="s">
        <v>252</v>
      </c>
      <c r="C19" s="32">
        <f>SUM(C20:C23)</f>
        <v>2502</v>
      </c>
      <c r="D19" s="32">
        <f>SUM(D20:D23)</f>
        <v>2370</v>
      </c>
      <c r="E19" s="32">
        <f>SUM(E20:E23)</f>
        <v>2624.7999999999997</v>
      </c>
      <c r="F19" s="32">
        <f>E19/D19*100</f>
        <v>110.75105485232066</v>
      </c>
    </row>
    <row r="20" spans="1:6" ht="82.5" customHeight="1">
      <c r="A20" s="1" t="s">
        <v>73</v>
      </c>
      <c r="B20" s="7" t="s">
        <v>70</v>
      </c>
      <c r="C20" s="33">
        <v>2502</v>
      </c>
      <c r="D20" s="33">
        <v>2370</v>
      </c>
      <c r="E20" s="33">
        <v>2542.3</v>
      </c>
      <c r="F20" s="33">
        <f>E20/D20*100</f>
        <v>107.27004219409284</v>
      </c>
    </row>
    <row r="21" spans="1:6" ht="80.25" customHeight="1">
      <c r="A21" s="1" t="s">
        <v>74</v>
      </c>
      <c r="B21" s="7" t="s">
        <v>71</v>
      </c>
      <c r="C21" s="33"/>
      <c r="D21" s="33"/>
      <c r="E21" s="33">
        <v>43.7</v>
      </c>
      <c r="F21" s="33"/>
    </row>
    <row r="22" spans="1:6" ht="72" customHeight="1">
      <c r="A22" s="1" t="s">
        <v>462</v>
      </c>
      <c r="B22" s="7" t="s">
        <v>461</v>
      </c>
      <c r="C22" s="33"/>
      <c r="D22" s="33"/>
      <c r="E22" s="33">
        <v>0.6</v>
      </c>
      <c r="F22" s="33"/>
    </row>
    <row r="23" spans="1:6" ht="94.5" customHeight="1">
      <c r="A23" s="1" t="s">
        <v>75</v>
      </c>
      <c r="B23" s="7" t="s">
        <v>72</v>
      </c>
      <c r="C23" s="33"/>
      <c r="D23" s="33"/>
      <c r="E23" s="33">
        <v>38.2</v>
      </c>
      <c r="F23" s="33"/>
    </row>
    <row r="24" spans="1:6" ht="31.5" customHeight="1">
      <c r="A24" s="30" t="s">
        <v>276</v>
      </c>
      <c r="B24" s="31" t="s">
        <v>277</v>
      </c>
      <c r="C24" s="32">
        <f>SUM(C25:C28)</f>
        <v>19500</v>
      </c>
      <c r="D24" s="32">
        <f>SUM(D25:D28)</f>
        <v>127625.6</v>
      </c>
      <c r="E24" s="32">
        <f>SUM(E25:E28)</f>
        <v>130455.3</v>
      </c>
      <c r="F24" s="32">
        <f>E24/D24*100</f>
        <v>102.21718840107314</v>
      </c>
    </row>
    <row r="25" spans="1:6" ht="54.75" customHeight="1">
      <c r="A25" s="1" t="s">
        <v>81</v>
      </c>
      <c r="B25" s="7" t="s">
        <v>77</v>
      </c>
      <c r="C25" s="33">
        <v>19500</v>
      </c>
      <c r="D25" s="33">
        <v>127625.6</v>
      </c>
      <c r="E25" s="33">
        <v>129866.2</v>
      </c>
      <c r="F25" s="33">
        <f>E25/D25*100</f>
        <v>101.7556038913823</v>
      </c>
    </row>
    <row r="26" spans="1:6" ht="38.25">
      <c r="A26" s="1" t="s">
        <v>82</v>
      </c>
      <c r="B26" s="7" t="s">
        <v>78</v>
      </c>
      <c r="C26" s="33"/>
      <c r="D26" s="33"/>
      <c r="E26" s="33">
        <v>326.3</v>
      </c>
      <c r="F26" s="33"/>
    </row>
    <row r="27" spans="1:6" ht="56.25" customHeight="1">
      <c r="A27" s="1" t="s">
        <v>83</v>
      </c>
      <c r="B27" s="7" t="s">
        <v>79</v>
      </c>
      <c r="C27" s="33"/>
      <c r="D27" s="33"/>
      <c r="E27" s="33">
        <v>262.1</v>
      </c>
      <c r="F27" s="33"/>
    </row>
    <row r="28" spans="1:6" ht="38.25">
      <c r="A28" s="1" t="s">
        <v>84</v>
      </c>
      <c r="B28" s="7" t="s">
        <v>80</v>
      </c>
      <c r="C28" s="33"/>
      <c r="D28" s="33"/>
      <c r="E28" s="33">
        <v>0.7</v>
      </c>
      <c r="F28" s="33"/>
    </row>
    <row r="29" spans="1:6" s="35" customFormat="1" ht="57" customHeight="1">
      <c r="A29" s="30" t="s">
        <v>278</v>
      </c>
      <c r="B29" s="31" t="s">
        <v>279</v>
      </c>
      <c r="C29" s="32">
        <f>C30</f>
        <v>1000</v>
      </c>
      <c r="D29" s="32">
        <f>D30</f>
        <v>1250</v>
      </c>
      <c r="E29" s="32">
        <f>E30</f>
        <v>1326.4</v>
      </c>
      <c r="F29" s="32">
        <f aca="true" t="shared" si="0" ref="F29:F40">E29/D29*100</f>
        <v>106.11200000000001</v>
      </c>
    </row>
    <row r="30" spans="1:6" s="37" customFormat="1" ht="70.5" customHeight="1">
      <c r="A30" s="5" t="s">
        <v>85</v>
      </c>
      <c r="B30" s="8" t="s">
        <v>86</v>
      </c>
      <c r="C30" s="36">
        <v>1000</v>
      </c>
      <c r="D30" s="36">
        <v>1250</v>
      </c>
      <c r="E30" s="36">
        <v>1326.4</v>
      </c>
      <c r="F30" s="36">
        <f t="shared" si="0"/>
        <v>106.11200000000001</v>
      </c>
    </row>
    <row r="31" spans="1:6" s="40" customFormat="1" ht="25.5">
      <c r="A31" s="38" t="s">
        <v>280</v>
      </c>
      <c r="B31" s="39" t="s">
        <v>256</v>
      </c>
      <c r="C31" s="26">
        <f>C32</f>
        <v>5826.000000000001</v>
      </c>
      <c r="D31" s="26">
        <f>D32</f>
        <v>5629.2</v>
      </c>
      <c r="E31" s="26">
        <f>E32</f>
        <v>5542.599999999999</v>
      </c>
      <c r="F31" s="26">
        <f t="shared" si="0"/>
        <v>98.46159312158032</v>
      </c>
    </row>
    <row r="32" spans="1:6" s="40" customFormat="1" ht="25.5">
      <c r="A32" s="38" t="s">
        <v>281</v>
      </c>
      <c r="B32" s="41" t="s">
        <v>255</v>
      </c>
      <c r="C32" s="26">
        <f>C33+C34+C35+C36</f>
        <v>5826.000000000001</v>
      </c>
      <c r="D32" s="26">
        <f>D33+D34+D35+D36</f>
        <v>5629.2</v>
      </c>
      <c r="E32" s="26">
        <f>E33+E34+E35+E36</f>
        <v>5542.599999999999</v>
      </c>
      <c r="F32" s="26">
        <f t="shared" si="0"/>
        <v>98.46159312158032</v>
      </c>
    </row>
    <row r="33" spans="1:6" ht="44.25" customHeight="1">
      <c r="A33" s="42" t="s">
        <v>6</v>
      </c>
      <c r="B33" s="14" t="s">
        <v>7</v>
      </c>
      <c r="C33" s="33">
        <v>2275.9</v>
      </c>
      <c r="D33" s="33">
        <v>2300.7</v>
      </c>
      <c r="E33" s="33">
        <v>2277.5</v>
      </c>
      <c r="F33" s="33">
        <f t="shared" si="0"/>
        <v>98.99161124875039</v>
      </c>
    </row>
    <row r="34" spans="1:6" ht="53.25" customHeight="1">
      <c r="A34" s="42" t="s">
        <v>8</v>
      </c>
      <c r="B34" s="14" t="s">
        <v>9</v>
      </c>
      <c r="C34" s="33">
        <v>24.8</v>
      </c>
      <c r="D34" s="33">
        <v>24</v>
      </c>
      <c r="E34" s="33">
        <v>23.1</v>
      </c>
      <c r="F34" s="33">
        <f t="shared" si="0"/>
        <v>96.25</v>
      </c>
    </row>
    <row r="35" spans="1:6" ht="42" customHeight="1">
      <c r="A35" s="42" t="s">
        <v>10</v>
      </c>
      <c r="B35" s="14" t="s">
        <v>11</v>
      </c>
      <c r="C35" s="33">
        <v>3781.5</v>
      </c>
      <c r="D35" s="33">
        <v>3784.8</v>
      </c>
      <c r="E35" s="33">
        <v>3683.1</v>
      </c>
      <c r="F35" s="33">
        <f t="shared" si="0"/>
        <v>97.31293595434369</v>
      </c>
    </row>
    <row r="36" spans="1:6" ht="42.75" customHeight="1">
      <c r="A36" s="42" t="s">
        <v>12</v>
      </c>
      <c r="B36" s="14" t="s">
        <v>13</v>
      </c>
      <c r="C36" s="33">
        <v>-256.2</v>
      </c>
      <c r="D36" s="33">
        <v>-480.3</v>
      </c>
      <c r="E36" s="33">
        <v>-441.1</v>
      </c>
      <c r="F36" s="33">
        <f t="shared" si="0"/>
        <v>91.8384343118884</v>
      </c>
    </row>
    <row r="37" spans="1:6" ht="12.75">
      <c r="A37" s="24" t="s">
        <v>282</v>
      </c>
      <c r="B37" s="6" t="s">
        <v>251</v>
      </c>
      <c r="C37" s="26">
        <f>C38+C47+C50</f>
        <v>95034</v>
      </c>
      <c r="D37" s="26">
        <f>D38+D47+D50</f>
        <v>91536.5</v>
      </c>
      <c r="E37" s="26">
        <f>E38+E47+E50</f>
        <v>90835.59999999998</v>
      </c>
      <c r="F37" s="26">
        <f t="shared" si="0"/>
        <v>99.23429451639507</v>
      </c>
    </row>
    <row r="38" spans="1:6" s="40" customFormat="1" ht="12.75">
      <c r="A38" s="24" t="s">
        <v>283</v>
      </c>
      <c r="B38" s="25" t="s">
        <v>250</v>
      </c>
      <c r="C38" s="26">
        <f>C39+C44</f>
        <v>90932</v>
      </c>
      <c r="D38" s="26">
        <f>D39+D44</f>
        <v>82634.5</v>
      </c>
      <c r="E38" s="26">
        <f>E39+E44</f>
        <v>81943.99999999999</v>
      </c>
      <c r="F38" s="26">
        <f t="shared" si="0"/>
        <v>99.16439259631265</v>
      </c>
    </row>
    <row r="39" spans="1:6" s="35" customFormat="1" ht="18" customHeight="1">
      <c r="A39" s="43" t="s">
        <v>284</v>
      </c>
      <c r="B39" s="44" t="s">
        <v>285</v>
      </c>
      <c r="C39" s="34">
        <f>SUM(C40:C43)</f>
        <v>90932</v>
      </c>
      <c r="D39" s="34">
        <f>SUM(D40:D43)</f>
        <v>82633.2</v>
      </c>
      <c r="E39" s="34">
        <f>SUM(E40:E43)</f>
        <v>81937.09999999999</v>
      </c>
      <c r="F39" s="34">
        <f t="shared" si="0"/>
        <v>99.15760251327553</v>
      </c>
    </row>
    <row r="40" spans="1:6" ht="38.25">
      <c r="A40" s="1" t="s">
        <v>90</v>
      </c>
      <c r="B40" s="14" t="s">
        <v>87</v>
      </c>
      <c r="C40" s="36">
        <v>90932</v>
      </c>
      <c r="D40" s="36">
        <v>82633.2</v>
      </c>
      <c r="E40" s="36">
        <v>81370.5</v>
      </c>
      <c r="F40" s="36">
        <f t="shared" si="0"/>
        <v>98.4719216973323</v>
      </c>
    </row>
    <row r="41" spans="1:6" ht="25.5">
      <c r="A41" s="1" t="s">
        <v>91</v>
      </c>
      <c r="B41" s="14" t="s">
        <v>88</v>
      </c>
      <c r="C41" s="36"/>
      <c r="D41" s="36"/>
      <c r="E41" s="36">
        <v>287.5</v>
      </c>
      <c r="F41" s="36"/>
    </row>
    <row r="42" spans="1:6" ht="38.25">
      <c r="A42" s="1" t="s">
        <v>92</v>
      </c>
      <c r="B42" s="14" t="s">
        <v>89</v>
      </c>
      <c r="C42" s="36"/>
      <c r="D42" s="36"/>
      <c r="E42" s="36">
        <v>278.9</v>
      </c>
      <c r="F42" s="36"/>
    </row>
    <row r="43" spans="1:6" ht="27.75" customHeight="1">
      <c r="A43" s="1" t="s">
        <v>286</v>
      </c>
      <c r="B43" s="14" t="s">
        <v>287</v>
      </c>
      <c r="C43" s="36"/>
      <c r="D43" s="36"/>
      <c r="E43" s="36">
        <v>0.2</v>
      </c>
      <c r="F43" s="36"/>
    </row>
    <row r="44" spans="1:6" s="35" customFormat="1" ht="28.5" customHeight="1">
      <c r="A44" s="43" t="s">
        <v>288</v>
      </c>
      <c r="B44" s="45" t="s">
        <v>289</v>
      </c>
      <c r="C44" s="32">
        <f>SUM(C45:C46)</f>
        <v>0</v>
      </c>
      <c r="D44" s="32">
        <f>SUM(D45:D46)</f>
        <v>1.3</v>
      </c>
      <c r="E44" s="32">
        <f>SUM(E45:E46)</f>
        <v>6.9</v>
      </c>
      <c r="F44" s="36">
        <f>E44/D44*100</f>
        <v>530.7692307692307</v>
      </c>
    </row>
    <row r="45" spans="1:6" ht="42.75" customHeight="1">
      <c r="A45" s="1" t="s">
        <v>95</v>
      </c>
      <c r="B45" s="14" t="s">
        <v>93</v>
      </c>
      <c r="C45" s="36">
        <v>0</v>
      </c>
      <c r="D45" s="36">
        <v>1.3</v>
      </c>
      <c r="E45" s="36">
        <v>5.5</v>
      </c>
      <c r="F45" s="36">
        <f>E45/D45*100</f>
        <v>423.0769230769231</v>
      </c>
    </row>
    <row r="46" spans="1:6" ht="30" customHeight="1">
      <c r="A46" s="1" t="s">
        <v>96</v>
      </c>
      <c r="B46" s="14" t="s">
        <v>94</v>
      </c>
      <c r="C46" s="36"/>
      <c r="D46" s="36"/>
      <c r="E46" s="36">
        <v>1.4</v>
      </c>
      <c r="F46" s="36"/>
    </row>
    <row r="47" spans="1:6" s="40" customFormat="1" ht="15.75" customHeight="1">
      <c r="A47" s="24" t="s">
        <v>290</v>
      </c>
      <c r="B47" s="25" t="s">
        <v>249</v>
      </c>
      <c r="C47" s="26">
        <f>C48</f>
        <v>2</v>
      </c>
      <c r="D47" s="26">
        <f>D48</f>
        <v>2</v>
      </c>
      <c r="E47" s="26">
        <f>SUM(E48:E49)</f>
        <v>0.7</v>
      </c>
      <c r="F47" s="48">
        <f>E47/D47*100</f>
        <v>35</v>
      </c>
    </row>
    <row r="48" spans="1:6" s="37" customFormat="1" ht="29.25" customHeight="1">
      <c r="A48" s="1" t="s">
        <v>98</v>
      </c>
      <c r="B48" s="14" t="s">
        <v>97</v>
      </c>
      <c r="C48" s="33">
        <v>2</v>
      </c>
      <c r="D48" s="33">
        <v>2</v>
      </c>
      <c r="E48" s="33">
        <v>0</v>
      </c>
      <c r="F48" s="33"/>
    </row>
    <row r="49" spans="1:6" ht="25.5">
      <c r="A49" s="1" t="s">
        <v>291</v>
      </c>
      <c r="B49" s="14" t="s">
        <v>292</v>
      </c>
      <c r="C49" s="34"/>
      <c r="D49" s="34"/>
      <c r="E49" s="36">
        <v>0.7</v>
      </c>
      <c r="F49" s="36"/>
    </row>
    <row r="50" spans="1:6" s="40" customFormat="1" ht="21" customHeight="1">
      <c r="A50" s="24" t="s">
        <v>293</v>
      </c>
      <c r="B50" s="25" t="s">
        <v>248</v>
      </c>
      <c r="C50" s="26">
        <f>C51</f>
        <v>4100</v>
      </c>
      <c r="D50" s="26">
        <f>D51</f>
        <v>8900</v>
      </c>
      <c r="E50" s="26">
        <f>SUM(E51:E52)</f>
        <v>8890.900000000001</v>
      </c>
      <c r="F50" s="26">
        <f>E50/D50*100</f>
        <v>99.89775280898878</v>
      </c>
    </row>
    <row r="51" spans="1:6" s="37" customFormat="1" ht="45" customHeight="1">
      <c r="A51" s="1" t="s">
        <v>100</v>
      </c>
      <c r="B51" s="14" t="s">
        <v>99</v>
      </c>
      <c r="C51" s="33">
        <v>4100</v>
      </c>
      <c r="D51" s="33">
        <v>8900</v>
      </c>
      <c r="E51" s="33">
        <v>8889.7</v>
      </c>
      <c r="F51" s="33">
        <f>E51/D51*100</f>
        <v>99.88426966292135</v>
      </c>
    </row>
    <row r="52" spans="1:6" s="37" customFormat="1" ht="25.5">
      <c r="A52" s="1" t="s">
        <v>294</v>
      </c>
      <c r="B52" s="14" t="s">
        <v>295</v>
      </c>
      <c r="C52" s="33"/>
      <c r="D52" s="33"/>
      <c r="E52" s="33">
        <v>1.2</v>
      </c>
      <c r="F52" s="33"/>
    </row>
    <row r="53" spans="1:6" s="35" customFormat="1" ht="12.75">
      <c r="A53" s="24" t="s">
        <v>296</v>
      </c>
      <c r="B53" s="6" t="s">
        <v>247</v>
      </c>
      <c r="C53" s="26">
        <f>C54+C68+C58</f>
        <v>396534</v>
      </c>
      <c r="D53" s="26">
        <f>D54+D68+D58</f>
        <v>379198.7</v>
      </c>
      <c r="E53" s="26">
        <f>E54+E68+E58</f>
        <v>386179.7</v>
      </c>
      <c r="F53" s="26">
        <f>E53/D53*100</f>
        <v>101.84098732405992</v>
      </c>
    </row>
    <row r="54" spans="1:6" s="40" customFormat="1" ht="12.75">
      <c r="A54" s="24" t="s">
        <v>297</v>
      </c>
      <c r="B54" s="25" t="s">
        <v>298</v>
      </c>
      <c r="C54" s="26">
        <f>C55</f>
        <v>30778</v>
      </c>
      <c r="D54" s="26">
        <f>D55</f>
        <v>30778</v>
      </c>
      <c r="E54" s="26">
        <f>SUM(E55:E57)</f>
        <v>36319.8</v>
      </c>
      <c r="F54" s="26">
        <f>E54/D54*100</f>
        <v>118.00571837026447</v>
      </c>
    </row>
    <row r="55" spans="1:6" ht="54" customHeight="1">
      <c r="A55" s="1" t="s">
        <v>104</v>
      </c>
      <c r="B55" s="14" t="s">
        <v>101</v>
      </c>
      <c r="C55" s="33">
        <v>30778</v>
      </c>
      <c r="D55" s="33">
        <v>30778</v>
      </c>
      <c r="E55" s="33">
        <v>35824.4</v>
      </c>
      <c r="F55" s="33">
        <f>E55/D55*100</f>
        <v>116.39612710377543</v>
      </c>
    </row>
    <row r="56" spans="1:6" ht="40.5" customHeight="1">
      <c r="A56" s="1" t="s">
        <v>105</v>
      </c>
      <c r="B56" s="14" t="s">
        <v>102</v>
      </c>
      <c r="C56" s="33"/>
      <c r="D56" s="33"/>
      <c r="E56" s="33">
        <v>495.3</v>
      </c>
      <c r="F56" s="33"/>
    </row>
    <row r="57" spans="1:6" ht="29.25" customHeight="1">
      <c r="A57" s="1" t="s">
        <v>106</v>
      </c>
      <c r="B57" s="14" t="s">
        <v>103</v>
      </c>
      <c r="C57" s="33"/>
      <c r="D57" s="33"/>
      <c r="E57" s="33">
        <v>0.1</v>
      </c>
      <c r="F57" s="33"/>
    </row>
    <row r="58" spans="1:6" s="40" customFormat="1" ht="12.75">
      <c r="A58" s="46" t="s">
        <v>299</v>
      </c>
      <c r="B58" s="47" t="s">
        <v>246</v>
      </c>
      <c r="C58" s="48">
        <f>C59+C63</f>
        <v>138809</v>
      </c>
      <c r="D58" s="48">
        <f>D59+D63</f>
        <v>138809</v>
      </c>
      <c r="E58" s="48">
        <f>E59+E63</f>
        <v>141050</v>
      </c>
      <c r="F58" s="48">
        <f>E58/D58*100</f>
        <v>101.61444863085248</v>
      </c>
    </row>
    <row r="59" spans="1:6" s="35" customFormat="1" ht="12.75">
      <c r="A59" s="43" t="s">
        <v>300</v>
      </c>
      <c r="B59" s="45" t="s">
        <v>245</v>
      </c>
      <c r="C59" s="32">
        <f>SUM(C60:C62)</f>
        <v>30074</v>
      </c>
      <c r="D59" s="32">
        <f>SUM(D60:D62)</f>
        <v>30074</v>
      </c>
      <c r="E59" s="32">
        <f>SUM(E60:E62)</f>
        <v>28136.8</v>
      </c>
      <c r="F59" s="32">
        <f>E59/D59*100</f>
        <v>93.55855556294473</v>
      </c>
    </row>
    <row r="60" spans="1:6" ht="30" customHeight="1">
      <c r="A60" s="1" t="s">
        <v>110</v>
      </c>
      <c r="B60" s="14" t="s">
        <v>107</v>
      </c>
      <c r="C60" s="33">
        <v>30074</v>
      </c>
      <c r="D60" s="33">
        <v>30074</v>
      </c>
      <c r="E60" s="33">
        <v>27679.1</v>
      </c>
      <c r="F60" s="33">
        <f>E60/D60*100</f>
        <v>92.03664294739642</v>
      </c>
    </row>
    <row r="61" spans="1:6" ht="16.5" customHeight="1">
      <c r="A61" s="1" t="s">
        <v>111</v>
      </c>
      <c r="B61" s="14" t="s">
        <v>108</v>
      </c>
      <c r="C61" s="33"/>
      <c r="D61" s="33"/>
      <c r="E61" s="33">
        <v>437.9</v>
      </c>
      <c r="F61" s="33"/>
    </row>
    <row r="62" spans="1:6" ht="30.75" customHeight="1">
      <c r="A62" s="1" t="s">
        <v>112</v>
      </c>
      <c r="B62" s="14" t="s">
        <v>109</v>
      </c>
      <c r="C62" s="33"/>
      <c r="D62" s="33"/>
      <c r="E62" s="33">
        <v>19.8</v>
      </c>
      <c r="F62" s="33"/>
    </row>
    <row r="63" spans="1:6" s="35" customFormat="1" ht="12.75">
      <c r="A63" s="43" t="s">
        <v>301</v>
      </c>
      <c r="B63" s="45" t="s">
        <v>244</v>
      </c>
      <c r="C63" s="34">
        <f>SUM(C64:C67)</f>
        <v>108735</v>
      </c>
      <c r="D63" s="34">
        <f>SUM(D64:D67)</f>
        <v>108735</v>
      </c>
      <c r="E63" s="34">
        <f>SUM(E64:E67)</f>
        <v>112913.2</v>
      </c>
      <c r="F63" s="34">
        <f>E63/D63*100</f>
        <v>103.84255299581551</v>
      </c>
    </row>
    <row r="64" spans="1:6" ht="30" customHeight="1">
      <c r="A64" s="1" t="s">
        <v>117</v>
      </c>
      <c r="B64" s="14" t="s">
        <v>113</v>
      </c>
      <c r="C64" s="36">
        <v>108735</v>
      </c>
      <c r="D64" s="36">
        <v>108735</v>
      </c>
      <c r="E64" s="36">
        <v>110623.4</v>
      </c>
      <c r="F64" s="36">
        <f>E64/D64*100</f>
        <v>101.73669931484801</v>
      </c>
    </row>
    <row r="65" spans="1:6" ht="12.75">
      <c r="A65" s="1" t="s">
        <v>118</v>
      </c>
      <c r="B65" s="14" t="s">
        <v>114</v>
      </c>
      <c r="C65" s="36"/>
      <c r="D65" s="36"/>
      <c r="E65" s="36">
        <v>2294.1</v>
      </c>
      <c r="F65" s="36"/>
    </row>
    <row r="66" spans="1:6" ht="25.5">
      <c r="A66" s="1" t="s">
        <v>119</v>
      </c>
      <c r="B66" s="14" t="s">
        <v>115</v>
      </c>
      <c r="C66" s="36"/>
      <c r="D66" s="36"/>
      <c r="E66" s="36">
        <v>-3.6</v>
      </c>
      <c r="F66" s="36"/>
    </row>
    <row r="67" spans="1:6" ht="12.75">
      <c r="A67" s="1" t="s">
        <v>120</v>
      </c>
      <c r="B67" s="14" t="s">
        <v>116</v>
      </c>
      <c r="C67" s="36"/>
      <c r="D67" s="36"/>
      <c r="E67" s="36">
        <v>-0.7</v>
      </c>
      <c r="F67" s="36"/>
    </row>
    <row r="68" spans="1:6" s="40" customFormat="1" ht="12.75">
      <c r="A68" s="46" t="s">
        <v>302</v>
      </c>
      <c r="B68" s="47" t="s">
        <v>243</v>
      </c>
      <c r="C68" s="26">
        <f>C69+C73</f>
        <v>226947</v>
      </c>
      <c r="D68" s="26">
        <f>D69+D73</f>
        <v>209611.7</v>
      </c>
      <c r="E68" s="26">
        <f>E69+E73</f>
        <v>208809.90000000002</v>
      </c>
      <c r="F68" s="26">
        <f>E68/D68*100</f>
        <v>99.61748318438332</v>
      </c>
    </row>
    <row r="69" spans="1:6" s="35" customFormat="1" ht="12.75">
      <c r="A69" s="43" t="s">
        <v>303</v>
      </c>
      <c r="B69" s="44" t="s">
        <v>242</v>
      </c>
      <c r="C69" s="34">
        <f>C70</f>
        <v>200910</v>
      </c>
      <c r="D69" s="34">
        <f>D70</f>
        <v>183574.7</v>
      </c>
      <c r="E69" s="34">
        <f>SUM(E70:E72)</f>
        <v>184999.2</v>
      </c>
      <c r="F69" s="34">
        <f>E69/D69*100</f>
        <v>100.77597838917892</v>
      </c>
    </row>
    <row r="70" spans="1:6" ht="38.25">
      <c r="A70" s="1" t="s">
        <v>124</v>
      </c>
      <c r="B70" s="14" t="s">
        <v>121</v>
      </c>
      <c r="C70" s="33">
        <v>200910</v>
      </c>
      <c r="D70" s="33">
        <v>183574.7</v>
      </c>
      <c r="E70" s="33">
        <v>186470</v>
      </c>
      <c r="F70" s="33">
        <f>E70/D70*100</f>
        <v>101.57717811877127</v>
      </c>
    </row>
    <row r="71" spans="1:6" ht="25.5">
      <c r="A71" s="1" t="s">
        <v>125</v>
      </c>
      <c r="B71" s="14" t="s">
        <v>122</v>
      </c>
      <c r="C71" s="33">
        <v>0</v>
      </c>
      <c r="D71" s="33">
        <v>0</v>
      </c>
      <c r="E71" s="33">
        <v>31.6</v>
      </c>
      <c r="F71" s="33"/>
    </row>
    <row r="72" spans="1:6" ht="38.25">
      <c r="A72" s="1" t="s">
        <v>126</v>
      </c>
      <c r="B72" s="14" t="s">
        <v>123</v>
      </c>
      <c r="C72" s="33">
        <v>0</v>
      </c>
      <c r="D72" s="33">
        <v>0</v>
      </c>
      <c r="E72" s="33">
        <v>-1502.4</v>
      </c>
      <c r="F72" s="33"/>
    </row>
    <row r="73" spans="1:6" s="35" customFormat="1" ht="12.75">
      <c r="A73" s="43" t="s">
        <v>304</v>
      </c>
      <c r="B73" s="44" t="s">
        <v>241</v>
      </c>
      <c r="C73" s="34">
        <f>C74</f>
        <v>26037</v>
      </c>
      <c r="D73" s="34">
        <f>D74</f>
        <v>26037</v>
      </c>
      <c r="E73" s="34">
        <f>SUM(E74:E76)</f>
        <v>23810.7</v>
      </c>
      <c r="F73" s="34">
        <f>E73/D73*100</f>
        <v>91.4494757460537</v>
      </c>
    </row>
    <row r="74" spans="1:6" s="35" customFormat="1" ht="51">
      <c r="A74" s="1" t="s">
        <v>130</v>
      </c>
      <c r="B74" s="14" t="s">
        <v>127</v>
      </c>
      <c r="C74" s="33">
        <v>26037</v>
      </c>
      <c r="D74" s="33">
        <v>26037</v>
      </c>
      <c r="E74" s="36">
        <v>23378</v>
      </c>
      <c r="F74" s="36">
        <f>E74/D74*100</f>
        <v>89.7876099397012</v>
      </c>
    </row>
    <row r="75" spans="1:6" s="35" customFormat="1" ht="25.5">
      <c r="A75" s="1" t="s">
        <v>131</v>
      </c>
      <c r="B75" s="14" t="s">
        <v>128</v>
      </c>
      <c r="C75" s="34">
        <v>0</v>
      </c>
      <c r="D75" s="34">
        <v>0</v>
      </c>
      <c r="E75" s="36">
        <v>437.8</v>
      </c>
      <c r="F75" s="36"/>
    </row>
    <row r="76" spans="1:6" s="35" customFormat="1" ht="51">
      <c r="A76" s="1" t="s">
        <v>132</v>
      </c>
      <c r="B76" s="14" t="s">
        <v>129</v>
      </c>
      <c r="C76" s="34">
        <v>0</v>
      </c>
      <c r="D76" s="34">
        <v>0</v>
      </c>
      <c r="E76" s="36">
        <v>-5.1</v>
      </c>
      <c r="F76" s="36"/>
    </row>
    <row r="77" spans="1:6" ht="12.75">
      <c r="A77" s="24" t="s">
        <v>305</v>
      </c>
      <c r="B77" s="6" t="s">
        <v>205</v>
      </c>
      <c r="C77" s="26">
        <f>C78+C80</f>
        <v>22584.8</v>
      </c>
      <c r="D77" s="26">
        <f>D78+D80</f>
        <v>22641.1</v>
      </c>
      <c r="E77" s="26">
        <f>E78+E80</f>
        <v>20060.6</v>
      </c>
      <c r="F77" s="26">
        <f aca="true" t="shared" si="1" ref="F77:F108">E77/D77*100</f>
        <v>88.60258556342228</v>
      </c>
    </row>
    <row r="78" spans="1:6" s="40" customFormat="1" ht="28.5" customHeight="1">
      <c r="A78" s="24" t="s">
        <v>306</v>
      </c>
      <c r="B78" s="6" t="s">
        <v>307</v>
      </c>
      <c r="C78" s="48">
        <f>C79</f>
        <v>22380</v>
      </c>
      <c r="D78" s="48">
        <f>D79</f>
        <v>22380</v>
      </c>
      <c r="E78" s="48">
        <f>E79</f>
        <v>19700.1</v>
      </c>
      <c r="F78" s="48">
        <f t="shared" si="1"/>
        <v>88.0254691689008</v>
      </c>
    </row>
    <row r="79" spans="1:6" ht="51">
      <c r="A79" s="1" t="s">
        <v>133</v>
      </c>
      <c r="B79" s="14" t="s">
        <v>171</v>
      </c>
      <c r="C79" s="33">
        <v>22380</v>
      </c>
      <c r="D79" s="33">
        <v>22380</v>
      </c>
      <c r="E79" s="33">
        <v>19700.1</v>
      </c>
      <c r="F79" s="33">
        <f t="shared" si="1"/>
        <v>88.0254691689008</v>
      </c>
    </row>
    <row r="80" spans="1:6" s="40" customFormat="1" ht="30" customHeight="1">
      <c r="A80" s="24" t="s">
        <v>308</v>
      </c>
      <c r="B80" s="25" t="s">
        <v>309</v>
      </c>
      <c r="C80" s="26">
        <f>C82+C83+C81</f>
        <v>204.8</v>
      </c>
      <c r="D80" s="26">
        <f>D82+D83+D81</f>
        <v>261.1</v>
      </c>
      <c r="E80" s="26">
        <f>E82+E83+E81</f>
        <v>360.5</v>
      </c>
      <c r="F80" s="26">
        <f t="shared" si="1"/>
        <v>138.06970509383376</v>
      </c>
    </row>
    <row r="81" spans="1:6" ht="70.5" customHeight="1">
      <c r="A81" s="1" t="s">
        <v>172</v>
      </c>
      <c r="B81" s="7" t="s">
        <v>460</v>
      </c>
      <c r="C81" s="34">
        <v>0</v>
      </c>
      <c r="D81" s="34">
        <v>-17.5</v>
      </c>
      <c r="E81" s="34">
        <v>-17.5</v>
      </c>
      <c r="F81" s="36">
        <f t="shared" si="1"/>
        <v>100</v>
      </c>
    </row>
    <row r="82" spans="1:6" ht="44.25" customHeight="1">
      <c r="A82" s="1" t="s">
        <v>134</v>
      </c>
      <c r="B82" s="10" t="s">
        <v>310</v>
      </c>
      <c r="C82" s="33">
        <v>80</v>
      </c>
      <c r="D82" s="33">
        <v>125</v>
      </c>
      <c r="E82" s="33">
        <v>210</v>
      </c>
      <c r="F82" s="33">
        <f t="shared" si="1"/>
        <v>168</v>
      </c>
    </row>
    <row r="83" spans="1:6" s="35" customFormat="1" ht="38.25">
      <c r="A83" s="43" t="s">
        <v>311</v>
      </c>
      <c r="B83" s="44" t="s">
        <v>312</v>
      </c>
      <c r="C83" s="34">
        <f>C84</f>
        <v>124.8</v>
      </c>
      <c r="D83" s="34">
        <f>D84</f>
        <v>153.6</v>
      </c>
      <c r="E83" s="34">
        <f>E84</f>
        <v>168</v>
      </c>
      <c r="F83" s="34">
        <f t="shared" si="1"/>
        <v>109.375</v>
      </c>
    </row>
    <row r="84" spans="1:6" ht="69" customHeight="1">
      <c r="A84" s="1" t="s">
        <v>135</v>
      </c>
      <c r="B84" s="7" t="s">
        <v>313</v>
      </c>
      <c r="C84" s="33">
        <v>124.8</v>
      </c>
      <c r="D84" s="33">
        <v>153.6</v>
      </c>
      <c r="E84" s="33">
        <v>168</v>
      </c>
      <c r="F84" s="33">
        <f t="shared" si="1"/>
        <v>109.375</v>
      </c>
    </row>
    <row r="85" spans="1:6" ht="25.5">
      <c r="A85" s="24" t="s">
        <v>314</v>
      </c>
      <c r="B85" s="6" t="s">
        <v>219</v>
      </c>
      <c r="C85" s="26">
        <f>C88+C102+C105+C86+C97</f>
        <v>248323.80000000002</v>
      </c>
      <c r="D85" s="26">
        <f>D88+D102+D105+D86+D97</f>
        <v>230742.6</v>
      </c>
      <c r="E85" s="26">
        <f>E88+E102+E105+E86+E97</f>
        <v>223536.90000000002</v>
      </c>
      <c r="F85" s="26">
        <f t="shared" si="1"/>
        <v>96.87716962537478</v>
      </c>
    </row>
    <row r="86" spans="1:6" ht="51">
      <c r="A86" s="38" t="s">
        <v>315</v>
      </c>
      <c r="B86" s="39" t="s">
        <v>316</v>
      </c>
      <c r="C86" s="26">
        <f>C87</f>
        <v>0</v>
      </c>
      <c r="D86" s="26">
        <f>D87</f>
        <v>95</v>
      </c>
      <c r="E86" s="26">
        <f>E87</f>
        <v>95</v>
      </c>
      <c r="F86" s="26">
        <f t="shared" si="1"/>
        <v>100</v>
      </c>
    </row>
    <row r="87" spans="1:6" s="37" customFormat="1" ht="38.25">
      <c r="A87" s="42" t="s">
        <v>25</v>
      </c>
      <c r="B87" s="13" t="s">
        <v>49</v>
      </c>
      <c r="C87" s="33">
        <v>0</v>
      </c>
      <c r="D87" s="33">
        <v>95</v>
      </c>
      <c r="E87" s="33">
        <v>95</v>
      </c>
      <c r="F87" s="36">
        <f t="shared" si="1"/>
        <v>100</v>
      </c>
    </row>
    <row r="88" spans="1:6" ht="57" customHeight="1">
      <c r="A88" s="24" t="s">
        <v>317</v>
      </c>
      <c r="B88" s="25" t="s">
        <v>218</v>
      </c>
      <c r="C88" s="26">
        <f>C89+C91+C93+C95</f>
        <v>220578.7</v>
      </c>
      <c r="D88" s="26">
        <f>D89+D91+D93+D95</f>
        <v>210992.9</v>
      </c>
      <c r="E88" s="26">
        <f>E89+E91+E93+E95</f>
        <v>205036.2</v>
      </c>
      <c r="F88" s="26">
        <f t="shared" si="1"/>
        <v>97.1768244334288</v>
      </c>
    </row>
    <row r="89" spans="1:6" ht="43.5" customHeight="1">
      <c r="A89" s="43" t="s">
        <v>318</v>
      </c>
      <c r="B89" s="44" t="s">
        <v>233</v>
      </c>
      <c r="C89" s="34">
        <f>C90</f>
        <v>161340</v>
      </c>
      <c r="D89" s="34">
        <f>D90</f>
        <v>154106</v>
      </c>
      <c r="E89" s="34">
        <f>E90</f>
        <v>152723.7</v>
      </c>
      <c r="F89" s="34">
        <f t="shared" si="1"/>
        <v>99.10301999922132</v>
      </c>
    </row>
    <row r="90" spans="1:6" ht="54.75" customHeight="1">
      <c r="A90" s="1" t="s">
        <v>50</v>
      </c>
      <c r="B90" s="7" t="s">
        <v>180</v>
      </c>
      <c r="C90" s="36">
        <v>161340</v>
      </c>
      <c r="D90" s="36">
        <v>154106</v>
      </c>
      <c r="E90" s="36">
        <v>152723.7</v>
      </c>
      <c r="F90" s="36">
        <f t="shared" si="1"/>
        <v>99.10301999922132</v>
      </c>
    </row>
    <row r="91" spans="1:6" ht="54.75" customHeight="1">
      <c r="A91" s="30" t="s">
        <v>319</v>
      </c>
      <c r="B91" s="31" t="s">
        <v>232</v>
      </c>
      <c r="C91" s="34">
        <f>C92</f>
        <v>12280</v>
      </c>
      <c r="D91" s="34">
        <f>D92</f>
        <v>14610</v>
      </c>
      <c r="E91" s="34">
        <f>E92</f>
        <v>12466.5</v>
      </c>
      <c r="F91" s="34">
        <f t="shared" si="1"/>
        <v>85.32854209445586</v>
      </c>
    </row>
    <row r="92" spans="1:6" ht="54.75" customHeight="1">
      <c r="A92" s="1" t="s">
        <v>51</v>
      </c>
      <c r="B92" s="7" t="s">
        <v>26</v>
      </c>
      <c r="C92" s="33">
        <v>12280</v>
      </c>
      <c r="D92" s="33">
        <v>14610</v>
      </c>
      <c r="E92" s="33">
        <v>12466.5</v>
      </c>
      <c r="F92" s="33">
        <f t="shared" si="1"/>
        <v>85.32854209445586</v>
      </c>
    </row>
    <row r="93" spans="1:6" ht="51">
      <c r="A93" s="43" t="s">
        <v>320</v>
      </c>
      <c r="B93" s="44" t="s">
        <v>217</v>
      </c>
      <c r="C93" s="34">
        <f>C94</f>
        <v>1140</v>
      </c>
      <c r="D93" s="34">
        <f>D94</f>
        <v>1199.3</v>
      </c>
      <c r="E93" s="34">
        <f>E94</f>
        <v>1225.7</v>
      </c>
      <c r="F93" s="34">
        <f t="shared" si="1"/>
        <v>102.2012840823814</v>
      </c>
    </row>
    <row r="94" spans="1:6" ht="38.25">
      <c r="A94" s="1" t="s">
        <v>52</v>
      </c>
      <c r="B94" s="7" t="s">
        <v>27</v>
      </c>
      <c r="C94" s="33">
        <v>1140</v>
      </c>
      <c r="D94" s="33">
        <v>1199.3</v>
      </c>
      <c r="E94" s="33">
        <v>1225.7</v>
      </c>
      <c r="F94" s="33">
        <f t="shared" si="1"/>
        <v>102.2012840823814</v>
      </c>
    </row>
    <row r="95" spans="1:6" ht="29.25" customHeight="1">
      <c r="A95" s="43" t="s">
        <v>321</v>
      </c>
      <c r="B95" s="44" t="s">
        <v>231</v>
      </c>
      <c r="C95" s="33">
        <f>C96</f>
        <v>45818.7</v>
      </c>
      <c r="D95" s="33">
        <f>D96</f>
        <v>41077.6</v>
      </c>
      <c r="E95" s="33">
        <f>E96</f>
        <v>38620.3</v>
      </c>
      <c r="F95" s="33">
        <f t="shared" si="1"/>
        <v>94.01790757006253</v>
      </c>
    </row>
    <row r="96" spans="1:6" ht="25.5">
      <c r="A96" s="1" t="s">
        <v>19</v>
      </c>
      <c r="B96" s="7" t="s">
        <v>20</v>
      </c>
      <c r="C96" s="33">
        <v>45818.7</v>
      </c>
      <c r="D96" s="33">
        <v>41077.6</v>
      </c>
      <c r="E96" s="33">
        <v>38620.3</v>
      </c>
      <c r="F96" s="33">
        <f t="shared" si="1"/>
        <v>94.01790757006253</v>
      </c>
    </row>
    <row r="97" spans="1:6" s="40" customFormat="1" ht="31.5" customHeight="1">
      <c r="A97" s="24" t="s">
        <v>322</v>
      </c>
      <c r="B97" s="25" t="s">
        <v>230</v>
      </c>
      <c r="C97" s="26">
        <f>C98+C100</f>
        <v>1751.1</v>
      </c>
      <c r="D97" s="26">
        <f>D98+D100</f>
        <v>3983</v>
      </c>
      <c r="E97" s="26">
        <f>E98+E100</f>
        <v>3525.2</v>
      </c>
      <c r="F97" s="26">
        <f t="shared" si="1"/>
        <v>88.50615114235501</v>
      </c>
    </row>
    <row r="98" spans="1:6" s="35" customFormat="1" ht="30.75" customHeight="1">
      <c r="A98" s="43" t="s">
        <v>323</v>
      </c>
      <c r="B98" s="44" t="s">
        <v>229</v>
      </c>
      <c r="C98" s="34">
        <f>C99</f>
        <v>1707</v>
      </c>
      <c r="D98" s="34">
        <f>D99</f>
        <v>3825</v>
      </c>
      <c r="E98" s="34">
        <f>E99</f>
        <v>3387.5</v>
      </c>
      <c r="F98" s="34">
        <f t="shared" si="1"/>
        <v>88.56209150326796</v>
      </c>
    </row>
    <row r="99" spans="1:6" ht="68.25" customHeight="1">
      <c r="A99" s="1" t="s">
        <v>61</v>
      </c>
      <c r="B99" s="7" t="s">
        <v>62</v>
      </c>
      <c r="C99" s="33">
        <v>1707</v>
      </c>
      <c r="D99" s="33">
        <v>3825</v>
      </c>
      <c r="E99" s="33">
        <v>3387.5</v>
      </c>
      <c r="F99" s="33">
        <f t="shared" si="1"/>
        <v>88.56209150326796</v>
      </c>
    </row>
    <row r="100" spans="1:6" s="35" customFormat="1" ht="28.5" customHeight="1">
      <c r="A100" s="43" t="s">
        <v>324</v>
      </c>
      <c r="B100" s="44" t="s">
        <v>228</v>
      </c>
      <c r="C100" s="34">
        <f>C101</f>
        <v>44.1</v>
      </c>
      <c r="D100" s="34">
        <f>D101</f>
        <v>158</v>
      </c>
      <c r="E100" s="34">
        <f>E101</f>
        <v>137.7</v>
      </c>
      <c r="F100" s="34">
        <f t="shared" si="1"/>
        <v>87.15189873417721</v>
      </c>
    </row>
    <row r="101" spans="1:6" ht="55.5" customHeight="1">
      <c r="A101" s="1" t="s">
        <v>173</v>
      </c>
      <c r="B101" s="7" t="s">
        <v>170</v>
      </c>
      <c r="C101" s="33">
        <v>44.1</v>
      </c>
      <c r="D101" s="33">
        <v>158</v>
      </c>
      <c r="E101" s="33">
        <v>137.7</v>
      </c>
      <c r="F101" s="33">
        <f t="shared" si="1"/>
        <v>87.15189873417721</v>
      </c>
    </row>
    <row r="102" spans="1:6" ht="12.75">
      <c r="A102" s="49" t="s">
        <v>325</v>
      </c>
      <c r="B102" s="25" t="s">
        <v>227</v>
      </c>
      <c r="C102" s="26">
        <f aca="true" t="shared" si="2" ref="C102:E103">C103</f>
        <v>13020</v>
      </c>
      <c r="D102" s="26">
        <f t="shared" si="2"/>
        <v>2805.5</v>
      </c>
      <c r="E102" s="26">
        <f t="shared" si="2"/>
        <v>2805.5</v>
      </c>
      <c r="F102" s="26">
        <f t="shared" si="1"/>
        <v>100</v>
      </c>
    </row>
    <row r="103" spans="1:6" ht="30.75" customHeight="1">
      <c r="A103" s="50" t="s">
        <v>326</v>
      </c>
      <c r="B103" s="44" t="s">
        <v>327</v>
      </c>
      <c r="C103" s="34">
        <f t="shared" si="2"/>
        <v>13020</v>
      </c>
      <c r="D103" s="34">
        <f t="shared" si="2"/>
        <v>2805.5</v>
      </c>
      <c r="E103" s="34">
        <f t="shared" si="2"/>
        <v>2805.5</v>
      </c>
      <c r="F103" s="33">
        <f t="shared" si="1"/>
        <v>100</v>
      </c>
    </row>
    <row r="104" spans="1:6" ht="38.25">
      <c r="A104" s="51" t="s">
        <v>53</v>
      </c>
      <c r="B104" s="7" t="s">
        <v>328</v>
      </c>
      <c r="C104" s="33">
        <v>13020</v>
      </c>
      <c r="D104" s="33">
        <v>2805.5</v>
      </c>
      <c r="E104" s="33">
        <v>2805.5</v>
      </c>
      <c r="F104" s="33">
        <f t="shared" si="1"/>
        <v>100</v>
      </c>
    </row>
    <row r="105" spans="1:6" ht="51">
      <c r="A105" s="24" t="s">
        <v>329</v>
      </c>
      <c r="B105" s="47" t="s">
        <v>216</v>
      </c>
      <c r="C105" s="26">
        <f aca="true" t="shared" si="3" ref="C105:E106">C106</f>
        <v>12974</v>
      </c>
      <c r="D105" s="26">
        <f t="shared" si="3"/>
        <v>12866.2</v>
      </c>
      <c r="E105" s="26">
        <f t="shared" si="3"/>
        <v>12075</v>
      </c>
      <c r="F105" s="26">
        <f t="shared" si="1"/>
        <v>93.85055416517697</v>
      </c>
    </row>
    <row r="106" spans="1:6" ht="51">
      <c r="A106" s="52" t="s">
        <v>330</v>
      </c>
      <c r="B106" s="31" t="s">
        <v>215</v>
      </c>
      <c r="C106" s="32">
        <f t="shared" si="3"/>
        <v>12974</v>
      </c>
      <c r="D106" s="32">
        <f t="shared" si="3"/>
        <v>12866.2</v>
      </c>
      <c r="E106" s="32">
        <f t="shared" si="3"/>
        <v>12075</v>
      </c>
      <c r="F106" s="32">
        <f t="shared" si="1"/>
        <v>93.85055416517697</v>
      </c>
    </row>
    <row r="107" spans="1:6" ht="51">
      <c r="A107" s="3" t="s">
        <v>54</v>
      </c>
      <c r="B107" s="9" t="s">
        <v>28</v>
      </c>
      <c r="C107" s="36">
        <v>12974</v>
      </c>
      <c r="D107" s="36">
        <v>12866.2</v>
      </c>
      <c r="E107" s="36">
        <v>12075</v>
      </c>
      <c r="F107" s="36">
        <f t="shared" si="1"/>
        <v>93.85055416517697</v>
      </c>
    </row>
    <row r="108" spans="1:6" ht="12.75">
      <c r="A108" s="24" t="s">
        <v>331</v>
      </c>
      <c r="B108" s="6" t="s">
        <v>214</v>
      </c>
      <c r="C108" s="26">
        <f>C109+C115</f>
        <v>26430.6</v>
      </c>
      <c r="D108" s="26">
        <f>D109+D115</f>
        <v>16495.6</v>
      </c>
      <c r="E108" s="26">
        <f>E109+E115</f>
        <v>16599.8</v>
      </c>
      <c r="F108" s="26">
        <f t="shared" si="1"/>
        <v>100.63168360047527</v>
      </c>
    </row>
    <row r="109" spans="1:6" s="40" customFormat="1" ht="12.75">
      <c r="A109" s="53" t="s">
        <v>332</v>
      </c>
      <c r="B109" s="54" t="s">
        <v>258</v>
      </c>
      <c r="C109" s="26">
        <f>C110+C111+C112+C113+C114</f>
        <v>26422</v>
      </c>
      <c r="D109" s="26">
        <f>D110+D111+D112+D113+D114</f>
        <v>16481.6</v>
      </c>
      <c r="E109" s="26">
        <f>E110+E111+E112+E113+E114</f>
        <v>16581.6</v>
      </c>
      <c r="F109" s="26">
        <f aca="true" t="shared" si="4" ref="F109:F140">E109/D109*100</f>
        <v>100.60673720997961</v>
      </c>
    </row>
    <row r="110" spans="1:6" ht="38.25">
      <c r="A110" s="3" t="s">
        <v>136</v>
      </c>
      <c r="B110" s="9" t="s">
        <v>154</v>
      </c>
      <c r="C110" s="36">
        <v>1339</v>
      </c>
      <c r="D110" s="36">
        <v>505.8</v>
      </c>
      <c r="E110" s="36">
        <v>475.2</v>
      </c>
      <c r="F110" s="36">
        <f t="shared" si="4"/>
        <v>93.95017793594306</v>
      </c>
    </row>
    <row r="111" spans="1:6" ht="38.25">
      <c r="A111" s="3" t="s">
        <v>333</v>
      </c>
      <c r="B111" s="9" t="s">
        <v>155</v>
      </c>
      <c r="C111" s="36">
        <v>0</v>
      </c>
      <c r="D111" s="36">
        <v>-37.7</v>
      </c>
      <c r="E111" s="36">
        <v>-37.5</v>
      </c>
      <c r="F111" s="36">
        <f t="shared" si="4"/>
        <v>99.46949602122015</v>
      </c>
    </row>
    <row r="112" spans="1:6" ht="38.25">
      <c r="A112" s="3" t="s">
        <v>137</v>
      </c>
      <c r="B112" s="9" t="s">
        <v>334</v>
      </c>
      <c r="C112" s="36">
        <v>7343</v>
      </c>
      <c r="D112" s="36">
        <v>5769.6</v>
      </c>
      <c r="E112" s="36">
        <v>5769.6</v>
      </c>
      <c r="F112" s="36">
        <f t="shared" si="4"/>
        <v>100</v>
      </c>
    </row>
    <row r="113" spans="1:6" ht="38.25">
      <c r="A113" s="3" t="s">
        <v>138</v>
      </c>
      <c r="B113" s="9" t="s">
        <v>156</v>
      </c>
      <c r="C113" s="36">
        <v>17731</v>
      </c>
      <c r="D113" s="36">
        <v>10236.3</v>
      </c>
      <c r="E113" s="36">
        <v>10366.7</v>
      </c>
      <c r="F113" s="36">
        <f t="shared" si="4"/>
        <v>101.27389779510176</v>
      </c>
    </row>
    <row r="114" spans="1:6" ht="57.75" customHeight="1">
      <c r="A114" s="3" t="s">
        <v>139</v>
      </c>
      <c r="B114" s="9" t="s">
        <v>157</v>
      </c>
      <c r="C114" s="36">
        <v>9</v>
      </c>
      <c r="D114" s="36">
        <v>7.6</v>
      </c>
      <c r="E114" s="36">
        <v>7.6</v>
      </c>
      <c r="F114" s="36">
        <f t="shared" si="4"/>
        <v>100</v>
      </c>
    </row>
    <row r="115" spans="1:6" s="40" customFormat="1" ht="12.75">
      <c r="A115" s="24" t="s">
        <v>335</v>
      </c>
      <c r="B115" s="25" t="s">
        <v>213</v>
      </c>
      <c r="C115" s="48">
        <f>C116</f>
        <v>8.6</v>
      </c>
      <c r="D115" s="48">
        <f>D116</f>
        <v>14</v>
      </c>
      <c r="E115" s="48">
        <f>E116</f>
        <v>18.2</v>
      </c>
      <c r="F115" s="48">
        <f t="shared" si="4"/>
        <v>130</v>
      </c>
    </row>
    <row r="116" spans="1:6" s="35" customFormat="1" ht="25.5">
      <c r="A116" s="1" t="s">
        <v>336</v>
      </c>
      <c r="B116" s="7" t="s">
        <v>35</v>
      </c>
      <c r="C116" s="33">
        <v>8.6</v>
      </c>
      <c r="D116" s="33">
        <v>14</v>
      </c>
      <c r="E116" s="33">
        <v>18.2</v>
      </c>
      <c r="F116" s="36">
        <f t="shared" si="4"/>
        <v>130</v>
      </c>
    </row>
    <row r="117" spans="1:6" s="35" customFormat="1" ht="25.5">
      <c r="A117" s="24" t="s">
        <v>337</v>
      </c>
      <c r="B117" s="25" t="s">
        <v>212</v>
      </c>
      <c r="C117" s="26">
        <f>C118+C120</f>
        <v>37354.2</v>
      </c>
      <c r="D117" s="26">
        <f>D118+D120</f>
        <v>49365.8</v>
      </c>
      <c r="E117" s="26">
        <f>E118+E120</f>
        <v>50387.4</v>
      </c>
      <c r="F117" s="26">
        <f t="shared" si="4"/>
        <v>102.06944888971717</v>
      </c>
    </row>
    <row r="118" spans="1:6" s="40" customFormat="1" ht="12.75">
      <c r="A118" s="46" t="s">
        <v>338</v>
      </c>
      <c r="B118" s="47" t="s">
        <v>339</v>
      </c>
      <c r="C118" s="26">
        <f>C119</f>
        <v>36881</v>
      </c>
      <c r="D118" s="26">
        <f>D119</f>
        <v>36662</v>
      </c>
      <c r="E118" s="26">
        <f>E119</f>
        <v>37651.1</v>
      </c>
      <c r="F118" s="26">
        <f t="shared" si="4"/>
        <v>102.69788882221374</v>
      </c>
    </row>
    <row r="119" spans="1:6" ht="25.5">
      <c r="A119" s="1" t="s">
        <v>55</v>
      </c>
      <c r="B119" s="7" t="s">
        <v>36</v>
      </c>
      <c r="C119" s="33">
        <v>36881</v>
      </c>
      <c r="D119" s="33">
        <v>36662</v>
      </c>
      <c r="E119" s="33">
        <v>37651.1</v>
      </c>
      <c r="F119" s="33">
        <f t="shared" si="4"/>
        <v>102.69788882221374</v>
      </c>
    </row>
    <row r="120" spans="1:6" s="40" customFormat="1" ht="12.75">
      <c r="A120" s="46" t="s">
        <v>340</v>
      </c>
      <c r="B120" s="47" t="s">
        <v>211</v>
      </c>
      <c r="C120" s="26">
        <f>C121+C123</f>
        <v>473.2</v>
      </c>
      <c r="D120" s="26">
        <f>D121+D123</f>
        <v>12703.8</v>
      </c>
      <c r="E120" s="26">
        <f>E121+E123</f>
        <v>12736.300000000001</v>
      </c>
      <c r="F120" s="26">
        <f t="shared" si="4"/>
        <v>100.2558289645618</v>
      </c>
    </row>
    <row r="121" spans="1:6" s="35" customFormat="1" ht="25.5">
      <c r="A121" s="43" t="s">
        <v>341</v>
      </c>
      <c r="B121" s="44" t="s">
        <v>342</v>
      </c>
      <c r="C121" s="34">
        <f>C122</f>
        <v>473.2</v>
      </c>
      <c r="D121" s="34">
        <f>D122</f>
        <v>525.5</v>
      </c>
      <c r="E121" s="34">
        <f>E122</f>
        <v>510.1</v>
      </c>
      <c r="F121" s="34">
        <f t="shared" si="4"/>
        <v>97.06945765937203</v>
      </c>
    </row>
    <row r="122" spans="1:6" ht="25.5">
      <c r="A122" s="1" t="s">
        <v>32</v>
      </c>
      <c r="B122" s="7" t="s">
        <v>343</v>
      </c>
      <c r="C122" s="33">
        <v>473.2</v>
      </c>
      <c r="D122" s="33">
        <v>525.5</v>
      </c>
      <c r="E122" s="33">
        <v>510.1</v>
      </c>
      <c r="F122" s="33">
        <f t="shared" si="4"/>
        <v>97.06945765937203</v>
      </c>
    </row>
    <row r="123" spans="1:6" s="35" customFormat="1" ht="12.75">
      <c r="A123" s="43" t="s">
        <v>344</v>
      </c>
      <c r="B123" s="44" t="s">
        <v>222</v>
      </c>
      <c r="C123" s="34">
        <f>C124</f>
        <v>0</v>
      </c>
      <c r="D123" s="34">
        <f>D124</f>
        <v>12178.3</v>
      </c>
      <c r="E123" s="34">
        <f>E124</f>
        <v>12226.2</v>
      </c>
      <c r="F123" s="34">
        <f t="shared" si="4"/>
        <v>100.39332254912428</v>
      </c>
    </row>
    <row r="124" spans="1:6" ht="12.75">
      <c r="A124" s="1" t="s">
        <v>56</v>
      </c>
      <c r="B124" s="7" t="s">
        <v>37</v>
      </c>
      <c r="C124" s="33">
        <v>0</v>
      </c>
      <c r="D124" s="33">
        <v>12178.3</v>
      </c>
      <c r="E124" s="33">
        <v>12226.2</v>
      </c>
      <c r="F124" s="33">
        <f t="shared" si="4"/>
        <v>100.39332254912428</v>
      </c>
    </row>
    <row r="125" spans="1:6" ht="21" customHeight="1">
      <c r="A125" s="24" t="s">
        <v>345</v>
      </c>
      <c r="B125" s="6" t="s">
        <v>226</v>
      </c>
      <c r="C125" s="26">
        <f>C126+C128+C137</f>
        <v>22992.7</v>
      </c>
      <c r="D125" s="26">
        <f>D126+D128+D137+D142</f>
        <v>54330.299999999996</v>
      </c>
      <c r="E125" s="26">
        <f>E126+E128+E137+E142</f>
        <v>52334.90000000001</v>
      </c>
      <c r="F125" s="26">
        <f t="shared" si="4"/>
        <v>96.32727962113225</v>
      </c>
    </row>
    <row r="126" spans="1:6" s="40" customFormat="1" ht="12.75">
      <c r="A126" s="28" t="s">
        <v>346</v>
      </c>
      <c r="B126" s="6" t="s">
        <v>347</v>
      </c>
      <c r="C126" s="26">
        <f>C127</f>
        <v>0</v>
      </c>
      <c r="D126" s="26">
        <f>D127</f>
        <v>1248.9</v>
      </c>
      <c r="E126" s="26">
        <f>E127</f>
        <v>1248.9</v>
      </c>
      <c r="F126" s="26">
        <f t="shared" si="4"/>
        <v>100</v>
      </c>
    </row>
    <row r="127" spans="1:6" ht="12.75">
      <c r="A127" s="2" t="s">
        <v>57</v>
      </c>
      <c r="B127" s="10" t="s">
        <v>348</v>
      </c>
      <c r="C127" s="33">
        <v>0</v>
      </c>
      <c r="D127" s="33">
        <v>1248.9</v>
      </c>
      <c r="E127" s="33">
        <v>1248.9</v>
      </c>
      <c r="F127" s="36">
        <f t="shared" si="4"/>
        <v>100</v>
      </c>
    </row>
    <row r="128" spans="1:6" s="40" customFormat="1" ht="51">
      <c r="A128" s="28" t="s">
        <v>349</v>
      </c>
      <c r="B128" s="6" t="s">
        <v>225</v>
      </c>
      <c r="C128" s="26">
        <f>C129+C135</f>
        <v>19367.2</v>
      </c>
      <c r="D128" s="26">
        <f>D129+D135</f>
        <v>44449.799999999996</v>
      </c>
      <c r="E128" s="26">
        <f>E129+E135</f>
        <v>41451.700000000004</v>
      </c>
      <c r="F128" s="26">
        <f t="shared" si="4"/>
        <v>93.2550877619247</v>
      </c>
    </row>
    <row r="129" spans="1:6" s="35" customFormat="1" ht="57" customHeight="1">
      <c r="A129" s="55" t="s">
        <v>350</v>
      </c>
      <c r="B129" s="56" t="s">
        <v>351</v>
      </c>
      <c r="C129" s="34">
        <f>C131</f>
        <v>19367.2</v>
      </c>
      <c r="D129" s="34">
        <f>D131+D130</f>
        <v>44388.799999999996</v>
      </c>
      <c r="E129" s="34">
        <f>E131+E130</f>
        <v>41359.4</v>
      </c>
      <c r="F129" s="34">
        <f t="shared" si="4"/>
        <v>93.17530548246405</v>
      </c>
    </row>
    <row r="130" spans="1:6" s="35" customFormat="1" ht="55.5" customHeight="1">
      <c r="A130" s="2" t="s">
        <v>439</v>
      </c>
      <c r="B130" s="10" t="s">
        <v>438</v>
      </c>
      <c r="C130" s="34">
        <v>0</v>
      </c>
      <c r="D130" s="34">
        <v>155.4</v>
      </c>
      <c r="E130" s="34">
        <v>155.4</v>
      </c>
      <c r="F130" s="34">
        <f t="shared" si="4"/>
        <v>100</v>
      </c>
    </row>
    <row r="131" spans="1:6" ht="58.5" customHeight="1">
      <c r="A131" s="2" t="s">
        <v>352</v>
      </c>
      <c r="B131" s="10" t="s">
        <v>224</v>
      </c>
      <c r="C131" s="33">
        <f>C132+C133+C134</f>
        <v>19367.2</v>
      </c>
      <c r="D131" s="33">
        <f>D132+D133+D134</f>
        <v>44233.399999999994</v>
      </c>
      <c r="E131" s="33">
        <f>E132+E133+E134</f>
        <v>41204</v>
      </c>
      <c r="F131" s="34">
        <f t="shared" si="4"/>
        <v>93.15132908616567</v>
      </c>
    </row>
    <row r="132" spans="1:6" ht="76.5">
      <c r="A132" s="2" t="s">
        <v>143</v>
      </c>
      <c r="B132" s="10" t="s">
        <v>140</v>
      </c>
      <c r="C132" s="33">
        <v>724.7</v>
      </c>
      <c r="D132" s="33">
        <v>15790.3</v>
      </c>
      <c r="E132" s="33">
        <v>14228.8</v>
      </c>
      <c r="F132" s="33">
        <f t="shared" si="4"/>
        <v>90.11101752341627</v>
      </c>
    </row>
    <row r="133" spans="1:6" ht="76.5">
      <c r="A133" s="2" t="s">
        <v>144</v>
      </c>
      <c r="B133" s="10" t="s">
        <v>141</v>
      </c>
      <c r="C133" s="33">
        <v>130.5</v>
      </c>
      <c r="D133" s="33">
        <v>1621</v>
      </c>
      <c r="E133" s="33">
        <v>1617.8</v>
      </c>
      <c r="F133" s="33">
        <f t="shared" si="4"/>
        <v>99.80259099321405</v>
      </c>
    </row>
    <row r="134" spans="1:6" ht="76.5">
      <c r="A134" s="2" t="s">
        <v>145</v>
      </c>
      <c r="B134" s="10" t="s">
        <v>142</v>
      </c>
      <c r="C134" s="33">
        <v>18512</v>
      </c>
      <c r="D134" s="33">
        <v>26822.1</v>
      </c>
      <c r="E134" s="33">
        <v>25357.4</v>
      </c>
      <c r="F134" s="33">
        <f t="shared" si="4"/>
        <v>94.53920461112293</v>
      </c>
    </row>
    <row r="135" spans="1:6" s="35" customFormat="1" ht="57.75" customHeight="1">
      <c r="A135" s="55" t="s">
        <v>353</v>
      </c>
      <c r="B135" s="56" t="s">
        <v>354</v>
      </c>
      <c r="C135" s="34">
        <f>C136</f>
        <v>0</v>
      </c>
      <c r="D135" s="34">
        <f>D136</f>
        <v>61</v>
      </c>
      <c r="E135" s="34">
        <f>E136</f>
        <v>92.3</v>
      </c>
      <c r="F135" s="32">
        <f t="shared" si="4"/>
        <v>151.31147540983608</v>
      </c>
    </row>
    <row r="136" spans="1:6" ht="51">
      <c r="A136" s="2" t="s">
        <v>58</v>
      </c>
      <c r="B136" s="10" t="s">
        <v>355</v>
      </c>
      <c r="C136" s="33">
        <v>0</v>
      </c>
      <c r="D136" s="33">
        <v>61</v>
      </c>
      <c r="E136" s="33">
        <v>92.3</v>
      </c>
      <c r="F136" s="33">
        <f t="shared" si="4"/>
        <v>151.31147540983608</v>
      </c>
    </row>
    <row r="137" spans="1:6" s="40" customFormat="1" ht="25.5">
      <c r="A137" s="15" t="s">
        <v>356</v>
      </c>
      <c r="B137" s="12" t="s">
        <v>357</v>
      </c>
      <c r="C137" s="48">
        <f>C138</f>
        <v>3625.5</v>
      </c>
      <c r="D137" s="48">
        <f>D138+D140</f>
        <v>7825.9</v>
      </c>
      <c r="E137" s="48">
        <f>E138+E140</f>
        <v>8337.5</v>
      </c>
      <c r="F137" s="48">
        <f t="shared" si="4"/>
        <v>106.53726727916279</v>
      </c>
    </row>
    <row r="138" spans="1:6" s="35" customFormat="1" ht="25.5">
      <c r="A138" s="52" t="s">
        <v>358</v>
      </c>
      <c r="B138" s="57" t="s">
        <v>223</v>
      </c>
      <c r="C138" s="34">
        <f>C139</f>
        <v>3625.5</v>
      </c>
      <c r="D138" s="34">
        <f>D139</f>
        <v>7825.5</v>
      </c>
      <c r="E138" s="34">
        <f>E139</f>
        <v>8337.1</v>
      </c>
      <c r="F138" s="34">
        <f t="shared" si="4"/>
        <v>106.53760143121846</v>
      </c>
    </row>
    <row r="139" spans="1:6" ht="25.5">
      <c r="A139" s="4" t="s">
        <v>59</v>
      </c>
      <c r="B139" s="10" t="s">
        <v>38</v>
      </c>
      <c r="C139" s="33">
        <v>3625.5</v>
      </c>
      <c r="D139" s="33">
        <v>7825.5</v>
      </c>
      <c r="E139" s="33">
        <v>8337.1</v>
      </c>
      <c r="F139" s="33">
        <f t="shared" si="4"/>
        <v>106.53760143121846</v>
      </c>
    </row>
    <row r="140" spans="1:6" ht="33.75" customHeight="1">
      <c r="A140" s="4" t="s">
        <v>359</v>
      </c>
      <c r="B140" s="11" t="s">
        <v>360</v>
      </c>
      <c r="C140" s="33">
        <v>0</v>
      </c>
      <c r="D140" s="33">
        <f>D141</f>
        <v>0.4</v>
      </c>
      <c r="E140" s="33">
        <f>E141</f>
        <v>0.4</v>
      </c>
      <c r="F140" s="33">
        <f t="shared" si="4"/>
        <v>100</v>
      </c>
    </row>
    <row r="141" spans="1:6" ht="38.25">
      <c r="A141" s="4" t="s">
        <v>174</v>
      </c>
      <c r="B141" s="10" t="s">
        <v>169</v>
      </c>
      <c r="C141" s="33">
        <v>0</v>
      </c>
      <c r="D141" s="33">
        <v>0.4</v>
      </c>
      <c r="E141" s="33">
        <v>0.4</v>
      </c>
      <c r="F141" s="33">
        <f>E141/D141*100</f>
        <v>100</v>
      </c>
    </row>
    <row r="142" spans="1:6" ht="51">
      <c r="A142" s="15" t="s">
        <v>361</v>
      </c>
      <c r="B142" s="12" t="s">
        <v>362</v>
      </c>
      <c r="C142" s="48">
        <f>C143</f>
        <v>0</v>
      </c>
      <c r="D142" s="48">
        <f>D143</f>
        <v>805.7</v>
      </c>
      <c r="E142" s="48">
        <f>E143</f>
        <v>1296.8</v>
      </c>
      <c r="F142" s="48">
        <f>E142/D142*100</f>
        <v>160.95320839021966</v>
      </c>
    </row>
    <row r="143" spans="1:6" s="35" customFormat="1" ht="45" customHeight="1">
      <c r="A143" s="52" t="s">
        <v>363</v>
      </c>
      <c r="B143" s="56" t="s">
        <v>364</v>
      </c>
      <c r="C143" s="34">
        <v>0</v>
      </c>
      <c r="D143" s="34">
        <f>D144</f>
        <v>805.7</v>
      </c>
      <c r="E143" s="34">
        <f>E144</f>
        <v>1296.8</v>
      </c>
      <c r="F143" s="33">
        <f>E143/D143*100</f>
        <v>160.95320839021966</v>
      </c>
    </row>
    <row r="144" spans="1:6" ht="56.25" customHeight="1">
      <c r="A144" s="4" t="s">
        <v>175</v>
      </c>
      <c r="B144" s="10" t="s">
        <v>168</v>
      </c>
      <c r="C144" s="33">
        <v>0</v>
      </c>
      <c r="D144" s="33">
        <v>805.7</v>
      </c>
      <c r="E144" s="33">
        <v>1296.8</v>
      </c>
      <c r="F144" s="33">
        <f>E144/D144*100</f>
        <v>160.95320839021966</v>
      </c>
    </row>
    <row r="145" spans="1:6" ht="12.75">
      <c r="A145" s="24" t="s">
        <v>365</v>
      </c>
      <c r="B145" s="6" t="s">
        <v>204</v>
      </c>
      <c r="C145" s="26">
        <f aca="true" t="shared" si="5" ref="C145:E146">C146</f>
        <v>22295.4</v>
      </c>
      <c r="D145" s="26">
        <f t="shared" si="5"/>
        <v>0</v>
      </c>
      <c r="E145" s="26">
        <f t="shared" si="5"/>
        <v>0</v>
      </c>
      <c r="F145" s="26"/>
    </row>
    <row r="146" spans="1:6" s="40" customFormat="1" ht="25.5">
      <c r="A146" s="28" t="s">
        <v>366</v>
      </c>
      <c r="B146" s="6" t="s">
        <v>203</v>
      </c>
      <c r="C146" s="26">
        <f t="shared" si="5"/>
        <v>22295.4</v>
      </c>
      <c r="D146" s="26">
        <f t="shared" si="5"/>
        <v>0</v>
      </c>
      <c r="E146" s="26">
        <f t="shared" si="5"/>
        <v>0</v>
      </c>
      <c r="F146" s="26"/>
    </row>
    <row r="147" spans="1:6" ht="25.5">
      <c r="A147" s="2" t="s">
        <v>60</v>
      </c>
      <c r="B147" s="13" t="s">
        <v>39</v>
      </c>
      <c r="C147" s="33">
        <v>22295.4</v>
      </c>
      <c r="D147" s="33">
        <v>0</v>
      </c>
      <c r="E147" s="33">
        <v>0</v>
      </c>
      <c r="F147" s="33"/>
    </row>
    <row r="148" spans="1:6" ht="12.75">
      <c r="A148" s="24" t="s">
        <v>367</v>
      </c>
      <c r="B148" s="6" t="s">
        <v>202</v>
      </c>
      <c r="C148" s="26">
        <f>C149+C152+C153+C155+C160+C161+C181+C165+C173+C176+C177+C179+C171+C168</f>
        <v>8068.9</v>
      </c>
      <c r="D148" s="26">
        <f>D149+D152+D153+D155+D160+D161+D181+D165+D173+D176+D177+D179+D171+D168</f>
        <v>16230.1</v>
      </c>
      <c r="E148" s="26">
        <f>E149+E152+E153+E155+E160+E161+E181+E165+E173+E176+E177+E179+E168+E171</f>
        <v>25317.200000000004</v>
      </c>
      <c r="F148" s="26">
        <f aca="true" t="shared" si="6" ref="F148:F155">E148/D148*100</f>
        <v>155.98918059654594</v>
      </c>
    </row>
    <row r="149" spans="1:6" s="40" customFormat="1" ht="12.75">
      <c r="A149" s="46" t="s">
        <v>368</v>
      </c>
      <c r="B149" s="12" t="s">
        <v>240</v>
      </c>
      <c r="C149" s="48">
        <f>C150+C151</f>
        <v>471</v>
      </c>
      <c r="D149" s="48">
        <f>D150+D151</f>
        <v>485</v>
      </c>
      <c r="E149" s="48">
        <f>E150+E151</f>
        <v>399.8</v>
      </c>
      <c r="F149" s="48">
        <f t="shared" si="6"/>
        <v>82.43298969072164</v>
      </c>
    </row>
    <row r="150" spans="1:6" ht="71.25" customHeight="1">
      <c r="A150" s="5" t="s">
        <v>146</v>
      </c>
      <c r="B150" s="10" t="s">
        <v>263</v>
      </c>
      <c r="C150" s="36">
        <v>435</v>
      </c>
      <c r="D150" s="36">
        <v>435</v>
      </c>
      <c r="E150" s="36">
        <v>348.6</v>
      </c>
      <c r="F150" s="36">
        <f t="shared" si="6"/>
        <v>80.13793103448276</v>
      </c>
    </row>
    <row r="151" spans="1:6" ht="63.75">
      <c r="A151" s="5" t="s">
        <v>369</v>
      </c>
      <c r="B151" s="10" t="s">
        <v>370</v>
      </c>
      <c r="C151" s="36">
        <v>36</v>
      </c>
      <c r="D151" s="36">
        <v>50</v>
      </c>
      <c r="E151" s="36">
        <v>51.2</v>
      </c>
      <c r="F151" s="36">
        <f t="shared" si="6"/>
        <v>102.4</v>
      </c>
    </row>
    <row r="152" spans="1:6" s="40" customFormat="1" ht="63.75">
      <c r="A152" s="46" t="s">
        <v>147</v>
      </c>
      <c r="B152" s="12" t="s">
        <v>371</v>
      </c>
      <c r="C152" s="48">
        <v>510</v>
      </c>
      <c r="D152" s="48">
        <v>120</v>
      </c>
      <c r="E152" s="48">
        <v>121</v>
      </c>
      <c r="F152" s="48">
        <f t="shared" si="6"/>
        <v>100.83333333333333</v>
      </c>
    </row>
    <row r="153" spans="1:6" s="40" customFormat="1" ht="38.25">
      <c r="A153" s="46" t="s">
        <v>372</v>
      </c>
      <c r="B153" s="12" t="s">
        <v>239</v>
      </c>
      <c r="C153" s="48">
        <f>C154</f>
        <v>412</v>
      </c>
      <c r="D153" s="48">
        <f>D154</f>
        <v>192.5</v>
      </c>
      <c r="E153" s="48">
        <f>E154</f>
        <v>257.5</v>
      </c>
      <c r="F153" s="48">
        <f t="shared" si="6"/>
        <v>133.76623376623377</v>
      </c>
    </row>
    <row r="154" spans="1:6" s="37" customFormat="1" ht="63.75">
      <c r="A154" s="5" t="s">
        <v>148</v>
      </c>
      <c r="B154" s="11" t="s">
        <v>159</v>
      </c>
      <c r="C154" s="36">
        <v>412</v>
      </c>
      <c r="D154" s="36">
        <v>192.5</v>
      </c>
      <c r="E154" s="36">
        <v>257.5</v>
      </c>
      <c r="F154" s="36">
        <f t="shared" si="6"/>
        <v>133.76623376623377</v>
      </c>
    </row>
    <row r="155" spans="1:6" s="40" customFormat="1" ht="72" customHeight="1">
      <c r="A155" s="46" t="s">
        <v>373</v>
      </c>
      <c r="B155" s="12" t="s">
        <v>238</v>
      </c>
      <c r="C155" s="48">
        <f>+C157+C159+C158</f>
        <v>98</v>
      </c>
      <c r="D155" s="48">
        <f>+D157+D159+D158</f>
        <v>30.5</v>
      </c>
      <c r="E155" s="48">
        <f>+E157+E159+E158+E156</f>
        <v>73.5</v>
      </c>
      <c r="F155" s="48">
        <f t="shared" si="6"/>
        <v>240.98360655737702</v>
      </c>
    </row>
    <row r="156" spans="1:6" ht="25.5">
      <c r="A156" s="5" t="s">
        <v>176</v>
      </c>
      <c r="B156" s="11" t="s">
        <v>167</v>
      </c>
      <c r="C156" s="36">
        <v>0</v>
      </c>
      <c r="D156" s="36">
        <v>0</v>
      </c>
      <c r="E156" s="36">
        <v>3</v>
      </c>
      <c r="F156" s="48"/>
    </row>
    <row r="157" spans="1:6" s="35" customFormat="1" ht="43.5" customHeight="1">
      <c r="A157" s="5" t="s">
        <v>149</v>
      </c>
      <c r="B157" s="11" t="s">
        <v>452</v>
      </c>
      <c r="C157" s="36">
        <v>0</v>
      </c>
      <c r="D157" s="36">
        <v>8.5</v>
      </c>
      <c r="E157" s="36">
        <v>8.5</v>
      </c>
      <c r="F157" s="36">
        <f>E157/D157*100</f>
        <v>100</v>
      </c>
    </row>
    <row r="158" spans="1:6" ht="45" customHeight="1">
      <c r="A158" s="5" t="s">
        <v>184</v>
      </c>
      <c r="B158" s="11" t="s">
        <v>183</v>
      </c>
      <c r="C158" s="36">
        <v>0</v>
      </c>
      <c r="D158" s="36">
        <v>2</v>
      </c>
      <c r="E158" s="36">
        <v>52</v>
      </c>
      <c r="F158" s="36"/>
    </row>
    <row r="159" spans="1:6" ht="42" customHeight="1">
      <c r="A159" s="5" t="s">
        <v>150</v>
      </c>
      <c r="B159" s="11" t="s">
        <v>162</v>
      </c>
      <c r="C159" s="36">
        <v>98</v>
      </c>
      <c r="D159" s="36">
        <v>20</v>
      </c>
      <c r="E159" s="36">
        <v>10</v>
      </c>
      <c r="F159" s="36">
        <f aca="true" t="shared" si="7" ref="F159:F184">E159/D159*100</f>
        <v>50</v>
      </c>
    </row>
    <row r="160" spans="1:6" s="40" customFormat="1" ht="63.75">
      <c r="A160" s="46" t="s">
        <v>151</v>
      </c>
      <c r="B160" s="12" t="s">
        <v>374</v>
      </c>
      <c r="C160" s="48">
        <v>68</v>
      </c>
      <c r="D160" s="48">
        <v>106.4</v>
      </c>
      <c r="E160" s="48">
        <v>68</v>
      </c>
      <c r="F160" s="48">
        <f t="shared" si="7"/>
        <v>63.90977443609023</v>
      </c>
    </row>
    <row r="161" spans="1:6" s="40" customFormat="1" ht="12.75">
      <c r="A161" s="46" t="s">
        <v>375</v>
      </c>
      <c r="B161" s="12" t="s">
        <v>376</v>
      </c>
      <c r="C161" s="48">
        <f>C164</f>
        <v>500</v>
      </c>
      <c r="D161" s="48">
        <f>D164+D162</f>
        <v>1081.6</v>
      </c>
      <c r="E161" s="48">
        <f>E164+E162</f>
        <v>1108.2</v>
      </c>
      <c r="F161" s="48">
        <f t="shared" si="7"/>
        <v>102.45931952662724</v>
      </c>
    </row>
    <row r="162" spans="1:6" s="37" customFormat="1" ht="25.5">
      <c r="A162" s="5" t="s">
        <v>377</v>
      </c>
      <c r="B162" s="11" t="s">
        <v>378</v>
      </c>
      <c r="C162" s="36">
        <f>C163</f>
        <v>0</v>
      </c>
      <c r="D162" s="36">
        <f>D163</f>
        <v>62.5</v>
      </c>
      <c r="E162" s="36">
        <f>E163</f>
        <v>62.5</v>
      </c>
      <c r="F162" s="36">
        <f t="shared" si="7"/>
        <v>100</v>
      </c>
    </row>
    <row r="163" spans="1:6" s="37" customFormat="1" ht="57" customHeight="1">
      <c r="A163" s="5" t="s">
        <v>440</v>
      </c>
      <c r="B163" s="11" t="s">
        <v>441</v>
      </c>
      <c r="C163" s="36">
        <v>0</v>
      </c>
      <c r="D163" s="36">
        <v>62.5</v>
      </c>
      <c r="E163" s="36">
        <v>62.5</v>
      </c>
      <c r="F163" s="36">
        <f t="shared" si="7"/>
        <v>100</v>
      </c>
    </row>
    <row r="164" spans="1:6" s="37" customFormat="1" ht="38.25">
      <c r="A164" s="5" t="s">
        <v>152</v>
      </c>
      <c r="B164" s="11" t="s">
        <v>379</v>
      </c>
      <c r="C164" s="36">
        <v>500</v>
      </c>
      <c r="D164" s="36">
        <v>1019.1</v>
      </c>
      <c r="E164" s="36">
        <v>1045.7</v>
      </c>
      <c r="F164" s="36">
        <f t="shared" si="7"/>
        <v>102.61014620743794</v>
      </c>
    </row>
    <row r="165" spans="1:6" s="40" customFormat="1" ht="43.5" customHeight="1">
      <c r="A165" s="46" t="s">
        <v>380</v>
      </c>
      <c r="B165" s="12" t="s">
        <v>381</v>
      </c>
      <c r="C165" s="48">
        <f>SUM(C166:C167)</f>
        <v>0</v>
      </c>
      <c r="D165" s="48">
        <f>SUM(D166:D167)</f>
        <v>110.9</v>
      </c>
      <c r="E165" s="48">
        <f>SUM(E166:E167)</f>
        <v>168.4</v>
      </c>
      <c r="F165" s="48">
        <f t="shared" si="7"/>
        <v>151.84851217312894</v>
      </c>
    </row>
    <row r="166" spans="1:6" s="40" customFormat="1" ht="43.5" customHeight="1">
      <c r="A166" s="5" t="s">
        <v>29</v>
      </c>
      <c r="B166" s="11" t="s">
        <v>382</v>
      </c>
      <c r="C166" s="36">
        <v>0</v>
      </c>
      <c r="D166" s="36">
        <v>97.9</v>
      </c>
      <c r="E166" s="36">
        <v>136.5</v>
      </c>
      <c r="F166" s="36">
        <f t="shared" si="7"/>
        <v>139.4279877425945</v>
      </c>
    </row>
    <row r="167" spans="1:6" ht="70.5" customHeight="1">
      <c r="A167" s="5" t="s">
        <v>153</v>
      </c>
      <c r="B167" s="11" t="s">
        <v>383</v>
      </c>
      <c r="C167" s="36">
        <v>0</v>
      </c>
      <c r="D167" s="36">
        <v>13</v>
      </c>
      <c r="E167" s="36">
        <v>31.9</v>
      </c>
      <c r="F167" s="36">
        <f t="shared" si="7"/>
        <v>245.38461538461536</v>
      </c>
    </row>
    <row r="168" spans="1:6" s="40" customFormat="1" ht="12.75">
      <c r="A168" s="46" t="s">
        <v>384</v>
      </c>
      <c r="B168" s="12" t="s">
        <v>257</v>
      </c>
      <c r="C168" s="48">
        <f>C169+C170</f>
        <v>0.2</v>
      </c>
      <c r="D168" s="48">
        <f>D169+D170</f>
        <v>193.8</v>
      </c>
      <c r="E168" s="48">
        <f>E169+E170</f>
        <v>217.89999999999998</v>
      </c>
      <c r="F168" s="48">
        <f t="shared" si="7"/>
        <v>112.43550051599584</v>
      </c>
    </row>
    <row r="169" spans="1:6" ht="25.5">
      <c r="A169" s="5" t="s">
        <v>177</v>
      </c>
      <c r="B169" s="11" t="s">
        <v>166</v>
      </c>
      <c r="C169" s="36">
        <v>0</v>
      </c>
      <c r="D169" s="36">
        <v>45.7</v>
      </c>
      <c r="E169" s="36">
        <v>69.8</v>
      </c>
      <c r="F169" s="36">
        <f t="shared" si="7"/>
        <v>152.73522975929976</v>
      </c>
    </row>
    <row r="170" spans="1:6" ht="51">
      <c r="A170" s="5" t="s">
        <v>178</v>
      </c>
      <c r="B170" s="11" t="s">
        <v>165</v>
      </c>
      <c r="C170" s="36">
        <v>0.2</v>
      </c>
      <c r="D170" s="36">
        <v>148.1</v>
      </c>
      <c r="E170" s="36">
        <v>148.1</v>
      </c>
      <c r="F170" s="36">
        <f t="shared" si="7"/>
        <v>100</v>
      </c>
    </row>
    <row r="171" spans="1:6" ht="38.25">
      <c r="A171" s="46" t="s">
        <v>385</v>
      </c>
      <c r="B171" s="12" t="s">
        <v>201</v>
      </c>
      <c r="C171" s="48">
        <f>C172</f>
        <v>685.2</v>
      </c>
      <c r="D171" s="48">
        <f>D172</f>
        <v>1559.8</v>
      </c>
      <c r="E171" s="48">
        <f>E172</f>
        <v>1509.5</v>
      </c>
      <c r="F171" s="48">
        <f t="shared" si="7"/>
        <v>96.77522759328119</v>
      </c>
    </row>
    <row r="172" spans="1:6" ht="42.75" customHeight="1">
      <c r="A172" s="5" t="s">
        <v>194</v>
      </c>
      <c r="B172" s="11" t="s">
        <v>179</v>
      </c>
      <c r="C172" s="36">
        <v>685.2</v>
      </c>
      <c r="D172" s="36">
        <v>1559.8</v>
      </c>
      <c r="E172" s="36">
        <v>1509.5</v>
      </c>
      <c r="F172" s="36">
        <f t="shared" si="7"/>
        <v>96.77522759328119</v>
      </c>
    </row>
    <row r="173" spans="1:6" s="40" customFormat="1" ht="38.25">
      <c r="A173" s="46" t="s">
        <v>442</v>
      </c>
      <c r="B173" s="12" t="s">
        <v>443</v>
      </c>
      <c r="C173" s="48">
        <f>C174+C175</f>
        <v>107.2</v>
      </c>
      <c r="D173" s="48">
        <f>D174+D175</f>
        <v>492.6</v>
      </c>
      <c r="E173" s="48">
        <f>E174+E175</f>
        <v>444.5</v>
      </c>
      <c r="F173" s="48">
        <f t="shared" si="7"/>
        <v>90.23548518067398</v>
      </c>
    </row>
    <row r="174" spans="1:6" s="40" customFormat="1" ht="38.25">
      <c r="A174" s="46" t="s">
        <v>442</v>
      </c>
      <c r="B174" s="11" t="s">
        <v>435</v>
      </c>
      <c r="C174" s="36">
        <v>0</v>
      </c>
      <c r="D174" s="36">
        <v>3.5</v>
      </c>
      <c r="E174" s="36">
        <v>37.5</v>
      </c>
      <c r="F174" s="36">
        <f t="shared" si="7"/>
        <v>1071.4285714285713</v>
      </c>
    </row>
    <row r="175" spans="1:6" s="40" customFormat="1" ht="63.75">
      <c r="A175" s="46" t="s">
        <v>161</v>
      </c>
      <c r="B175" s="11" t="s">
        <v>160</v>
      </c>
      <c r="C175" s="36">
        <v>107.2</v>
      </c>
      <c r="D175" s="36">
        <v>489.1</v>
      </c>
      <c r="E175" s="36">
        <v>407</v>
      </c>
      <c r="F175" s="36">
        <f t="shared" si="7"/>
        <v>83.21406665303618</v>
      </c>
    </row>
    <row r="176" spans="1:6" s="40" customFormat="1" ht="63.75">
      <c r="A176" s="46" t="s">
        <v>163</v>
      </c>
      <c r="B176" s="12" t="s">
        <v>386</v>
      </c>
      <c r="C176" s="48">
        <v>1948.5</v>
      </c>
      <c r="D176" s="48">
        <v>2117</v>
      </c>
      <c r="E176" s="48">
        <v>2009.5</v>
      </c>
      <c r="F176" s="48">
        <f t="shared" si="7"/>
        <v>94.9220595181861</v>
      </c>
    </row>
    <row r="177" spans="1:6" s="40" customFormat="1" ht="51">
      <c r="A177" s="46" t="s">
        <v>387</v>
      </c>
      <c r="B177" s="12" t="s">
        <v>388</v>
      </c>
      <c r="C177" s="48">
        <f>C178</f>
        <v>0</v>
      </c>
      <c r="D177" s="48">
        <f>D178</f>
        <v>818.6</v>
      </c>
      <c r="E177" s="48">
        <f>E178</f>
        <v>2612.7</v>
      </c>
      <c r="F177" s="48">
        <f t="shared" si="7"/>
        <v>319.1668702663083</v>
      </c>
    </row>
    <row r="178" spans="1:6" s="37" customFormat="1" ht="63.75">
      <c r="A178" s="5" t="s">
        <v>22</v>
      </c>
      <c r="B178" s="11" t="s">
        <v>21</v>
      </c>
      <c r="C178" s="36">
        <v>0</v>
      </c>
      <c r="D178" s="36">
        <v>818.6</v>
      </c>
      <c r="E178" s="36">
        <v>2612.7</v>
      </c>
      <c r="F178" s="36">
        <f t="shared" si="7"/>
        <v>319.1668702663083</v>
      </c>
    </row>
    <row r="179" spans="1:6" s="40" customFormat="1" ht="25.5">
      <c r="A179" s="46" t="s">
        <v>389</v>
      </c>
      <c r="B179" s="12" t="s">
        <v>200</v>
      </c>
      <c r="C179" s="48">
        <f>C180</f>
        <v>692.8</v>
      </c>
      <c r="D179" s="48">
        <f>D180</f>
        <v>850.7</v>
      </c>
      <c r="E179" s="48">
        <f>E180</f>
        <v>1026.4</v>
      </c>
      <c r="F179" s="48">
        <f t="shared" si="7"/>
        <v>120.65357940519573</v>
      </c>
    </row>
    <row r="180" spans="1:6" s="37" customFormat="1" ht="38.25">
      <c r="A180" s="5" t="s">
        <v>24</v>
      </c>
      <c r="B180" s="11" t="s">
        <v>23</v>
      </c>
      <c r="C180" s="36">
        <v>692.8</v>
      </c>
      <c r="D180" s="36">
        <v>850.7</v>
      </c>
      <c r="E180" s="36">
        <v>1026.4</v>
      </c>
      <c r="F180" s="36">
        <f t="shared" si="7"/>
        <v>120.65357940519573</v>
      </c>
    </row>
    <row r="181" spans="1:6" s="40" customFormat="1" ht="25.5">
      <c r="A181" s="46" t="s">
        <v>390</v>
      </c>
      <c r="B181" s="12" t="s">
        <v>237</v>
      </c>
      <c r="C181" s="48">
        <f>SUM(C182:C183)</f>
        <v>2576</v>
      </c>
      <c r="D181" s="48">
        <f>SUM(D182:D183)</f>
        <v>8070.7</v>
      </c>
      <c r="E181" s="48">
        <f>SUM(E182:E183)</f>
        <v>15300.3</v>
      </c>
      <c r="F181" s="48">
        <f t="shared" si="7"/>
        <v>189.57835132020767</v>
      </c>
    </row>
    <row r="182" spans="1:6" ht="25.5">
      <c r="A182" s="5" t="s">
        <v>2</v>
      </c>
      <c r="B182" s="11" t="s">
        <v>40</v>
      </c>
      <c r="C182" s="36">
        <v>21</v>
      </c>
      <c r="D182" s="36">
        <v>5053.7</v>
      </c>
      <c r="E182" s="36">
        <v>12054.8</v>
      </c>
      <c r="F182" s="36">
        <f t="shared" si="7"/>
        <v>238.5341433009478</v>
      </c>
    </row>
    <row r="183" spans="1:6" ht="57" customHeight="1">
      <c r="A183" s="5" t="s">
        <v>158</v>
      </c>
      <c r="B183" s="11" t="s">
        <v>391</v>
      </c>
      <c r="C183" s="36">
        <v>2555</v>
      </c>
      <c r="D183" s="36">
        <v>3017</v>
      </c>
      <c r="E183" s="36">
        <v>3245.5</v>
      </c>
      <c r="F183" s="36">
        <f t="shared" si="7"/>
        <v>107.57374875704342</v>
      </c>
    </row>
    <row r="184" spans="1:6" ht="12.75">
      <c r="A184" s="24" t="s">
        <v>392</v>
      </c>
      <c r="B184" s="25" t="s">
        <v>199</v>
      </c>
      <c r="C184" s="26">
        <f>C185+C187</f>
        <v>948.5</v>
      </c>
      <c r="D184" s="26">
        <f>D185+D187</f>
        <v>5616.2</v>
      </c>
      <c r="E184" s="26">
        <f>E185+E187</f>
        <v>6066.9</v>
      </c>
      <c r="F184" s="26">
        <f t="shared" si="7"/>
        <v>108.02499910971832</v>
      </c>
    </row>
    <row r="185" spans="1:6" s="40" customFormat="1" ht="12.75">
      <c r="A185" s="24" t="s">
        <v>393</v>
      </c>
      <c r="B185" s="25" t="s">
        <v>394</v>
      </c>
      <c r="C185" s="26">
        <f>C186</f>
        <v>0</v>
      </c>
      <c r="D185" s="26">
        <f>D186</f>
        <v>0</v>
      </c>
      <c r="E185" s="26">
        <f>E186</f>
        <v>155.4</v>
      </c>
      <c r="F185" s="26"/>
    </row>
    <row r="186" spans="1:6" ht="12.75">
      <c r="A186" s="1" t="s">
        <v>3</v>
      </c>
      <c r="B186" s="7" t="s">
        <v>41</v>
      </c>
      <c r="C186" s="33">
        <v>0</v>
      </c>
      <c r="D186" s="33">
        <v>0</v>
      </c>
      <c r="E186" s="33">
        <v>155.4</v>
      </c>
      <c r="F186" s="33"/>
    </row>
    <row r="187" spans="1:6" s="40" customFormat="1" ht="12.75">
      <c r="A187" s="24" t="s">
        <v>395</v>
      </c>
      <c r="B187" s="25" t="s">
        <v>396</v>
      </c>
      <c r="C187" s="26">
        <f>C188</f>
        <v>948.5</v>
      </c>
      <c r="D187" s="26">
        <f>D188</f>
        <v>5616.2</v>
      </c>
      <c r="E187" s="26">
        <f>E188</f>
        <v>5911.5</v>
      </c>
      <c r="F187" s="26">
        <f aca="true" t="shared" si="8" ref="F187:F213">E187/D187*100</f>
        <v>105.25800363234927</v>
      </c>
    </row>
    <row r="188" spans="1:6" ht="12.75">
      <c r="A188" s="1" t="s">
        <v>4</v>
      </c>
      <c r="B188" s="7" t="s">
        <v>5</v>
      </c>
      <c r="C188" s="33">
        <v>948.5</v>
      </c>
      <c r="D188" s="33">
        <v>5616.2</v>
      </c>
      <c r="E188" s="33">
        <v>5911.5</v>
      </c>
      <c r="F188" s="33">
        <f t="shared" si="8"/>
        <v>105.25800363234927</v>
      </c>
    </row>
    <row r="189" spans="1:6" ht="12.75">
      <c r="A189" s="24" t="s">
        <v>397</v>
      </c>
      <c r="B189" s="6" t="s">
        <v>198</v>
      </c>
      <c r="C189" s="26">
        <f>C190+C225+C234+C229</f>
        <v>2912913.1999999997</v>
      </c>
      <c r="D189" s="26">
        <f>D190+D225+D234+D229</f>
        <v>6166587.4</v>
      </c>
      <c r="E189" s="26">
        <f>E190+E225+E234+E229</f>
        <v>5696363</v>
      </c>
      <c r="F189" s="26">
        <f t="shared" si="8"/>
        <v>92.37464144268837</v>
      </c>
    </row>
    <row r="190" spans="1:6" ht="25.5">
      <c r="A190" s="49" t="s">
        <v>398</v>
      </c>
      <c r="B190" s="25" t="s">
        <v>399</v>
      </c>
      <c r="C190" s="26">
        <f>C191+C194+C205+C222</f>
        <v>2835112.0999999996</v>
      </c>
      <c r="D190" s="26">
        <f>D191+D194+D205+D222</f>
        <v>6050096.4</v>
      </c>
      <c r="E190" s="26">
        <f>E191+E194+E205+E222</f>
        <v>5601704.2</v>
      </c>
      <c r="F190" s="26">
        <f t="shared" si="8"/>
        <v>92.5886767688528</v>
      </c>
    </row>
    <row r="191" spans="1:6" s="40" customFormat="1" ht="16.5" customHeight="1">
      <c r="A191" s="28" t="s">
        <v>400</v>
      </c>
      <c r="B191" s="6" t="s">
        <v>401</v>
      </c>
      <c r="C191" s="26">
        <f aca="true" t="shared" si="9" ref="C191:E192">C192</f>
        <v>42337.5</v>
      </c>
      <c r="D191" s="26">
        <f t="shared" si="9"/>
        <v>42337.5</v>
      </c>
      <c r="E191" s="26">
        <f t="shared" si="9"/>
        <v>42337.5</v>
      </c>
      <c r="F191" s="26">
        <f t="shared" si="8"/>
        <v>100</v>
      </c>
    </row>
    <row r="192" spans="1:6" s="35" customFormat="1" ht="12.75">
      <c r="A192" s="52" t="s">
        <v>402</v>
      </c>
      <c r="B192" s="44" t="s">
        <v>234</v>
      </c>
      <c r="C192" s="34">
        <f t="shared" si="9"/>
        <v>42337.5</v>
      </c>
      <c r="D192" s="34">
        <f t="shared" si="9"/>
        <v>42337.5</v>
      </c>
      <c r="E192" s="34">
        <f t="shared" si="9"/>
        <v>42337.5</v>
      </c>
      <c r="F192" s="34">
        <f t="shared" si="8"/>
        <v>100</v>
      </c>
    </row>
    <row r="193" spans="1:6" ht="12.75">
      <c r="A193" s="4" t="s">
        <v>190</v>
      </c>
      <c r="B193" s="7" t="s">
        <v>403</v>
      </c>
      <c r="C193" s="33">
        <v>42337.5</v>
      </c>
      <c r="D193" s="33">
        <v>42337.5</v>
      </c>
      <c r="E193" s="33">
        <v>42337.5</v>
      </c>
      <c r="F193" s="33">
        <f t="shared" si="8"/>
        <v>100</v>
      </c>
    </row>
    <row r="194" spans="1:6" s="40" customFormat="1" ht="27" customHeight="1">
      <c r="A194" s="28" t="s">
        <v>404</v>
      </c>
      <c r="B194" s="6" t="s">
        <v>405</v>
      </c>
      <c r="C194" s="26">
        <f>+C203+C195+C197+C201</f>
        <v>254553</v>
      </c>
      <c r="D194" s="26">
        <f>+D203+D195+D197+D201+D199</f>
        <v>359405.1</v>
      </c>
      <c r="E194" s="26">
        <f>+E203+E195+E197+E201+E199</f>
        <v>273886.7</v>
      </c>
      <c r="F194" s="26">
        <f t="shared" si="8"/>
        <v>76.2055685909855</v>
      </c>
    </row>
    <row r="195" spans="1:6" s="35" customFormat="1" ht="30" customHeight="1">
      <c r="A195" s="52" t="s">
        <v>406</v>
      </c>
      <c r="B195" s="57" t="s">
        <v>407</v>
      </c>
      <c r="C195" s="32">
        <f>C196</f>
        <v>0</v>
      </c>
      <c r="D195" s="32">
        <f>D196</f>
        <v>95737.6</v>
      </c>
      <c r="E195" s="32">
        <f>E196</f>
        <v>48216.7</v>
      </c>
      <c r="F195" s="32">
        <f t="shared" si="8"/>
        <v>50.36338909686475</v>
      </c>
    </row>
    <row r="196" spans="1:6" ht="30" customHeight="1">
      <c r="A196" s="4" t="s">
        <v>261</v>
      </c>
      <c r="B196" s="11" t="s">
        <v>408</v>
      </c>
      <c r="C196" s="36">
        <v>0</v>
      </c>
      <c r="D196" s="36">
        <v>95737.6</v>
      </c>
      <c r="E196" s="36">
        <v>48216.7</v>
      </c>
      <c r="F196" s="36">
        <f t="shared" si="8"/>
        <v>50.36338909686475</v>
      </c>
    </row>
    <row r="197" spans="1:6" ht="12.75">
      <c r="A197" s="52" t="s">
        <v>445</v>
      </c>
      <c r="B197" s="57" t="s">
        <v>444</v>
      </c>
      <c r="C197" s="36">
        <f>C198</f>
        <v>0</v>
      </c>
      <c r="D197" s="36">
        <f>D198</f>
        <v>30</v>
      </c>
      <c r="E197" s="36">
        <f>E198</f>
        <v>30</v>
      </c>
      <c r="F197" s="36">
        <f t="shared" si="8"/>
        <v>100</v>
      </c>
    </row>
    <row r="198" spans="1:6" ht="12.75">
      <c r="A198" s="4" t="s">
        <v>446</v>
      </c>
      <c r="B198" s="11" t="s">
        <v>444</v>
      </c>
      <c r="C198" s="36">
        <v>0</v>
      </c>
      <c r="D198" s="36">
        <v>30</v>
      </c>
      <c r="E198" s="36">
        <v>30</v>
      </c>
      <c r="F198" s="36">
        <f t="shared" si="8"/>
        <v>100</v>
      </c>
    </row>
    <row r="199" spans="1:6" ht="28.5" customHeight="1">
      <c r="A199" s="4" t="s">
        <v>409</v>
      </c>
      <c r="B199" s="11" t="s">
        <v>197</v>
      </c>
      <c r="C199" s="32">
        <f>C200</f>
        <v>0</v>
      </c>
      <c r="D199" s="32">
        <f>D200</f>
        <v>49933.5</v>
      </c>
      <c r="E199" s="32">
        <f>E200</f>
        <v>49933.5</v>
      </c>
      <c r="F199" s="32">
        <f t="shared" si="8"/>
        <v>100</v>
      </c>
    </row>
    <row r="200" spans="1:6" ht="42" customHeight="1">
      <c r="A200" s="4" t="s">
        <v>262</v>
      </c>
      <c r="B200" s="11" t="s">
        <v>195</v>
      </c>
      <c r="C200" s="36">
        <v>0</v>
      </c>
      <c r="D200" s="36">
        <v>49933.5</v>
      </c>
      <c r="E200" s="36">
        <v>49933.5</v>
      </c>
      <c r="F200" s="36">
        <f t="shared" si="8"/>
        <v>100</v>
      </c>
    </row>
    <row r="201" spans="1:6" s="37" customFormat="1" ht="51">
      <c r="A201" s="4" t="s">
        <v>437</v>
      </c>
      <c r="B201" s="11" t="s">
        <v>434</v>
      </c>
      <c r="C201" s="32">
        <f>C202</f>
        <v>0</v>
      </c>
      <c r="D201" s="32">
        <f>D202</f>
        <v>12690</v>
      </c>
      <c r="E201" s="32">
        <f>E202</f>
        <v>12690</v>
      </c>
      <c r="F201" s="32">
        <f t="shared" si="8"/>
        <v>100</v>
      </c>
    </row>
    <row r="202" spans="1:6" ht="51">
      <c r="A202" s="4" t="s">
        <v>436</v>
      </c>
      <c r="B202" s="11" t="s">
        <v>433</v>
      </c>
      <c r="C202" s="36">
        <v>0</v>
      </c>
      <c r="D202" s="36">
        <v>12690</v>
      </c>
      <c r="E202" s="36">
        <v>12690</v>
      </c>
      <c r="F202" s="36">
        <f t="shared" si="8"/>
        <v>100</v>
      </c>
    </row>
    <row r="203" spans="1:6" s="35" customFormat="1" ht="12.75">
      <c r="A203" s="55" t="s">
        <v>410</v>
      </c>
      <c r="B203" s="44" t="s">
        <v>210</v>
      </c>
      <c r="C203" s="32">
        <f>C204</f>
        <v>254553</v>
      </c>
      <c r="D203" s="32">
        <f>D204</f>
        <v>201014</v>
      </c>
      <c r="E203" s="32">
        <f>E204</f>
        <v>163016.5</v>
      </c>
      <c r="F203" s="32">
        <f t="shared" si="8"/>
        <v>81.09708776503129</v>
      </c>
    </row>
    <row r="204" spans="1:6" ht="12.75">
      <c r="A204" s="2" t="s">
        <v>186</v>
      </c>
      <c r="B204" s="7" t="s">
        <v>42</v>
      </c>
      <c r="C204" s="36">
        <v>254553</v>
      </c>
      <c r="D204" s="36">
        <v>201014</v>
      </c>
      <c r="E204" s="36">
        <v>163016.5</v>
      </c>
      <c r="F204" s="36">
        <f t="shared" si="8"/>
        <v>81.09708776503129</v>
      </c>
    </row>
    <row r="205" spans="1:6" s="40" customFormat="1" ht="12.75">
      <c r="A205" s="28" t="s">
        <v>411</v>
      </c>
      <c r="B205" s="47" t="s">
        <v>450</v>
      </c>
      <c r="C205" s="26">
        <f>C206+C208+C210+C212+C220+C214+C216+C218</f>
        <v>1397306.7</v>
      </c>
      <c r="D205" s="26">
        <f>D206+D208+D210+D212+D220+D214+D216+D218</f>
        <v>1499191.5000000002</v>
      </c>
      <c r="E205" s="26">
        <f>E206+E208+E210+E212+E220+E214+E216+E218</f>
        <v>1494736.5</v>
      </c>
      <c r="F205" s="26">
        <f t="shared" si="8"/>
        <v>99.70283983066871</v>
      </c>
    </row>
    <row r="206" spans="1:6" s="35" customFormat="1" ht="25.5">
      <c r="A206" s="55" t="s">
        <v>412</v>
      </c>
      <c r="B206" s="44" t="s">
        <v>236</v>
      </c>
      <c r="C206" s="32">
        <f>C207</f>
        <v>20310</v>
      </c>
      <c r="D206" s="32">
        <f>D207</f>
        <v>20604.5</v>
      </c>
      <c r="E206" s="32">
        <f>E207</f>
        <v>20604.5</v>
      </c>
      <c r="F206" s="32">
        <f t="shared" si="8"/>
        <v>100</v>
      </c>
    </row>
    <row r="207" spans="1:6" ht="25.5">
      <c r="A207" s="2" t="s">
        <v>187</v>
      </c>
      <c r="B207" s="7" t="s">
        <v>413</v>
      </c>
      <c r="C207" s="36">
        <v>20310</v>
      </c>
      <c r="D207" s="36">
        <v>20604.5</v>
      </c>
      <c r="E207" s="36">
        <v>20604.5</v>
      </c>
      <c r="F207" s="36">
        <f t="shared" si="8"/>
        <v>100</v>
      </c>
    </row>
    <row r="208" spans="1:6" s="35" customFormat="1" ht="25.5">
      <c r="A208" s="55" t="s">
        <v>414</v>
      </c>
      <c r="B208" s="44" t="s">
        <v>415</v>
      </c>
      <c r="C208" s="32">
        <f>C209</f>
        <v>1327662.2</v>
      </c>
      <c r="D208" s="32">
        <f>D209</f>
        <v>1417382.2</v>
      </c>
      <c r="E208" s="32">
        <f>E209</f>
        <v>1417239.2</v>
      </c>
      <c r="F208" s="32">
        <f t="shared" si="8"/>
        <v>99.98991097813985</v>
      </c>
    </row>
    <row r="209" spans="1:6" ht="25.5">
      <c r="A209" s="2" t="s">
        <v>188</v>
      </c>
      <c r="B209" s="10" t="s">
        <v>44</v>
      </c>
      <c r="C209" s="36">
        <v>1327662.2</v>
      </c>
      <c r="D209" s="36">
        <v>1417382.2</v>
      </c>
      <c r="E209" s="36">
        <v>1417239.2</v>
      </c>
      <c r="F209" s="36">
        <f t="shared" si="8"/>
        <v>99.98991097813985</v>
      </c>
    </row>
    <row r="210" spans="1:6" s="35" customFormat="1" ht="42.75" customHeight="1">
      <c r="A210" s="55" t="s">
        <v>416</v>
      </c>
      <c r="B210" s="44" t="s">
        <v>235</v>
      </c>
      <c r="C210" s="32">
        <f>C211</f>
        <v>49334.5</v>
      </c>
      <c r="D210" s="32">
        <f>D211</f>
        <v>46270.1</v>
      </c>
      <c r="E210" s="32">
        <f>E211</f>
        <v>45870.1</v>
      </c>
      <c r="F210" s="32">
        <f t="shared" si="8"/>
        <v>99.13551083745227</v>
      </c>
    </row>
    <row r="211" spans="1:6" ht="51">
      <c r="A211" s="2" t="s">
        <v>189</v>
      </c>
      <c r="B211" s="7" t="s">
        <v>18</v>
      </c>
      <c r="C211" s="36">
        <v>49334.5</v>
      </c>
      <c r="D211" s="36">
        <v>46270.1</v>
      </c>
      <c r="E211" s="36">
        <v>45870.1</v>
      </c>
      <c r="F211" s="36">
        <f t="shared" si="8"/>
        <v>99.13551083745227</v>
      </c>
    </row>
    <row r="212" spans="1:6" ht="45.75" customHeight="1">
      <c r="A212" s="55" t="s">
        <v>448</v>
      </c>
      <c r="B212" s="44" t="s">
        <v>451</v>
      </c>
      <c r="C212" s="36">
        <f>C213</f>
        <v>0</v>
      </c>
      <c r="D212" s="36">
        <f>D213</f>
        <v>2432.8</v>
      </c>
      <c r="E212" s="36">
        <f>E213</f>
        <v>2432.8</v>
      </c>
      <c r="F212" s="36">
        <f t="shared" si="8"/>
        <v>100</v>
      </c>
    </row>
    <row r="213" spans="1:6" ht="42" customHeight="1">
      <c r="A213" s="55" t="s">
        <v>449</v>
      </c>
      <c r="B213" s="7" t="s">
        <v>447</v>
      </c>
      <c r="C213" s="36">
        <v>0</v>
      </c>
      <c r="D213" s="36">
        <v>2432.8</v>
      </c>
      <c r="E213" s="36">
        <v>2432.8</v>
      </c>
      <c r="F213" s="36">
        <f t="shared" si="8"/>
        <v>100</v>
      </c>
    </row>
    <row r="214" spans="1:6" s="35" customFormat="1" ht="69" customHeight="1">
      <c r="A214" s="55" t="s">
        <v>417</v>
      </c>
      <c r="B214" s="44" t="s">
        <v>418</v>
      </c>
      <c r="C214" s="32">
        <f>C215</f>
        <v>0</v>
      </c>
      <c r="D214" s="32">
        <f>D215</f>
        <v>1340.5</v>
      </c>
      <c r="E214" s="32">
        <f>E215</f>
        <v>0</v>
      </c>
      <c r="F214" s="36"/>
    </row>
    <row r="215" spans="1:6" ht="66.75" customHeight="1">
      <c r="A215" s="2" t="s">
        <v>259</v>
      </c>
      <c r="B215" s="7" t="s">
        <v>264</v>
      </c>
      <c r="C215" s="36">
        <v>0</v>
      </c>
      <c r="D215" s="36">
        <v>1340.5</v>
      </c>
      <c r="E215" s="36">
        <v>0</v>
      </c>
      <c r="F215" s="36"/>
    </row>
    <row r="216" spans="1:6" s="35" customFormat="1" ht="57" customHeight="1">
      <c r="A216" s="55" t="s">
        <v>419</v>
      </c>
      <c r="B216" s="44" t="s">
        <v>459</v>
      </c>
      <c r="C216" s="32">
        <f>C217</f>
        <v>0</v>
      </c>
      <c r="D216" s="32">
        <f>D217</f>
        <v>2613.6</v>
      </c>
      <c r="E216" s="32">
        <f>E217</f>
        <v>2603.2</v>
      </c>
      <c r="F216" s="36">
        <f aca="true" t="shared" si="10" ref="F216:F238">E216/D216*100</f>
        <v>99.60208142026323</v>
      </c>
    </row>
    <row r="217" spans="1:6" ht="54.75" customHeight="1">
      <c r="A217" s="2" t="s">
        <v>260</v>
      </c>
      <c r="B217" s="7" t="s">
        <v>458</v>
      </c>
      <c r="C217" s="36">
        <v>0</v>
      </c>
      <c r="D217" s="36">
        <v>2613.6</v>
      </c>
      <c r="E217" s="36">
        <v>2603.2</v>
      </c>
      <c r="F217" s="36">
        <f t="shared" si="10"/>
        <v>99.60208142026323</v>
      </c>
    </row>
    <row r="218" spans="1:6" ht="21" customHeight="1">
      <c r="A218" s="55" t="s">
        <v>420</v>
      </c>
      <c r="B218" s="7" t="s">
        <v>209</v>
      </c>
      <c r="C218" s="36">
        <f>C219</f>
        <v>0</v>
      </c>
      <c r="D218" s="36">
        <f>D219</f>
        <v>5841.8</v>
      </c>
      <c r="E218" s="36">
        <f>E219</f>
        <v>5841.8</v>
      </c>
      <c r="F218" s="36">
        <f t="shared" si="10"/>
        <v>100</v>
      </c>
    </row>
    <row r="219" spans="1:6" ht="30" customHeight="1">
      <c r="A219" s="2" t="s">
        <v>192</v>
      </c>
      <c r="B219" s="7" t="s">
        <v>43</v>
      </c>
      <c r="C219" s="36">
        <v>0</v>
      </c>
      <c r="D219" s="36">
        <v>5841.8</v>
      </c>
      <c r="E219" s="36">
        <v>5841.8</v>
      </c>
      <c r="F219" s="36">
        <f t="shared" si="10"/>
        <v>100</v>
      </c>
    </row>
    <row r="220" spans="1:6" s="35" customFormat="1" ht="12.75">
      <c r="A220" s="52" t="s">
        <v>454</v>
      </c>
      <c r="B220" s="44" t="s">
        <v>421</v>
      </c>
      <c r="C220" s="32">
        <f>C221</f>
        <v>0</v>
      </c>
      <c r="D220" s="32">
        <f>D221</f>
        <v>2706</v>
      </c>
      <c r="E220" s="32">
        <f>E221</f>
        <v>144.9</v>
      </c>
      <c r="F220" s="32">
        <f t="shared" si="10"/>
        <v>5.354767184035477</v>
      </c>
    </row>
    <row r="221" spans="1:6" ht="12.75">
      <c r="A221" s="4" t="s">
        <v>453</v>
      </c>
      <c r="B221" s="11" t="s">
        <v>14</v>
      </c>
      <c r="C221" s="36">
        <v>0</v>
      </c>
      <c r="D221" s="36">
        <v>2706</v>
      </c>
      <c r="E221" s="36">
        <v>144.9</v>
      </c>
      <c r="F221" s="36">
        <f t="shared" si="10"/>
        <v>5.354767184035477</v>
      </c>
    </row>
    <row r="222" spans="1:6" s="40" customFormat="1" ht="12.75">
      <c r="A222" s="15" t="s">
        <v>422</v>
      </c>
      <c r="B222" s="12" t="s">
        <v>208</v>
      </c>
      <c r="C222" s="48">
        <f aca="true" t="shared" si="11" ref="C222:E223">C223</f>
        <v>1140914.9</v>
      </c>
      <c r="D222" s="48">
        <f t="shared" si="11"/>
        <v>4149162.3</v>
      </c>
      <c r="E222" s="48">
        <f t="shared" si="11"/>
        <v>3790743.5</v>
      </c>
      <c r="F222" s="48">
        <f t="shared" si="10"/>
        <v>91.36165871361553</v>
      </c>
    </row>
    <row r="223" spans="1:6" s="35" customFormat="1" ht="12.75">
      <c r="A223" s="52" t="s">
        <v>423</v>
      </c>
      <c r="B223" s="57" t="s">
        <v>207</v>
      </c>
      <c r="C223" s="32">
        <f t="shared" si="11"/>
        <v>1140914.9</v>
      </c>
      <c r="D223" s="32">
        <f t="shared" si="11"/>
        <v>4149162.3</v>
      </c>
      <c r="E223" s="32">
        <f t="shared" si="11"/>
        <v>3790743.5</v>
      </c>
      <c r="F223" s="32">
        <f t="shared" si="10"/>
        <v>91.36165871361553</v>
      </c>
    </row>
    <row r="224" spans="1:6" ht="12.75">
      <c r="A224" s="4" t="s">
        <v>185</v>
      </c>
      <c r="B224" s="11" t="s">
        <v>45</v>
      </c>
      <c r="C224" s="36">
        <v>1140914.9</v>
      </c>
      <c r="D224" s="36">
        <v>4149162.3</v>
      </c>
      <c r="E224" s="36">
        <v>3790743.5</v>
      </c>
      <c r="F224" s="36">
        <f t="shared" si="10"/>
        <v>91.36165871361553</v>
      </c>
    </row>
    <row r="225" spans="1:6" ht="12.75">
      <c r="A225" s="49" t="s">
        <v>424</v>
      </c>
      <c r="B225" s="25" t="s">
        <v>425</v>
      </c>
      <c r="C225" s="26">
        <f>C226</f>
        <v>77801.1</v>
      </c>
      <c r="D225" s="26">
        <f>D226</f>
        <v>123479.1</v>
      </c>
      <c r="E225" s="26">
        <f>E226</f>
        <v>123479.1</v>
      </c>
      <c r="F225" s="26">
        <f t="shared" si="10"/>
        <v>100</v>
      </c>
    </row>
    <row r="226" spans="1:6" s="35" customFormat="1" ht="18.75" customHeight="1">
      <c r="A226" s="43" t="s">
        <v>426</v>
      </c>
      <c r="B226" s="44" t="s">
        <v>15</v>
      </c>
      <c r="C226" s="34">
        <f>C228+C227</f>
        <v>77801.1</v>
      </c>
      <c r="D226" s="34">
        <f>D228+D227</f>
        <v>123479.1</v>
      </c>
      <c r="E226" s="34">
        <f>E228+E227</f>
        <v>123479.1</v>
      </c>
      <c r="F226" s="34">
        <f t="shared" si="10"/>
        <v>100</v>
      </c>
    </row>
    <row r="227" spans="1:6" ht="51">
      <c r="A227" s="1" t="s">
        <v>1</v>
      </c>
      <c r="B227" s="7" t="s">
        <v>0</v>
      </c>
      <c r="C227" s="33"/>
      <c r="D227" s="33">
        <v>272</v>
      </c>
      <c r="E227" s="33">
        <v>272</v>
      </c>
      <c r="F227" s="33">
        <f t="shared" si="10"/>
        <v>100</v>
      </c>
    </row>
    <row r="228" spans="1:6" ht="12.75">
      <c r="A228" s="1" t="s">
        <v>30</v>
      </c>
      <c r="B228" s="7" t="s">
        <v>15</v>
      </c>
      <c r="C228" s="33">
        <v>77801.1</v>
      </c>
      <c r="D228" s="33">
        <v>123207.1</v>
      </c>
      <c r="E228" s="33">
        <v>123207.1</v>
      </c>
      <c r="F228" s="33">
        <f t="shared" si="10"/>
        <v>100</v>
      </c>
    </row>
    <row r="229" spans="1:6" ht="63.75">
      <c r="A229" s="24" t="s">
        <v>427</v>
      </c>
      <c r="B229" s="12" t="s">
        <v>221</v>
      </c>
      <c r="C229" s="48">
        <f aca="true" t="shared" si="12" ref="C229:E230">C230</f>
        <v>0</v>
      </c>
      <c r="D229" s="48">
        <f t="shared" si="12"/>
        <v>1337.4</v>
      </c>
      <c r="E229" s="48">
        <f t="shared" si="12"/>
        <v>1352</v>
      </c>
      <c r="F229" s="48">
        <f t="shared" si="10"/>
        <v>101.09167040526394</v>
      </c>
    </row>
    <row r="230" spans="1:6" s="40" customFormat="1" ht="25.5">
      <c r="A230" s="46" t="s">
        <v>428</v>
      </c>
      <c r="B230" s="12" t="s">
        <v>220</v>
      </c>
      <c r="C230" s="26">
        <f t="shared" si="12"/>
        <v>0</v>
      </c>
      <c r="D230" s="26">
        <f t="shared" si="12"/>
        <v>1337.4</v>
      </c>
      <c r="E230" s="26">
        <f t="shared" si="12"/>
        <v>1352</v>
      </c>
      <c r="F230" s="26">
        <f t="shared" si="10"/>
        <v>101.09167040526394</v>
      </c>
    </row>
    <row r="231" spans="1:6" s="35" customFormat="1" ht="25.5">
      <c r="A231" s="30" t="s">
        <v>429</v>
      </c>
      <c r="B231" s="57" t="s">
        <v>430</v>
      </c>
      <c r="C231" s="34">
        <f>C232+C233</f>
        <v>0</v>
      </c>
      <c r="D231" s="34">
        <f>D232+D233</f>
        <v>1337.4</v>
      </c>
      <c r="E231" s="34">
        <f>E232+E233</f>
        <v>1352</v>
      </c>
      <c r="F231" s="34">
        <f t="shared" si="10"/>
        <v>101.09167040526394</v>
      </c>
    </row>
    <row r="232" spans="1:6" ht="25.5">
      <c r="A232" s="5" t="s">
        <v>33</v>
      </c>
      <c r="B232" s="11" t="s">
        <v>34</v>
      </c>
      <c r="C232" s="33">
        <v>0</v>
      </c>
      <c r="D232" s="33">
        <v>183.9</v>
      </c>
      <c r="E232" s="33">
        <v>186.3</v>
      </c>
      <c r="F232" s="33">
        <f t="shared" si="10"/>
        <v>101.30505709624798</v>
      </c>
    </row>
    <row r="233" spans="1:6" ht="25.5">
      <c r="A233" s="5" t="s">
        <v>16</v>
      </c>
      <c r="B233" s="11" t="s">
        <v>46</v>
      </c>
      <c r="C233" s="33">
        <v>0</v>
      </c>
      <c r="D233" s="33">
        <v>1153.5</v>
      </c>
      <c r="E233" s="33">
        <v>1165.7</v>
      </c>
      <c r="F233" s="33">
        <f t="shared" si="10"/>
        <v>101.0576506285219</v>
      </c>
    </row>
    <row r="234" spans="1:6" ht="28.5" customHeight="1">
      <c r="A234" s="24" t="s">
        <v>431</v>
      </c>
      <c r="B234" s="25" t="s">
        <v>196</v>
      </c>
      <c r="C234" s="48">
        <f>C237</f>
        <v>0</v>
      </c>
      <c r="D234" s="48">
        <f>D235</f>
        <v>-8325.5</v>
      </c>
      <c r="E234" s="48">
        <f>E235</f>
        <v>-30172.3</v>
      </c>
      <c r="F234" s="48">
        <f t="shared" si="10"/>
        <v>362.4082637679419</v>
      </c>
    </row>
    <row r="235" spans="1:6" ht="28.5" customHeight="1">
      <c r="A235" s="30" t="s">
        <v>432</v>
      </c>
      <c r="B235" s="57" t="s">
        <v>164</v>
      </c>
      <c r="C235" s="33">
        <v>0</v>
      </c>
      <c r="D235" s="33">
        <f>D236+D237</f>
        <v>-8325.5</v>
      </c>
      <c r="E235" s="33">
        <f>E236+E237</f>
        <v>-30172.3</v>
      </c>
      <c r="F235" s="33">
        <f t="shared" si="10"/>
        <v>362.4082637679419</v>
      </c>
    </row>
    <row r="236" spans="1:6" ht="42.75" customHeight="1">
      <c r="A236" s="1" t="s">
        <v>191</v>
      </c>
      <c r="B236" s="7" t="s">
        <v>182</v>
      </c>
      <c r="C236" s="33">
        <v>0</v>
      </c>
      <c r="D236" s="33">
        <v>-4270.5</v>
      </c>
      <c r="E236" s="33">
        <v>-4270.5</v>
      </c>
      <c r="F236" s="33">
        <f t="shared" si="10"/>
        <v>100</v>
      </c>
    </row>
    <row r="237" spans="1:6" ht="31.5" customHeight="1">
      <c r="A237" s="1" t="s">
        <v>193</v>
      </c>
      <c r="B237" s="7" t="s">
        <v>181</v>
      </c>
      <c r="C237" s="33">
        <v>0</v>
      </c>
      <c r="D237" s="33">
        <v>-4055</v>
      </c>
      <c r="E237" s="33">
        <v>-25901.8</v>
      </c>
      <c r="F237" s="33">
        <f t="shared" si="10"/>
        <v>638.7620221948212</v>
      </c>
    </row>
    <row r="238" spans="1:6" ht="15.75" customHeight="1">
      <c r="A238" s="24"/>
      <c r="B238" s="58" t="s">
        <v>17</v>
      </c>
      <c r="C238" s="59">
        <f>C11+C189</f>
        <v>4944961.1</v>
      </c>
      <c r="D238" s="59">
        <f>D11+D189</f>
        <v>8212827.4</v>
      </c>
      <c r="E238" s="59">
        <f>E11+E189</f>
        <v>7741041</v>
      </c>
      <c r="F238" s="59">
        <f t="shared" si="10"/>
        <v>94.25549354659518</v>
      </c>
    </row>
    <row r="243" ht="12.75">
      <c r="E243" s="60"/>
    </row>
  </sheetData>
  <sheetProtection/>
  <autoFilter ref="A10:F10"/>
  <mergeCells count="6">
    <mergeCell ref="C1:F1"/>
    <mergeCell ref="C3:F3"/>
    <mergeCell ref="C5:F5"/>
    <mergeCell ref="A7:F7"/>
    <mergeCell ref="D8:F8"/>
    <mergeCell ref="B2:F2"/>
  </mergeCells>
  <printOptions horizontalCentered="1"/>
  <pageMargins left="0.3937007874015748" right="0.31496062992125984" top="0.22" bottom="0.1968503937007874" header="0.15748031496062992" footer="0.1968503937007874"/>
  <pageSetup fitToHeight="25"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Arseniy Gshyan</dc:creator>
  <cp:keywords/>
  <dc:description/>
  <cp:lastModifiedBy>300</cp:lastModifiedBy>
  <cp:lastPrinted>2018-05-31T02:45:55Z</cp:lastPrinted>
  <dcterms:created xsi:type="dcterms:W3CDTF">2002-03-11T10:22:12Z</dcterms:created>
  <dcterms:modified xsi:type="dcterms:W3CDTF">2018-05-31T02:46:00Z</dcterms:modified>
  <cp:category/>
  <cp:version/>
  <cp:contentType/>
  <cp:contentStatus/>
</cp:coreProperties>
</file>