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84" yWindow="120" windowWidth="15576" windowHeight="9000"/>
  </bookViews>
  <sheets>
    <sheet name="Форма К-2" sheetId="1" r:id="rId1"/>
  </sheets>
  <definedNames>
    <definedName name="_Date_" localSheetId="0">#REF!</definedName>
    <definedName name="_Date_">#REF!</definedName>
    <definedName name="_Otchet_Period_Source__AT_ObjectName" localSheetId="0">#REF!</definedName>
    <definedName name="_Otchet_Period_Source__AT_ObjectName">#REF!</definedName>
    <definedName name="_Period_" localSheetId="0">#REF!</definedName>
    <definedName name="_Period_">#REF!</definedName>
    <definedName name="_xlnm._FilterDatabase" localSheetId="0" hidden="1">'Форма К-2'!$A$11:$J$327</definedName>
    <definedName name="_xlnm.Print_Titles" localSheetId="0">'Форма К-2'!$9:$11</definedName>
  </definedNames>
  <calcPr calcId="124519"/>
</workbook>
</file>

<file path=xl/calcChain.xml><?xml version="1.0" encoding="utf-8"?>
<calcChain xmlns="http://schemas.openxmlformats.org/spreadsheetml/2006/main">
  <c r="H326" i="1"/>
  <c r="G326"/>
  <c r="E326"/>
  <c r="H325"/>
  <c r="J324"/>
  <c r="J323" s="1"/>
  <c r="F324"/>
  <c r="D324"/>
  <c r="C324"/>
  <c r="I323"/>
  <c r="F323"/>
  <c r="D323"/>
  <c r="E323" s="1"/>
  <c r="C323"/>
  <c r="H322"/>
  <c r="G322"/>
  <c r="E322"/>
  <c r="H321"/>
  <c r="G321"/>
  <c r="E321"/>
  <c r="H320"/>
  <c r="G320"/>
  <c r="E320"/>
  <c r="J319"/>
  <c r="I319"/>
  <c r="F319"/>
  <c r="D319"/>
  <c r="C319"/>
  <c r="E319" s="1"/>
  <c r="J318"/>
  <c r="I318"/>
  <c r="F318"/>
  <c r="D318"/>
  <c r="C318"/>
  <c r="E318" s="1"/>
  <c r="J317"/>
  <c r="I317"/>
  <c r="F317"/>
  <c r="D317"/>
  <c r="C317"/>
  <c r="E317" s="1"/>
  <c r="H316"/>
  <c r="G316"/>
  <c r="E316"/>
  <c r="H315"/>
  <c r="G315"/>
  <c r="E315"/>
  <c r="J314"/>
  <c r="I314"/>
  <c r="F314"/>
  <c r="G314" s="1"/>
  <c r="D314"/>
  <c r="C314"/>
  <c r="J313"/>
  <c r="I313"/>
  <c r="F313"/>
  <c r="G313" s="1"/>
  <c r="D313"/>
  <c r="C313"/>
  <c r="H312"/>
  <c r="G312"/>
  <c r="E312"/>
  <c r="J311"/>
  <c r="I311"/>
  <c r="F311"/>
  <c r="G311" s="1"/>
  <c r="D311"/>
  <c r="C311"/>
  <c r="H310"/>
  <c r="G310"/>
  <c r="E310"/>
  <c r="J309"/>
  <c r="J306" s="1"/>
  <c r="I309"/>
  <c r="F309"/>
  <c r="E309"/>
  <c r="D309"/>
  <c r="D306" s="1"/>
  <c r="C309"/>
  <c r="H308"/>
  <c r="G308"/>
  <c r="E308"/>
  <c r="J307"/>
  <c r="I307"/>
  <c r="F307"/>
  <c r="D307"/>
  <c r="E307" s="1"/>
  <c r="C307"/>
  <c r="I306"/>
  <c r="H305"/>
  <c r="G305"/>
  <c r="E305"/>
  <c r="J304"/>
  <c r="I304"/>
  <c r="F304"/>
  <c r="G304" s="1"/>
  <c r="D304"/>
  <c r="C304"/>
  <c r="H303"/>
  <c r="J302"/>
  <c r="F302"/>
  <c r="E302"/>
  <c r="D302"/>
  <c r="C302"/>
  <c r="J300"/>
  <c r="G299"/>
  <c r="E299"/>
  <c r="J298"/>
  <c r="I298"/>
  <c r="F298"/>
  <c r="G298" s="1"/>
  <c r="D298"/>
  <c r="C298"/>
  <c r="G297"/>
  <c r="E297"/>
  <c r="J296"/>
  <c r="I296"/>
  <c r="F296"/>
  <c r="D296"/>
  <c r="C296"/>
  <c r="E296" s="1"/>
  <c r="H295"/>
  <c r="G295"/>
  <c r="E295"/>
  <c r="J294"/>
  <c r="I294"/>
  <c r="F294"/>
  <c r="G294" s="1"/>
  <c r="D294"/>
  <c r="C294"/>
  <c r="H293"/>
  <c r="J292"/>
  <c r="F292"/>
  <c r="H292" s="1"/>
  <c r="D292"/>
  <c r="C292"/>
  <c r="G291"/>
  <c r="E291"/>
  <c r="J290"/>
  <c r="I290"/>
  <c r="F290"/>
  <c r="G290" s="1"/>
  <c r="D290"/>
  <c r="C290"/>
  <c r="H289"/>
  <c r="G289"/>
  <c r="E289"/>
  <c r="J288"/>
  <c r="I288"/>
  <c r="F288"/>
  <c r="G288" s="1"/>
  <c r="D288"/>
  <c r="C288"/>
  <c r="H287"/>
  <c r="G287"/>
  <c r="E287"/>
  <c r="J286"/>
  <c r="I286"/>
  <c r="F286"/>
  <c r="D286"/>
  <c r="E286" s="1"/>
  <c r="C286"/>
  <c r="G285"/>
  <c r="E285"/>
  <c r="J284"/>
  <c r="I284"/>
  <c r="F284"/>
  <c r="G284" s="1"/>
  <c r="D284"/>
  <c r="C284"/>
  <c r="C279" s="1"/>
  <c r="H283"/>
  <c r="G283"/>
  <c r="E283"/>
  <c r="J282"/>
  <c r="J279" s="1"/>
  <c r="I282"/>
  <c r="F282"/>
  <c r="D282"/>
  <c r="E282" s="1"/>
  <c r="C282"/>
  <c r="H281"/>
  <c r="G281"/>
  <c r="E281"/>
  <c r="H280"/>
  <c r="G280"/>
  <c r="E280"/>
  <c r="D279"/>
  <c r="H278"/>
  <c r="G278"/>
  <c r="E278"/>
  <c r="J277"/>
  <c r="I277"/>
  <c r="F277"/>
  <c r="D277"/>
  <c r="E277" s="1"/>
  <c r="C277"/>
  <c r="J275"/>
  <c r="J273"/>
  <c r="H272"/>
  <c r="G272"/>
  <c r="J271"/>
  <c r="F271"/>
  <c r="E271"/>
  <c r="D271"/>
  <c r="C271"/>
  <c r="G270"/>
  <c r="E270"/>
  <c r="J269"/>
  <c r="I269"/>
  <c r="F269"/>
  <c r="D269"/>
  <c r="E269" s="1"/>
  <c r="C269"/>
  <c r="J267"/>
  <c r="F267"/>
  <c r="D267"/>
  <c r="C267"/>
  <c r="G266"/>
  <c r="E266"/>
  <c r="J265"/>
  <c r="I265"/>
  <c r="F265"/>
  <c r="D265"/>
  <c r="E265" s="1"/>
  <c r="C265"/>
  <c r="G264"/>
  <c r="E264"/>
  <c r="J263"/>
  <c r="I263"/>
  <c r="F263"/>
  <c r="G263" s="1"/>
  <c r="D263"/>
  <c r="C263"/>
  <c r="G262"/>
  <c r="E262"/>
  <c r="G261"/>
  <c r="E261"/>
  <c r="J260"/>
  <c r="I260"/>
  <c r="I259" s="1"/>
  <c r="F260"/>
  <c r="G260" s="1"/>
  <c r="D260"/>
  <c r="C260"/>
  <c r="C259" s="1"/>
  <c r="J259"/>
  <c r="F259"/>
  <c r="G258"/>
  <c r="E258"/>
  <c r="J257"/>
  <c r="I257"/>
  <c r="I256" s="1"/>
  <c r="F257"/>
  <c r="G257" s="1"/>
  <c r="D257"/>
  <c r="C257"/>
  <c r="C256" s="1"/>
  <c r="J256"/>
  <c r="F256"/>
  <c r="G255"/>
  <c r="E255"/>
  <c r="J254"/>
  <c r="I254"/>
  <c r="F254"/>
  <c r="G254" s="1"/>
  <c r="D254"/>
  <c r="C254"/>
  <c r="G253"/>
  <c r="E253"/>
  <c r="J252"/>
  <c r="I252"/>
  <c r="F252"/>
  <c r="D252"/>
  <c r="E252" s="1"/>
  <c r="C252"/>
  <c r="H251"/>
  <c r="G251"/>
  <c r="E251"/>
  <c r="J250"/>
  <c r="I250"/>
  <c r="F250"/>
  <c r="G250" s="1"/>
  <c r="D250"/>
  <c r="C250"/>
  <c r="H249"/>
  <c r="G249"/>
  <c r="E249"/>
  <c r="J248"/>
  <c r="J247" s="1"/>
  <c r="I248"/>
  <c r="F248"/>
  <c r="G248" s="1"/>
  <c r="D248"/>
  <c r="C248"/>
  <c r="E248" s="1"/>
  <c r="F247"/>
  <c r="H246"/>
  <c r="G246"/>
  <c r="J245"/>
  <c r="I245"/>
  <c r="F245"/>
  <c r="D245"/>
  <c r="E245" s="1"/>
  <c r="C245"/>
  <c r="H244"/>
  <c r="G244"/>
  <c r="E244"/>
  <c r="J243"/>
  <c r="I243"/>
  <c r="F243"/>
  <c r="G243" s="1"/>
  <c r="D243"/>
  <c r="C243"/>
  <c r="C242" s="1"/>
  <c r="J242"/>
  <c r="F242"/>
  <c r="H239"/>
  <c r="G239"/>
  <c r="E239"/>
  <c r="J238"/>
  <c r="I238"/>
  <c r="F238"/>
  <c r="D238"/>
  <c r="C238"/>
  <c r="G237"/>
  <c r="E237"/>
  <c r="J236"/>
  <c r="I236"/>
  <c r="F236"/>
  <c r="D236"/>
  <c r="E236" s="1"/>
  <c r="C236"/>
  <c r="D235"/>
  <c r="E235" s="1"/>
  <c r="C235"/>
  <c r="G234"/>
  <c r="H233"/>
  <c r="G233"/>
  <c r="H232"/>
  <c r="G232"/>
  <c r="J231"/>
  <c r="I231"/>
  <c r="F231"/>
  <c r="E231"/>
  <c r="D231"/>
  <c r="H231" s="1"/>
  <c r="C231"/>
  <c r="H230"/>
  <c r="G230"/>
  <c r="E230"/>
  <c r="J229"/>
  <c r="I229"/>
  <c r="F229"/>
  <c r="D229"/>
  <c r="H229" s="1"/>
  <c r="C229"/>
  <c r="G228"/>
  <c r="E228"/>
  <c r="J227"/>
  <c r="I227"/>
  <c r="F227"/>
  <c r="G227" s="1"/>
  <c r="D227"/>
  <c r="C227"/>
  <c r="H226"/>
  <c r="G226"/>
  <c r="E226"/>
  <c r="H225"/>
  <c r="J223"/>
  <c r="F223"/>
  <c r="D223"/>
  <c r="E223" s="1"/>
  <c r="C223"/>
  <c r="H222"/>
  <c r="J221"/>
  <c r="F221"/>
  <c r="H221" s="1"/>
  <c r="D221"/>
  <c r="C221"/>
  <c r="G220"/>
  <c r="G219"/>
  <c r="J218"/>
  <c r="F218"/>
  <c r="G218" s="1"/>
  <c r="D218"/>
  <c r="C218"/>
  <c r="G217"/>
  <c r="E217"/>
  <c r="G216"/>
  <c r="E216"/>
  <c r="E215" s="1"/>
  <c r="J215"/>
  <c r="I215"/>
  <c r="F215"/>
  <c r="G215" s="1"/>
  <c r="D215"/>
  <c r="C215"/>
  <c r="H214"/>
  <c r="G214"/>
  <c r="E214"/>
  <c r="G213"/>
  <c r="E213"/>
  <c r="J212"/>
  <c r="I212"/>
  <c r="F212"/>
  <c r="G212" s="1"/>
  <c r="D212"/>
  <c r="C212"/>
  <c r="J211"/>
  <c r="I211"/>
  <c r="F211"/>
  <c r="H211" s="1"/>
  <c r="D211"/>
  <c r="C211"/>
  <c r="H210"/>
  <c r="G210"/>
  <c r="E210"/>
  <c r="H209"/>
  <c r="G209"/>
  <c r="E209"/>
  <c r="J208"/>
  <c r="I208"/>
  <c r="I199" s="1"/>
  <c r="F208"/>
  <c r="D208"/>
  <c r="H208" s="1"/>
  <c r="C208"/>
  <c r="E208" s="1"/>
  <c r="H207"/>
  <c r="G207"/>
  <c r="E207"/>
  <c r="J206"/>
  <c r="I206"/>
  <c r="F206"/>
  <c r="D206"/>
  <c r="C206"/>
  <c r="G205"/>
  <c r="E205"/>
  <c r="G204"/>
  <c r="E204"/>
  <c r="G202"/>
  <c r="E202"/>
  <c r="H201"/>
  <c r="G201"/>
  <c r="H200"/>
  <c r="G200"/>
  <c r="E200"/>
  <c r="J199"/>
  <c r="F199"/>
  <c r="G199" s="1"/>
  <c r="D199"/>
  <c r="C199"/>
  <c r="H198"/>
  <c r="G198"/>
  <c r="E198"/>
  <c r="H197"/>
  <c r="G197"/>
  <c r="E197"/>
  <c r="J196"/>
  <c r="I196"/>
  <c r="F196"/>
  <c r="D196"/>
  <c r="E196" s="1"/>
  <c r="C196"/>
  <c r="G195"/>
  <c r="E195"/>
  <c r="J194"/>
  <c r="I194"/>
  <c r="G194"/>
  <c r="F194"/>
  <c r="D194"/>
  <c r="C194"/>
  <c r="E194" s="1"/>
  <c r="H193"/>
  <c r="G193"/>
  <c r="E193"/>
  <c r="H192"/>
  <c r="G192"/>
  <c r="J191"/>
  <c r="J186" s="1"/>
  <c r="I191"/>
  <c r="F191"/>
  <c r="E191"/>
  <c r="D191"/>
  <c r="C191"/>
  <c r="H190"/>
  <c r="G190"/>
  <c r="E190"/>
  <c r="H189"/>
  <c r="G189"/>
  <c r="E189"/>
  <c r="H188"/>
  <c r="G188"/>
  <c r="E188"/>
  <c r="J187"/>
  <c r="I187"/>
  <c r="I186" s="1"/>
  <c r="F187"/>
  <c r="G187" s="1"/>
  <c r="D187"/>
  <c r="C187"/>
  <c r="E187" s="1"/>
  <c r="D186"/>
  <c r="H185"/>
  <c r="G185"/>
  <c r="E185"/>
  <c r="J184"/>
  <c r="I184"/>
  <c r="I183" s="1"/>
  <c r="F184"/>
  <c r="D184"/>
  <c r="E184" s="1"/>
  <c r="C184"/>
  <c r="J183"/>
  <c r="F183"/>
  <c r="C183"/>
  <c r="H182"/>
  <c r="G182"/>
  <c r="J181"/>
  <c r="F181"/>
  <c r="D181"/>
  <c r="H181" s="1"/>
  <c r="C181"/>
  <c r="C180" s="1"/>
  <c r="J180"/>
  <c r="F180"/>
  <c r="D180"/>
  <c r="G180" s="1"/>
  <c r="G179"/>
  <c r="J178"/>
  <c r="F178"/>
  <c r="G178" s="1"/>
  <c r="D178"/>
  <c r="C178"/>
  <c r="H177"/>
  <c r="G177"/>
  <c r="E177"/>
  <c r="J176"/>
  <c r="J175" s="1"/>
  <c r="I176"/>
  <c r="G176"/>
  <c r="F176"/>
  <c r="D176"/>
  <c r="C176"/>
  <c r="C175" s="1"/>
  <c r="I175"/>
  <c r="F175"/>
  <c r="D175"/>
  <c r="G174"/>
  <c r="E174"/>
  <c r="J173"/>
  <c r="I173"/>
  <c r="F173"/>
  <c r="G173" s="1"/>
  <c r="D173"/>
  <c r="C173"/>
  <c r="H172"/>
  <c r="G172"/>
  <c r="E172"/>
  <c r="H171"/>
  <c r="G171"/>
  <c r="E171"/>
  <c r="H170"/>
  <c r="G170"/>
  <c r="E170"/>
  <c r="J169"/>
  <c r="F169"/>
  <c r="D169"/>
  <c r="D167" s="1"/>
  <c r="D166" s="1"/>
  <c r="E166" s="1"/>
  <c r="C169"/>
  <c r="J167"/>
  <c r="J166" s="1"/>
  <c r="I167"/>
  <c r="F167"/>
  <c r="C167"/>
  <c r="C166" s="1"/>
  <c r="I166"/>
  <c r="G165"/>
  <c r="E165"/>
  <c r="J164"/>
  <c r="I164"/>
  <c r="F164"/>
  <c r="D164"/>
  <c r="D163" s="1"/>
  <c r="C164"/>
  <c r="I163"/>
  <c r="H162"/>
  <c r="G162"/>
  <c r="E162"/>
  <c r="J161"/>
  <c r="I161"/>
  <c r="F161"/>
  <c r="D161"/>
  <c r="E161" s="1"/>
  <c r="C161"/>
  <c r="H160"/>
  <c r="G160"/>
  <c r="E160"/>
  <c r="J159"/>
  <c r="I159"/>
  <c r="F159"/>
  <c r="D159"/>
  <c r="E159" s="1"/>
  <c r="C159"/>
  <c r="I158"/>
  <c r="D158"/>
  <c r="E158" s="1"/>
  <c r="C158"/>
  <c r="H157"/>
  <c r="G157"/>
  <c r="E157"/>
  <c r="J156"/>
  <c r="I156"/>
  <c r="F156"/>
  <c r="D156"/>
  <c r="E156" s="1"/>
  <c r="C156"/>
  <c r="D155"/>
  <c r="E155" s="1"/>
  <c r="C155"/>
  <c r="G154"/>
  <c r="E154"/>
  <c r="J153"/>
  <c r="I153"/>
  <c r="G153"/>
  <c r="F153"/>
  <c r="D153"/>
  <c r="C153"/>
  <c r="E153" s="1"/>
  <c r="H152"/>
  <c r="G152"/>
  <c r="E152"/>
  <c r="H151"/>
  <c r="G151"/>
  <c r="E151"/>
  <c r="G150"/>
  <c r="E150"/>
  <c r="H149"/>
  <c r="G149"/>
  <c r="E149"/>
  <c r="J148"/>
  <c r="F148"/>
  <c r="E148"/>
  <c r="D148"/>
  <c r="C148"/>
  <c r="C144" s="1"/>
  <c r="C143" s="1"/>
  <c r="H147"/>
  <c r="G147"/>
  <c r="E147"/>
  <c r="G146"/>
  <c r="E146"/>
  <c r="H145"/>
  <c r="G145"/>
  <c r="E145"/>
  <c r="J144"/>
  <c r="I144"/>
  <c r="I143" s="1"/>
  <c r="F144"/>
  <c r="D144"/>
  <c r="D143" s="1"/>
  <c r="E143" s="1"/>
  <c r="J143"/>
  <c r="F143"/>
  <c r="H142"/>
  <c r="G142"/>
  <c r="E142"/>
  <c r="J141"/>
  <c r="I141"/>
  <c r="F141"/>
  <c r="D141"/>
  <c r="E141" s="1"/>
  <c r="C141"/>
  <c r="H140"/>
  <c r="G140"/>
  <c r="E140"/>
  <c r="J139"/>
  <c r="I139"/>
  <c r="F139"/>
  <c r="D139"/>
  <c r="E139" s="1"/>
  <c r="C139"/>
  <c r="J138"/>
  <c r="D138"/>
  <c r="E138" s="1"/>
  <c r="C138"/>
  <c r="H137"/>
  <c r="G137"/>
  <c r="E137"/>
  <c r="J136"/>
  <c r="I136"/>
  <c r="F136"/>
  <c r="G136" s="1"/>
  <c r="D136"/>
  <c r="C136"/>
  <c r="G135"/>
  <c r="E135"/>
  <c r="J134"/>
  <c r="I134"/>
  <c r="I133" s="1"/>
  <c r="F134"/>
  <c r="D134"/>
  <c r="E134" s="1"/>
  <c r="C134"/>
  <c r="J133"/>
  <c r="C133"/>
  <c r="H132"/>
  <c r="G132"/>
  <c r="J131"/>
  <c r="J128" s="1"/>
  <c r="F131"/>
  <c r="G131" s="1"/>
  <c r="D131"/>
  <c r="C131"/>
  <c r="H130"/>
  <c r="G130"/>
  <c r="J129"/>
  <c r="F129"/>
  <c r="G129" s="1"/>
  <c r="D129"/>
  <c r="C129"/>
  <c r="C128"/>
  <c r="H127"/>
  <c r="G127"/>
  <c r="E127"/>
  <c r="J126"/>
  <c r="F126"/>
  <c r="D126"/>
  <c r="E126" s="1"/>
  <c r="C126"/>
  <c r="H125"/>
  <c r="G125"/>
  <c r="E125"/>
  <c r="J124"/>
  <c r="I124"/>
  <c r="F124"/>
  <c r="D124"/>
  <c r="E124" s="1"/>
  <c r="C124"/>
  <c r="H123"/>
  <c r="G123"/>
  <c r="E123"/>
  <c r="J122"/>
  <c r="I122"/>
  <c r="F122"/>
  <c r="G122" s="1"/>
  <c r="D122"/>
  <c r="C122"/>
  <c r="H121"/>
  <c r="G121"/>
  <c r="E121"/>
  <c r="J120"/>
  <c r="J119" s="1"/>
  <c r="I120"/>
  <c r="F120"/>
  <c r="G120" s="1"/>
  <c r="D120"/>
  <c r="C120"/>
  <c r="I119"/>
  <c r="D119"/>
  <c r="H118"/>
  <c r="G118"/>
  <c r="E118"/>
  <c r="J117"/>
  <c r="I117"/>
  <c r="F117"/>
  <c r="D117"/>
  <c r="H117" s="1"/>
  <c r="C117"/>
  <c r="G116"/>
  <c r="E116"/>
  <c r="J115"/>
  <c r="I115"/>
  <c r="F115"/>
  <c r="D115"/>
  <c r="E115" s="1"/>
  <c r="C115"/>
  <c r="H113"/>
  <c r="G113"/>
  <c r="E113"/>
  <c r="J112"/>
  <c r="J107" s="1"/>
  <c r="I112"/>
  <c r="F112"/>
  <c r="D112"/>
  <c r="H112" s="1"/>
  <c r="C112"/>
  <c r="H111"/>
  <c r="G111"/>
  <c r="E111"/>
  <c r="J110"/>
  <c r="I110"/>
  <c r="F110"/>
  <c r="D110"/>
  <c r="E110" s="1"/>
  <c r="C110"/>
  <c r="H109"/>
  <c r="G109"/>
  <c r="E109"/>
  <c r="J108"/>
  <c r="I108"/>
  <c r="F108"/>
  <c r="G108" s="1"/>
  <c r="D108"/>
  <c r="C108"/>
  <c r="C107" s="1"/>
  <c r="F107"/>
  <c r="H106"/>
  <c r="G106"/>
  <c r="E106"/>
  <c r="J105"/>
  <c r="J103" s="1"/>
  <c r="I105"/>
  <c r="I103" s="1"/>
  <c r="F105"/>
  <c r="D105"/>
  <c r="E105" s="1"/>
  <c r="C105"/>
  <c r="C103" s="1"/>
  <c r="H104"/>
  <c r="G104"/>
  <c r="E104"/>
  <c r="H102"/>
  <c r="G102"/>
  <c r="E102"/>
  <c r="H101"/>
  <c r="G101"/>
  <c r="E101"/>
  <c r="H99"/>
  <c r="G99"/>
  <c r="E99"/>
  <c r="J98"/>
  <c r="J93" s="1"/>
  <c r="I98"/>
  <c r="I93" s="1"/>
  <c r="I90" s="1"/>
  <c r="F98"/>
  <c r="D98"/>
  <c r="E98" s="1"/>
  <c r="C98"/>
  <c r="C93" s="1"/>
  <c r="H97"/>
  <c r="G97"/>
  <c r="E97"/>
  <c r="H96"/>
  <c r="G96"/>
  <c r="E96"/>
  <c r="G95"/>
  <c r="E95"/>
  <c r="H94"/>
  <c r="G94"/>
  <c r="E94"/>
  <c r="H92"/>
  <c r="G92"/>
  <c r="E92"/>
  <c r="J91"/>
  <c r="I91"/>
  <c r="F91"/>
  <c r="D91"/>
  <c r="E91" s="1"/>
  <c r="C91"/>
  <c r="G89"/>
  <c r="E89"/>
  <c r="E85" s="1"/>
  <c r="G88"/>
  <c r="G87"/>
  <c r="H86"/>
  <c r="G86"/>
  <c r="J85"/>
  <c r="I85"/>
  <c r="F85"/>
  <c r="H85" s="1"/>
  <c r="D85"/>
  <c r="C85"/>
  <c r="C78" s="1"/>
  <c r="G84"/>
  <c r="G83"/>
  <c r="G82"/>
  <c r="G81"/>
  <c r="H80"/>
  <c r="G80"/>
  <c r="E80"/>
  <c r="J79"/>
  <c r="I79"/>
  <c r="F79"/>
  <c r="D79"/>
  <c r="E79" s="1"/>
  <c r="C79"/>
  <c r="J78"/>
  <c r="I78"/>
  <c r="G77"/>
  <c r="G76"/>
  <c r="G75"/>
  <c r="G74"/>
  <c r="H73"/>
  <c r="G73"/>
  <c r="E73"/>
  <c r="J72"/>
  <c r="G72"/>
  <c r="F72"/>
  <c r="E72"/>
  <c r="D72"/>
  <c r="H72" s="1"/>
  <c r="C72"/>
  <c r="C65" s="1"/>
  <c r="G70"/>
  <c r="G69"/>
  <c r="G68"/>
  <c r="H67"/>
  <c r="G67"/>
  <c r="E67"/>
  <c r="E66" s="1"/>
  <c r="E65" s="1"/>
  <c r="J66"/>
  <c r="J65" s="1"/>
  <c r="F66"/>
  <c r="D66"/>
  <c r="H66" s="1"/>
  <c r="C66"/>
  <c r="I65"/>
  <c r="G64"/>
  <c r="G63"/>
  <c r="G62"/>
  <c r="G61"/>
  <c r="H60"/>
  <c r="G60"/>
  <c r="E60"/>
  <c r="J59"/>
  <c r="I59"/>
  <c r="F59"/>
  <c r="G59" s="1"/>
  <c r="D59"/>
  <c r="C59"/>
  <c r="G56"/>
  <c r="H55"/>
  <c r="G55"/>
  <c r="E55"/>
  <c r="J54"/>
  <c r="I54"/>
  <c r="F54"/>
  <c r="G54" s="1"/>
  <c r="D54"/>
  <c r="C54"/>
  <c r="G53"/>
  <c r="G52"/>
  <c r="G51"/>
  <c r="E51"/>
  <c r="J50"/>
  <c r="I50"/>
  <c r="I39" s="1"/>
  <c r="F50"/>
  <c r="D50"/>
  <c r="E50" s="1"/>
  <c r="C50"/>
  <c r="H49"/>
  <c r="G49"/>
  <c r="G48"/>
  <c r="G47"/>
  <c r="E47"/>
  <c r="E46" s="1"/>
  <c r="J46"/>
  <c r="F46"/>
  <c r="D46"/>
  <c r="C46"/>
  <c r="G45"/>
  <c r="G44"/>
  <c r="G43"/>
  <c r="H42"/>
  <c r="G42"/>
  <c r="E42"/>
  <c r="E41" s="1"/>
  <c r="J41"/>
  <c r="F41"/>
  <c r="D41"/>
  <c r="D40" s="1"/>
  <c r="C41"/>
  <c r="J40"/>
  <c r="J39" s="1"/>
  <c r="I40"/>
  <c r="F40"/>
  <c r="C40"/>
  <c r="C39" s="1"/>
  <c r="F39"/>
  <c r="H38"/>
  <c r="G38"/>
  <c r="E38"/>
  <c r="H37"/>
  <c r="G37"/>
  <c r="E37"/>
  <c r="H36"/>
  <c r="G36"/>
  <c r="E36"/>
  <c r="H35"/>
  <c r="G35"/>
  <c r="E35"/>
  <c r="J34"/>
  <c r="J33" s="1"/>
  <c r="I34"/>
  <c r="F34"/>
  <c r="H34" s="1"/>
  <c r="D34"/>
  <c r="C34"/>
  <c r="C33" s="1"/>
  <c r="I33"/>
  <c r="D33"/>
  <c r="H32"/>
  <c r="G32"/>
  <c r="E32"/>
  <c r="E31" s="1"/>
  <c r="J31"/>
  <c r="F31"/>
  <c r="G31" s="1"/>
  <c r="D31"/>
  <c r="H31" s="1"/>
  <c r="C31"/>
  <c r="G30"/>
  <c r="G29"/>
  <c r="G28"/>
  <c r="H27"/>
  <c r="G27"/>
  <c r="E27"/>
  <c r="J26"/>
  <c r="F26"/>
  <c r="E26"/>
  <c r="D26"/>
  <c r="C26"/>
  <c r="G25"/>
  <c r="G24"/>
  <c r="G22"/>
  <c r="H21"/>
  <c r="G21"/>
  <c r="E21"/>
  <c r="E20" s="1"/>
  <c r="J20"/>
  <c r="F20"/>
  <c r="H20" s="1"/>
  <c r="D20"/>
  <c r="C20"/>
  <c r="G19"/>
  <c r="G18"/>
  <c r="G17"/>
  <c r="H16"/>
  <c r="G16"/>
  <c r="E16"/>
  <c r="J15"/>
  <c r="G15"/>
  <c r="F15"/>
  <c r="E15"/>
  <c r="D15"/>
  <c r="H15" s="1"/>
  <c r="C15"/>
  <c r="C14" s="1"/>
  <c r="C13" s="1"/>
  <c r="I14"/>
  <c r="D14"/>
  <c r="D13" s="1"/>
  <c r="E13" s="1"/>
  <c r="I13"/>
  <c r="J114" l="1"/>
  <c r="E175"/>
  <c r="E33"/>
  <c r="H40"/>
  <c r="G46"/>
  <c r="G66"/>
  <c r="G79"/>
  <c r="G115"/>
  <c r="C119"/>
  <c r="C114" s="1"/>
  <c r="H126"/>
  <c r="H141"/>
  <c r="G143"/>
  <c r="I155"/>
  <c r="H159"/>
  <c r="G164"/>
  <c r="J163"/>
  <c r="G167"/>
  <c r="H175"/>
  <c r="E176"/>
  <c r="G181"/>
  <c r="G191"/>
  <c r="G223"/>
  <c r="G229"/>
  <c r="G236"/>
  <c r="I242"/>
  <c r="I247"/>
  <c r="C247"/>
  <c r="G265"/>
  <c r="H282"/>
  <c r="H286"/>
  <c r="H309"/>
  <c r="E324"/>
  <c r="E14"/>
  <c r="J14"/>
  <c r="J13" s="1"/>
  <c r="G26"/>
  <c r="F33"/>
  <c r="H33" s="1"/>
  <c r="E34"/>
  <c r="H41"/>
  <c r="E40"/>
  <c r="G50"/>
  <c r="E54"/>
  <c r="E59"/>
  <c r="D65"/>
  <c r="F65"/>
  <c r="G65" s="1"/>
  <c r="I58"/>
  <c r="D78"/>
  <c r="E78" s="1"/>
  <c r="G91"/>
  <c r="C90"/>
  <c r="H98"/>
  <c r="J90"/>
  <c r="C100"/>
  <c r="H105"/>
  <c r="J100"/>
  <c r="E108"/>
  <c r="E112"/>
  <c r="I107"/>
  <c r="I100" s="1"/>
  <c r="I12" s="1"/>
  <c r="E117"/>
  <c r="F119"/>
  <c r="G119" s="1"/>
  <c r="E120"/>
  <c r="H122"/>
  <c r="G124"/>
  <c r="G126"/>
  <c r="E129"/>
  <c r="H131"/>
  <c r="G134"/>
  <c r="H136"/>
  <c r="F138"/>
  <c r="G138" s="1"/>
  <c r="G139"/>
  <c r="I138"/>
  <c r="G144"/>
  <c r="E144"/>
  <c r="H148"/>
  <c r="G156"/>
  <c r="G159"/>
  <c r="G161"/>
  <c r="J158"/>
  <c r="J155" s="1"/>
  <c r="E164"/>
  <c r="F166"/>
  <c r="G166" s="1"/>
  <c r="G169"/>
  <c r="E169"/>
  <c r="E173"/>
  <c r="G175"/>
  <c r="H176"/>
  <c r="H180"/>
  <c r="C163"/>
  <c r="E163" s="1"/>
  <c r="D183"/>
  <c r="E183" s="1"/>
  <c r="G184"/>
  <c r="C186"/>
  <c r="H187"/>
  <c r="G196"/>
  <c r="E199"/>
  <c r="E206"/>
  <c r="E211"/>
  <c r="G211"/>
  <c r="E212"/>
  <c r="H223"/>
  <c r="E227"/>
  <c r="G231"/>
  <c r="I235"/>
  <c r="E238"/>
  <c r="G238"/>
  <c r="J235"/>
  <c r="H243"/>
  <c r="G245"/>
  <c r="H250"/>
  <c r="E254"/>
  <c r="E257"/>
  <c r="E260"/>
  <c r="E263"/>
  <c r="G269"/>
  <c r="H271"/>
  <c r="G277"/>
  <c r="I279"/>
  <c r="E284"/>
  <c r="E279" s="1"/>
  <c r="E288"/>
  <c r="E290"/>
  <c r="E294"/>
  <c r="G296"/>
  <c r="E298"/>
  <c r="H302"/>
  <c r="H304"/>
  <c r="G307"/>
  <c r="C306"/>
  <c r="E311"/>
  <c r="H313"/>
  <c r="H314"/>
  <c r="H317"/>
  <c r="H318"/>
  <c r="H319"/>
  <c r="G323"/>
  <c r="G324"/>
  <c r="C58"/>
  <c r="D58"/>
  <c r="J58"/>
  <c r="F14"/>
  <c r="H26"/>
  <c r="H79"/>
  <c r="D93"/>
  <c r="D103"/>
  <c r="I114"/>
  <c r="J241"/>
  <c r="J240" s="1"/>
  <c r="E306"/>
  <c r="H91"/>
  <c r="G20"/>
  <c r="G33"/>
  <c r="G34"/>
  <c r="G40"/>
  <c r="G41"/>
  <c r="H54"/>
  <c r="H59"/>
  <c r="F78"/>
  <c r="G85"/>
  <c r="F93"/>
  <c r="G98"/>
  <c r="F103"/>
  <c r="G105"/>
  <c r="D107"/>
  <c r="H108"/>
  <c r="G110"/>
  <c r="D39"/>
  <c r="H39" s="1"/>
  <c r="H110"/>
  <c r="I241"/>
  <c r="I240" s="1"/>
  <c r="G112"/>
  <c r="G117"/>
  <c r="H120"/>
  <c r="E122"/>
  <c r="E119" s="1"/>
  <c r="E136"/>
  <c r="G141"/>
  <c r="H143"/>
  <c r="H144"/>
  <c r="H161"/>
  <c r="H167"/>
  <c r="H169"/>
  <c r="H183"/>
  <c r="H184"/>
  <c r="H191"/>
  <c r="G208"/>
  <c r="E229"/>
  <c r="E186" s="1"/>
  <c r="H238"/>
  <c r="E243"/>
  <c r="H248"/>
  <c r="E250"/>
  <c r="D256"/>
  <c r="E256" s="1"/>
  <c r="D259"/>
  <c r="E259" s="1"/>
  <c r="E247" s="1"/>
  <c r="G271"/>
  <c r="H277"/>
  <c r="G282"/>
  <c r="G286"/>
  <c r="H288"/>
  <c r="E304"/>
  <c r="F306"/>
  <c r="G309"/>
  <c r="H311"/>
  <c r="E313"/>
  <c r="E314"/>
  <c r="G317"/>
  <c r="G318"/>
  <c r="G319"/>
  <c r="F128"/>
  <c r="F133"/>
  <c r="E167"/>
  <c r="F186"/>
  <c r="G206"/>
  <c r="F235"/>
  <c r="G252"/>
  <c r="F279"/>
  <c r="H124"/>
  <c r="H129"/>
  <c r="H138"/>
  <c r="H139"/>
  <c r="H156"/>
  <c r="H196"/>
  <c r="H206"/>
  <c r="H245"/>
  <c r="H294"/>
  <c r="H307"/>
  <c r="H323"/>
  <c r="H324"/>
  <c r="D128"/>
  <c r="E128" s="1"/>
  <c r="D133"/>
  <c r="F158"/>
  <c r="D242"/>
  <c r="G183" l="1"/>
  <c r="F163"/>
  <c r="H166"/>
  <c r="H119"/>
  <c r="J12"/>
  <c r="J327" s="1"/>
  <c r="C12"/>
  <c r="H65"/>
  <c r="C241"/>
  <c r="C240" s="1"/>
  <c r="H235"/>
  <c r="G235"/>
  <c r="G93"/>
  <c r="F90"/>
  <c r="H93"/>
  <c r="E93"/>
  <c r="D90"/>
  <c r="E90" s="1"/>
  <c r="H242"/>
  <c r="D241"/>
  <c r="G242"/>
  <c r="E242"/>
  <c r="H279"/>
  <c r="G279"/>
  <c r="G133"/>
  <c r="F114"/>
  <c r="I327"/>
  <c r="H158"/>
  <c r="G158"/>
  <c r="F155"/>
  <c r="H186"/>
  <c r="G186"/>
  <c r="H128"/>
  <c r="G128"/>
  <c r="H306"/>
  <c r="G306"/>
  <c r="D247"/>
  <c r="G103"/>
  <c r="H103"/>
  <c r="F100"/>
  <c r="G78"/>
  <c r="H78"/>
  <c r="F58"/>
  <c r="E133"/>
  <c r="E114" s="1"/>
  <c r="D114"/>
  <c r="F241"/>
  <c r="G259"/>
  <c r="E39"/>
  <c r="G39"/>
  <c r="G256"/>
  <c r="D100"/>
  <c r="E100" s="1"/>
  <c r="E103"/>
  <c r="H14"/>
  <c r="G14"/>
  <c r="F13"/>
  <c r="E58"/>
  <c r="H163"/>
  <c r="G163"/>
  <c r="E107"/>
  <c r="H107"/>
  <c r="G107"/>
  <c r="C327" l="1"/>
  <c r="H13"/>
  <c r="G13"/>
  <c r="F12"/>
  <c r="D12"/>
  <c r="H58"/>
  <c r="G58"/>
  <c r="H90"/>
  <c r="G90"/>
  <c r="H241"/>
  <c r="G241"/>
  <c r="F240"/>
  <c r="H155"/>
  <c r="G155"/>
  <c r="G114"/>
  <c r="H114"/>
  <c r="H247"/>
  <c r="G247"/>
  <c r="H100"/>
  <c r="G100"/>
  <c r="D240"/>
  <c r="E240" s="1"/>
  <c r="E241"/>
  <c r="D327" l="1"/>
  <c r="E327" s="1"/>
  <c r="E12"/>
  <c r="H240"/>
  <c r="G240"/>
  <c r="F327"/>
  <c r="H12"/>
  <c r="G12"/>
  <c r="H327" l="1"/>
  <c r="G327"/>
</calcChain>
</file>

<file path=xl/sharedStrings.xml><?xml version="1.0" encoding="utf-8"?>
<sst xmlns="http://schemas.openxmlformats.org/spreadsheetml/2006/main" count="645" uniqueCount="641">
  <si>
    <t xml:space="preserve">Приложение 2 </t>
  </si>
  <si>
    <t>к постановлению</t>
  </si>
  <si>
    <t xml:space="preserve">администрации города </t>
  </si>
  <si>
    <t>ФОРМА К-2</t>
  </si>
  <si>
    <t>Исполнение бюджета города Березники по кодам видов доходов за 1 квартал 2018 г.
и ожидаемое исполнение бюджета города за 2018 год</t>
  </si>
  <si>
    <t>тыс. руб.</t>
  </si>
  <si>
    <t xml:space="preserve">Код </t>
  </si>
  <si>
    <t>Наименование  кода вида доходов</t>
  </si>
  <si>
    <t>Исполнение за 1 квартал 2018 г.</t>
  </si>
  <si>
    <t>Ожидаемое исполнение 
за год по состоянию 
на отчетную дату</t>
  </si>
  <si>
    <t>Утверждено по бюджету первоначально</t>
  </si>
  <si>
    <t>Уточненный план</t>
  </si>
  <si>
    <t>Факт</t>
  </si>
  <si>
    <t>отклонение</t>
  </si>
  <si>
    <t>% испол-я от
уточнен-ного
плана</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</si>
  <si>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</si>
  <si>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</si>
  <si>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</si>
  <si>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</si>
  <si>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</si>
  <si>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</si>
  <si>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</si>
  <si>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</si>
  <si>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</si>
  <si>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</si>
  <si>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1 01 02010 01 2100 110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</si>
  <si>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</si>
  <si>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</si>
  <si>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</si>
  <si>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1 01 02010 01 4000 110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</si>
  <si>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</si>
  <si>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</si>
  <si>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</si>
  <si>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</si>
  <si>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</si>
  <si>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1 01 02020 01 2100 110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</si>
  <si>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</si>
  <si>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1 01 02020 01 2200 110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</si>
  <si>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</si>
  <si>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1 01 02020 01 3000 110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</si>
  <si>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</si>
  <si>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1 01 02020 01 4000 110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</si>
  <si>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</si>
  <si>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</si>
  <si>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</si>
  <si>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</si>
  <si>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</si>
  <si>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1 01 02030 01 2100 110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</si>
  <si>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</si>
  <si>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</si>
  <si>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</si>
  <si>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1 01 02030 01 4000 110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</si>
  <si>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</si>
  <si>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</si>
  <si>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</si>
  <si>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</si>
  <si>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</si>
  <si>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</si>
  <si>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</si>
  <si>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</si>
  <si>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</si>
  <si>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</si>
  <si>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</si>
  <si>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</si>
  <si>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</si>
  <si>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</si>
  <si>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</si>
  <si>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</si>
  <si>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</si>
  <si>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</si>
  <si>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</si>
  <si>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</si>
  <si>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</si>
  <si>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</si>
  <si>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Единый налог на вмененный доход для отдельных видов деятельности </t>
  </si>
  <si>
    <t>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</si>
  <si>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</si>
  <si>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1 05 02010 02 2100 110</t>
  </si>
  <si>
    <t>Единый налог на вмененный доход для отдельных видов деятельности (пени по соответствующему платежу)</t>
  </si>
  <si>
    <t>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</si>
  <si>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</si>
  <si>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1 05 02010 02 4000 110</t>
  </si>
  <si>
    <t>Единый налог на вмененный доход для отдельных видов деятельности (прочие поступления)</t>
  </si>
  <si>
    <t>1 05 02020 02 0000 110</t>
  </si>
  <si>
    <t xml:space="preserve">Единый налог на вмененный доход для отдельных видов деятельности (за налоговые периоды, истекшие до 1 января 2011 года) </t>
  </si>
  <si>
    <t>1 05 02020 02 1000 110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</si>
  <si>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</si>
  <si>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1 05 02020 02 2100 110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</si>
  <si>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</si>
  <si>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</si>
  <si>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</si>
  <si>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1 05 03000 01 0000 110</t>
  </si>
  <si>
    <t>Единый сельскохозяйственный налог</t>
  </si>
  <si>
    <t>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</si>
  <si>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</si>
  <si>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1 05 03010 01 2100 110</t>
  </si>
  <si>
    <t>Единый сельскохозяйственный налог (пени по соответствующему платежу)</t>
  </si>
  <si>
    <t>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</si>
  <si>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</si>
  <si>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1 05 04000 02 0000 110</t>
  </si>
  <si>
    <t>Налог, взимаемый в связи с применением патентной системы налогообложения</t>
  </si>
  <si>
    <t>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</si>
  <si>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</si>
  <si>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1 05 04010 02 2100 110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</si>
  <si>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</si>
  <si>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1 05 04010 02 4000 110</t>
  </si>
  <si>
    <t>Налог, взимаемый в связи с применением патентной системы налогообложения, зачисляемый в бюджеты городских округов (прочие поступления)</t>
  </si>
  <si>
    <t>1 06 00000 00 0000 000</t>
  </si>
  <si>
    <t>НАЛОГИ НА ИМУЩЕСТВО</t>
  </si>
  <si>
    <t>1 06 01000 00 0000 110</t>
  </si>
  <si>
    <t>Налог на имущество  физических лиц</t>
  </si>
  <si>
    <t>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</si>
  <si>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</si>
  <si>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1 06 01020 04 2100 110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</si>
  <si>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</si>
  <si>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1 06 01020 04 2200 110</t>
  </si>
  <si>
    <t>Налог на имущество физических лиц, взимаемый по ставкам, применяемым к объектам налогообложения, расположенным в границах городских округов (проценты по соответствующему платежу)</t>
  </si>
  <si>
    <t>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</si>
  <si>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</si>
  <si>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1 06 01020 04 4000 110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</si>
  <si>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</si>
  <si>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1 06 04000 02 0000 110</t>
  </si>
  <si>
    <t>Транспортный налог</t>
  </si>
  <si>
    <t>1 06 04011 02 0000 110</t>
  </si>
  <si>
    <t>Транспортный налог с организаций</t>
  </si>
  <si>
    <t>1 06 04011 02 1000 110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</si>
  <si>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</si>
  <si>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1 06 04011 02 2100 110</t>
  </si>
  <si>
    <t>Транспортный налог с организаций (пени по соответствующему платежу)</t>
  </si>
  <si>
    <t>1 06 04011 02 2200 110</t>
  </si>
  <si>
    <t>Транспортный налог с организаций (проценты по соответствующему платежу)</t>
  </si>
  <si>
    <t>1 06 04011 02 3000 110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</si>
  <si>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</si>
  <si>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1 06 04011 02 4000 110</t>
  </si>
  <si>
    <t>Транспортный налог с физических лиц (прочие поступления)</t>
  </si>
  <si>
    <t>1 06 04012 02 0000 110</t>
  </si>
  <si>
    <t>Транспортный налог с физических лиц</t>
  </si>
  <si>
    <t>1 06 04012 02 1000 110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</si>
  <si>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</si>
  <si>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1 06 04012 02 2100 110</t>
  </si>
  <si>
    <t>Транспортный налог с физических лиц (пени по соответствующему платежу)</t>
  </si>
  <si>
    <t>1 06 04012 02 2200 110</t>
  </si>
  <si>
    <t>Транспортный налог с физических лиц (проценты по соответствующему платежу)</t>
  </si>
  <si>
    <t>1 06 04012 02 3000 110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</si>
  <si>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</si>
  <si>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1 06 04012 02 4000 110</t>
  </si>
  <si>
    <t>1 06 06000 00 0000 110</t>
  </si>
  <si>
    <t>Земельный налог</t>
  </si>
  <si>
    <t>1 06 06030 00 0000 110</t>
  </si>
  <si>
    <t>Земельный налог с организаций</t>
  </si>
  <si>
    <t>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</si>
  <si>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</si>
  <si>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1 06 06032 04 2100 110</t>
  </si>
  <si>
    <t>Земельный налог с организаций, обладающих земельным участком, расположенным в границах городских округов (пени по соответствующему платежу)</t>
  </si>
  <si>
    <t>1 06 06032 04 2200 110</t>
  </si>
  <si>
    <t>Земельный налог с организаций, обладающих земельным участком, расположенным в границах городских округов (проценты по соответствующему платежу)</t>
  </si>
  <si>
    <t>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</si>
  <si>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</si>
  <si>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1 06 06032 04 4000 110</t>
  </si>
  <si>
    <t>Земельный налог с организаций, обладающих земельным участком, расположенным в границах городских округов (прочие поступления)</t>
  </si>
  <si>
    <t>1 06 06040 00 0000 110</t>
  </si>
  <si>
    <t>Земельный налог с физических лиц</t>
  </si>
  <si>
    <t>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</si>
  <si>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</si>
  <si>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1 06 06042 04 2100 110</t>
  </si>
  <si>
    <t>Земельный налог с физических лиц, обладающих земельным участком, расположенным в границах городских округов (пени по соответствующему платежу)</t>
  </si>
  <si>
    <t>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</si>
  <si>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</si>
  <si>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1 06 06042 04 4000 110</t>
  </si>
  <si>
    <t>Земельный налог с физических лиц, обладающих земельным участком, расположенным в границах городских округов (прочие поступления)</t>
  </si>
  <si>
    <t>1 08 00000 00 0000 000</t>
  </si>
  <si>
    <t>ГОСУДАРСТВЕННАЯ ПОШЛИНА</t>
  </si>
  <si>
    <t>1 08 03000 01 0000 110</t>
  </si>
  <si>
    <t xml:space="preserve">Государственная пошлина по делам, рассматриваемым в судах общей юрисдикции, мировыми судьями
</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</si>
  <si>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</si>
  <si>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</si>
  <si>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1 08 07000 01 0000 110</t>
  </si>
  <si>
    <t xml:space="preserve">Государственная пошлина  за  государственную регистрацию, а также за совершение прочих  юридически  значимых  действий
</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</si>
  <si>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</si>
  <si>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</si>
  <si>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1 08 07130 01 1000 110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</si>
  <si>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 (сумма платежа (перерасчеты, недоимка и задолженность по соответствующему платежу, в том числе по отмененному)</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</si>
  <si>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</si>
  <si>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</si>
  <si>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1 08 07150 01 1000 110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</si>
  <si>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</si>
  <si>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</si>
  <si>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</si>
  <si>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</si>
  <si>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</si>
  <si>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1 09 00000 00 0000 000</t>
  </si>
  <si>
    <t>ЗАДОЛЖЕННОСТЬ И ПЕРЕРАСЧЕТЫ ПО ОТМЕНЕНЫМ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</si>
  <si>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</si>
  <si>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</si>
  <si>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</si>
  <si>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</si>
  <si>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1 09 04000 00 0000 110</t>
  </si>
  <si>
    <t>Налоги на имущество</t>
  </si>
  <si>
    <t>1 09 04040 01 0000 110</t>
  </si>
  <si>
    <t xml:space="preserve">Налог с имущества, переходящего в порядке наследования или дарения </t>
  </si>
  <si>
    <t xml:space="preserve">1 09 04050 00 0000 110 </t>
  </si>
  <si>
    <t xml:space="preserve">Земельный налог (по обязательствам, возникшим до 1 января 2006 года)
</t>
  </si>
  <si>
    <t xml:space="preserve">1 09 04052 04 0000 110 </t>
  </si>
  <si>
    <t xml:space="preserve">Земельный налог (по обязательствам, возникшим до 1 января 2006 года), мобилизуемый на территориях городских округов
</t>
  </si>
  <si>
    <t>1 09 07000 00 0000 110</t>
  </si>
  <si>
    <t>Прочие налоги и сборы (по отмененным местным налогам и сборам)</t>
  </si>
  <si>
    <t>1 09 07010 00 0000 110</t>
  </si>
  <si>
    <t>Налог на рекламу</t>
  </si>
  <si>
    <t>1 09 07010 04 0000 110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</si>
  <si>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</si>
  <si>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</si>
  <si>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</si>
  <si>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</si>
  <si>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</si>
  <si>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</si>
  <si>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</si>
  <si>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1 09 07050 04 0000 110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</si>
  <si>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</si>
  <si>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</si>
  <si>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</si>
  <si>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</si>
  <si>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</si>
  <si>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</si>
  <si>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</si>
  <si>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</si>
  <si>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 xml:space="preserve">Проценты, полученные от предоставления бюджетных кредитов внутри страны </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</si>
  <si>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</si>
  <si>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</si>
  <si>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</si>
  <si>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</si>
  <si>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</si>
  <si>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</si>
  <si>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</si>
  <si>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</si>
  <si>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</si>
  <si>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</si>
  <si>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</si>
  <si>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</si>
  <si>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</si>
  <si>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</si>
  <si>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</si>
  <si>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</si>
  <si>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</si>
  <si>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</si>
  <si>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</si>
  <si>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</si>
  <si>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</si>
  <si>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</si>
  <si>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</si>
  <si>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</si>
  <si>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</si>
  <si>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</si>
  <si>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</si>
  <si>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</si>
  <si>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</si>
  <si>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</si>
  <si>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1 11 07000 00 0000 120</t>
  </si>
  <si>
    <t>Платежи от государственных и муниципальных унитарных предприятий</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</si>
  <si>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</si>
  <si>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</si>
  <si>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</si>
  <si>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</si>
  <si>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</si>
  <si>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</si>
  <si>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</si>
  <si>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</si>
  <si>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</si>
  <si>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</si>
  <si>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1 11 09030 00 0000 120   </t>
  </si>
  <si>
    <t xml:space="preserve"> Доходы от эксплуатации и использования  имущества автомобильных дорог, находящихся в государственной и муниципальной собственности</t>
  </si>
  <si>
    <t xml:space="preserve">1 11 09034 04 0000 120   </t>
  </si>
  <si>
    <t xml:space="preserve"> Доходы от эксплуатации и использования  имущества автомобильных дорог, находящихся в собственности городских округов</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</si>
  <si>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</si>
  <si>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</si>
  <si>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</si>
  <si>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</si>
  <si>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</si>
  <si>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</si>
  <si>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</si>
  <si>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</si>
  <si>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</si>
  <si>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</si>
  <si>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1 12 01020 01 6000 120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</si>
  <si>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</si>
  <si>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1 12 01030 01 6000 120</t>
  </si>
  <si>
    <t>Плата за выбросы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</si>
  <si>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1 12 01040 01 0000 120</t>
  </si>
  <si>
    <t>Плата за размещение отходов производства и потребления</t>
  </si>
  <si>
    <t>1 12 01040 01 6000 120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</si>
  <si>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</si>
  <si>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</si>
  <si>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</si>
  <si>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1 12 01050 01 0000 120</t>
  </si>
  <si>
    <t>Плата за иные виды негативного воздействия на окружающую среду</t>
  </si>
  <si>
    <t>1 12 01070 01 6000 120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</si>
  <si>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</si>
  <si>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 xml:space="preserve">1 12 05000 00 0000 120  </t>
  </si>
  <si>
    <t>Плата за пользование водными объектами</t>
  </si>
  <si>
    <t xml:space="preserve">1 12 05040 04 0000 120  </t>
  </si>
  <si>
    <t>Плата за пользование водными объектами, находящимися в собственности городских округов</t>
  </si>
  <si>
    <t>1 13 00000 00 0000 000</t>
  </si>
  <si>
    <t>ДОХОДЫ ОТ ОКАЗАНИЯ ПЛАТНЫХ УСЛУГ (РАБОТ) И КОМПЕНСАЦИИ ЗАТРАТ ГОСУДАРСТВА</t>
  </si>
  <si>
    <t>1 13 01000 00 0000 130</t>
  </si>
  <si>
    <t xml:space="preserve">Доходы от оказания платных услуг (работ) </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</si>
  <si>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</si>
  <si>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</si>
  <si>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</si>
  <si>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</si>
  <si>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</si>
  <si>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эксплуатацией  имущества</t>
  </si>
  <si>
    <t>1 13 02064 04 0000 130</t>
  </si>
  <si>
    <t>Доходы, поступающие в порядке возмещения  расходов, понесенных  в связи с эксплуатацией  имущества городских округов</t>
  </si>
  <si>
    <t>1 13 02990 00 0000 130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</si>
  <si>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</si>
  <si>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</si>
  <si>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</si>
  <si>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</si>
  <si>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</si>
  <si>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</si>
  <si>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</si>
  <si>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</si>
  <si>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</si>
  <si>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</si>
  <si>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</si>
  <si>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</si>
  <si>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 xml:space="preserve">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</si>
  <si>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</si>
  <si>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</si>
  <si>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</si>
  <si>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</si>
  <si>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1 14 02043 04 1000 410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</si>
  <si>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</si>
  <si>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1 14 02043 04 2000 410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</si>
  <si>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</si>
  <si>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1 14 02043 04 3000 410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</si>
  <si>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</si>
  <si>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</si>
  <si>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</si>
  <si>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</si>
  <si>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</si>
  <si>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</si>
  <si>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</si>
  <si>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</si>
  <si>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</si>
  <si>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</si>
  <si>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</si>
  <si>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1 14 06020 00 0000 430</t>
  </si>
  <si>
    <t xml:space="preserve">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
</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</si>
  <si>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</si>
  <si>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</si>
  <si>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</si>
  <si>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</si>
  <si>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</si>
  <si>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</si>
  <si>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</si>
  <si>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</si>
  <si>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1 15 00000 00 0000 000</t>
  </si>
  <si>
    <t>АДМИНИСТРАТИВНЫЕ ПЛАТЕЖИ И СБОРЫ</t>
  </si>
  <si>
    <t>1 15 02000 00 0000 140</t>
  </si>
  <si>
    <t>Платежи, взимаемые государственными и муниципальными органами (организациями)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</si>
  <si>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</si>
  <si>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</si>
  <si>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</si>
  <si>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</si>
  <si>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</si>
  <si>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</si>
  <si>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1 16 03010 01 6000 140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</si>
  <si>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</si>
  <si>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 xml:space="preserve">1 16 03030 01 6000 140 </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</si>
  <si>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</si>
  <si>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</si>
  <si>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</si>
  <si>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</si>
  <si>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</si>
  <si>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</si>
  <si>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</si>
  <si>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</si>
  <si>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</si>
  <si>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</si>
  <si>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</si>
  <si>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</si>
  <si>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</si>
  <si>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1 16 23000 00 0000 140</t>
  </si>
  <si>
    <t>Доходы от возмещения ущерба при возникновении страховых случаев</t>
  </si>
  <si>
    <t>1 16 23040 04 0000 140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</si>
  <si>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</si>
  <si>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</si>
  <si>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</si>
  <si>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</si>
  <si>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</si>
  <si>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1 16 25010 01 0000 140</t>
  </si>
  <si>
    <t>Денежные взыскания (штрафы) за нарушение законодательства о недрах</t>
  </si>
  <si>
    <t>1 16 25030 01 0000 140</t>
  </si>
  <si>
    <t>Денежные взыскания (штрафы) за нарушение законодательства Российской Федерации об охране и использовании животного мира</t>
  </si>
  <si>
    <t>1 16 25030 01 6000 140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</si>
  <si>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</si>
  <si>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1 16 25040 01 6000 140</t>
  </si>
  <si>
    <t>Денежные взыскания (штрафы) за нарушение законодательства об экологической экспертизе (федеральные государственные органы, Банк России, органы управления государственными внебюджетными фондами Российской Федерации)</t>
  </si>
  <si>
    <t>1 16 25050 01 6000 140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</si>
  <si>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</si>
  <si>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1 16 25060 01 6000 140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</si>
  <si>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</si>
  <si>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1 16 25070 01 0000 140</t>
  </si>
  <si>
    <t>Денежные взыскания (штрафы) за нарушение  лесного законодательства</t>
  </si>
  <si>
    <t>1 16 25073 04 0000 140</t>
  </si>
  <si>
    <t>Денежные взыскания (штрафы) за нарушение лесного законодательства, установленное на лесных участках, находящихся в собственности  городских округов</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</si>
  <si>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</si>
  <si>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</si>
  <si>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</si>
  <si>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</si>
  <si>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1 16 28000 01 6000 140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</si>
  <si>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</si>
  <si>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1 16 30000 01 0000 140</t>
  </si>
  <si>
    <t>Денежные взыскания (штрафы)  за  правонарушения в области дорожного движения</t>
  </si>
  <si>
    <t>1 16 30010 01 0000 140</t>
  </si>
  <si>
    <t xml:space="preserve">Денежные взыскания (штрафы)  за  нарушения правил перевозки крупногабаритных и тяжеловесных грузов по автомобильным дорогам общего пользования </t>
  </si>
  <si>
    <t>1 16 30013 01 6000 140</t>
  </si>
  <si>
    <t>Денежные взыскания (штрафы)  за  нарушения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</si>
  <si>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1 16 30030 01 6000 140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</si>
  <si>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</si>
  <si>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1 16 33000 00 0000 140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</si>
  <si>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t>
  </si>
  <si>
    <t>1 16 33040 04 0000 140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</si>
  <si>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</si>
  <si>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1 16 33040 04 6000 140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</si>
  <si>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</si>
  <si>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1 16 35000 00 0000 140</t>
  </si>
  <si>
    <t>Суммы по искам о возмещении вреда, причиненного окружающей среде</t>
  </si>
  <si>
    <t>1 16 35020 04 0000 140</t>
  </si>
  <si>
    <t>Суммы по искам о возмещении вреда, причиненного окружающей среде, подлежащие зачислению в бюджеты городских округов</t>
  </si>
  <si>
    <t>1 16 35020 04 6000 140</t>
  </si>
  <si>
    <t>Суммы по искам о возмещении вреда, причиненного окружающей среде, подлежащие зачислению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</si>
  <si>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</si>
  <si>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</si>
  <si>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</si>
  <si>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</si>
  <si>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1 16 43000 01 0000 140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</si>
  <si>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</si>
  <si>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</si>
  <si>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</si>
  <si>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</si>
  <si>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1 16 45000 01 6000 140</t>
  </si>
  <si>
    <t xml:space="preserve">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
</t>
  </si>
  <si>
    <t>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</si>
  <si>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</si>
  <si>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</si>
  <si>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</si>
  <si>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1 16 51000 02 0000 140</t>
  </si>
  <si>
    <t>Денежные взыскания (штрафы), установленные законами субъектов Российской Федерации за несоблюдение муниципальных правовых актов</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</si>
  <si>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</si>
  <si>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</si>
  <si>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</si>
  <si>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</si>
  <si>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</si>
  <si>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</si>
  <si>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1 16 90040 04 6000 140</t>
  </si>
  <si>
    <t xml:space="preserve">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
</t>
  </si>
  <si>
    <t>1 16 90040 04 7000 140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</si>
  <si>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</si>
  <si>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</si>
  <si>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</si>
  <si>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</si>
  <si>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</si>
  <si>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</si>
  <si>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</si>
  <si>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1 17 05000 00 0000 180</t>
  </si>
  <si>
    <t xml:space="preserve">Прочие неналоговые доходы </t>
  </si>
  <si>
    <t>1 17 05040 04 0000 180</t>
  </si>
  <si>
    <t>Прочие неналоговые доходы  бюджетов городских округов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</si>
  <si>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</si>
  <si>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</si>
  <si>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</si>
  <si>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</si>
  <si>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2 02 1000 00 0000 151</t>
  </si>
  <si>
    <t xml:space="preserve">Дотации бюджетам бюджетной системы  Российской Федерации </t>
  </si>
  <si>
    <t>2 02 15001 00 0000 151</t>
  </si>
  <si>
    <t>Дотации на выравнивание бюджетной обеспеченности</t>
  </si>
  <si>
    <t>2 02 15001 04 0000 151</t>
  </si>
  <si>
    <t>Дотации бюджетам городских округов на выравнивание  бюджетной обеспеченности</t>
  </si>
  <si>
    <t>2 02 01999 00 0000 151</t>
  </si>
  <si>
    <t>Прочие дотации</t>
  </si>
  <si>
    <t>2 02 01999 04 0000 151</t>
  </si>
  <si>
    <t>Прочие дотации бюджетам городских округов</t>
  </si>
  <si>
    <t>2 02 20000 00 0000 151</t>
  </si>
  <si>
    <t>Субсидии бюджетам бюджетной системы  Российской Федерации  (межбюджетные субсидии)</t>
  </si>
  <si>
    <t xml:space="preserve">2 02 02009 00 0000 151  </t>
  </si>
  <si>
    <t>Субсидии    бюджетам  на государственную поддержку малого и среднего предпринимательства, включая  крестьянские (фермерские) хозяйства</t>
  </si>
  <si>
    <t xml:space="preserve">2 02 20009 04 0000 151  </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</si>
  <si>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</si>
  <si>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2 02 02051 00 0000 151</t>
  </si>
  <si>
    <t>Субсидии бюджетам на реализацию федеральных целевых программ</t>
  </si>
  <si>
    <t>2 02 02051 04 0000 151</t>
  </si>
  <si>
    <t>Субсидии бюджетам городских округов на реализацию федеральных целевых программ</t>
  </si>
  <si>
    <t xml:space="preserve"> 2 02 20077 00 0000 151</t>
  </si>
  <si>
    <t xml:space="preserve">Субсидии бюджетам на софинансирование капитальных вложений в объекты государственной (муниципальной) собственности
</t>
  </si>
  <si>
    <t>2 02 20077 04 0000 151</t>
  </si>
  <si>
    <t xml:space="preserve">Субсидии бюджетам городских округов на софинансирование капитальных вложений в объекты муниципальной собственности
</t>
  </si>
  <si>
    <t>2 02 25519 00 0000 151</t>
  </si>
  <si>
    <t>Субсидия бюджетам городских округов на поддержку отрасли культуры</t>
  </si>
  <si>
    <t>2 02 25519 04 0000 151</t>
  </si>
  <si>
    <t>2 02 02088 00 0000 151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</si>
  <si>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</si>
  <si>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</si>
  <si>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</si>
  <si>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2 02 02088 04 0001 151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</si>
  <si>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</si>
  <si>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2 02 02089 00 0000 151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</si>
  <si>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</si>
  <si>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2 02 02089 04 0000 151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</si>
  <si>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</si>
  <si>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2 02 02089 04 0001 151</t>
  </si>
  <si>
    <t>Субсидии бюджетам городских округов на обеспечение мероприятий по капитальному ремонту многоквартирных домов за счет средств бюджетов</t>
  </si>
  <si>
    <t>2 02 02089 04 0002 151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</si>
  <si>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</si>
  <si>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2 02 02150 00 0000 151</t>
  </si>
  <si>
    <t>Субсидии бюджетам  на реализацию программы энергосбережения и повышения энергетической эффективности на период до 2020 года</t>
  </si>
  <si>
    <t>2 02 02150 04 0000 151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</si>
  <si>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</si>
  <si>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2 02 02156 00 0000 151</t>
  </si>
  <si>
    <t>Субсидии бюджетам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</si>
  <si>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2 02 02156 04 0000 151</t>
  </si>
  <si>
    <t>Субсидии бюджетам городских округов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</si>
  <si>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2 02 25555 00 0000 151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</si>
  <si>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</si>
  <si>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</si>
  <si>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</si>
  <si>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2 02 25466 00 0000 151</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</si>
  <si>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</si>
  <si>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2 02 25466 04 0000 151</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</si>
  <si>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</si>
  <si>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2 02 02207 00 0000 151</t>
  </si>
  <si>
    <t>Субсидии бюджетам на реализацию мероприятий государственной программы Российской Федерации "Доступная среда" на 2011 - 2020 годы</t>
  </si>
  <si>
    <t>2 02 02207 04 0000 151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</si>
  <si>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</si>
  <si>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2 02 25497 00 0000 151</t>
  </si>
  <si>
    <t>Субсидии бюджетам на реализацию мероприятий по обеспечению жильем молодых семей</t>
  </si>
  <si>
    <t>2 02 25497 04 0000 151</t>
  </si>
  <si>
    <t>Субсидии бюджетам городских округов на реализацию мероприятий по обеспечению жильем молодых семей</t>
  </si>
  <si>
    <t>2 02 25520 00 0000 151</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</si>
  <si>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</si>
  <si>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2 02 25520 04 0000 151</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</si>
  <si>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t>
  </si>
  <si>
    <t>2 02 29999 00 0000 151</t>
  </si>
  <si>
    <t>Прочие субсидии</t>
  </si>
  <si>
    <t>2 02 29999 04 0000 151</t>
  </si>
  <si>
    <t>Прочие субсидии бюджетам городских округов</t>
  </si>
  <si>
    <t>2 02 30000 00 0000 151</t>
  </si>
  <si>
    <t xml:space="preserve">Субвенции бюджетам бюджетной системы  Российской Федерации  </t>
  </si>
  <si>
    <t>2 02 03002 00 0000 151</t>
  </si>
  <si>
    <t>Субвенции бюджетам  на осуществление полномочий по подготовке проведения статистических переписей</t>
  </si>
  <si>
    <t>2 02 03002 04 0000 151</t>
  </si>
  <si>
    <t>Субвенции бюджетам городских округов на осуществление полномочий по подготовке проведения статистических переписей</t>
  </si>
  <si>
    <t>2 02 03007 00 0000 151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</si>
  <si>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</si>
  <si>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</si>
  <si>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</si>
  <si>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2 02 30021 00 0000 151</t>
  </si>
  <si>
    <t>Субвенции бюджетам муниципальных образований на ежемесячное денежное вознаграждение за классное руководство</t>
  </si>
  <si>
    <t>2 02 30021 04 0000 151</t>
  </si>
  <si>
    <t>Субвенции бюджетам городских округов на  ежемесячное денежное вознаграждение за классное руководство</t>
  </si>
  <si>
    <t>2 02 30024 00 0000 151</t>
  </si>
  <si>
    <t xml:space="preserve">Субвенции местным бюджетам на выполнение передаваемых полномочий субъектов Российской Федерации </t>
  </si>
  <si>
    <t>2 02 30024 04 0000 151</t>
  </si>
  <si>
    <t>Субвенции бюджетам городских округов на выполнение передаваемых полномочий субъектов Российской Федерации</t>
  </si>
  <si>
    <t>2 02 03026 00 0000 151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</si>
  <si>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</si>
  <si>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</si>
  <si>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</si>
  <si>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</si>
  <si>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</si>
  <si>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</si>
  <si>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</si>
  <si>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</si>
  <si>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</si>
  <si>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</si>
  <si>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</si>
  <si>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2 02 351200 00 0000 151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</si>
  <si>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</si>
  <si>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2 02 35120 04 0000 151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</si>
  <si>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</si>
  <si>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2 02 35134 00 0000 151</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</si>
  <si>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</si>
  <si>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2 02 35134 04 0000 151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</si>
  <si>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</si>
  <si>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</si>
  <si>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</si>
  <si>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2 02 35135 04 0000 151</t>
  </si>
  <si>
    <t>Субвенции бюджетам городских округов на осуществление полномочий по обеспечению жильем отдельных категорий граждан, установленных федеральными законами от 12 января 1995 года N 5-ФЗ "0 ветеранах" и от 24 ноября 1995 года N 181-ФЗ "О социальной защите инвалидов в Российской Федерации"</t>
  </si>
  <si>
    <t>2 02 35176 00 0000 151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</si>
  <si>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</si>
  <si>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2 02 35176 04 0000 151</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</si>
  <si>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</si>
  <si>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2 02 35930 00 0000 151</t>
  </si>
  <si>
    <t>Субвенции бюджетам на государственную регистрацию актов гражданского состояния</t>
  </si>
  <si>
    <t>2 02 35930 04 0000 151</t>
  </si>
  <si>
    <t>Субвенции бюджетам городских округов на государственную регистрацию актов гражданского состояния</t>
  </si>
  <si>
    <t>2 02 39999 00 0000 151</t>
  </si>
  <si>
    <t>Прочие субвенции</t>
  </si>
  <si>
    <t>2 02 39999 04 0000 151</t>
  </si>
  <si>
    <t>Прочие субвенции бюджетам городских округов</t>
  </si>
  <si>
    <t>2 02 40000 00 0000 151</t>
  </si>
  <si>
    <t>Иные межбюджетные трансферты</t>
  </si>
  <si>
    <t>2 02 04005 00 0000 151</t>
  </si>
  <si>
    <t xml:space="preserve"> Межбюджетные трансферты,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</si>
  <si>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2 02 04005 04 0000 151</t>
  </si>
  <si>
    <t xml:space="preserve"> Межбюджетные трансферты, передаваемые бюджетам городских округов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</si>
  <si>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2 02 04025 00 0000 151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</si>
  <si>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</si>
  <si>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2 02 04025 04 0000 151</t>
  </si>
  <si>
    <t>Межбюджетные трансферты, передаваемые бюджетам городских округов на комплектование книжных фондов библиотек муниципальных образований</t>
  </si>
  <si>
    <t>2 02 49999 00 0000 151</t>
  </si>
  <si>
    <t>Прочие межбюджетные трансферты, передаваемые бюджетам</t>
  </si>
  <si>
    <t>2 02 49999 04 0000 151</t>
  </si>
  <si>
    <t>Прочие межбюджетные трансферты, передаваемые бюджетам городских округов</t>
  </si>
  <si>
    <t>2 07 00000 00 0000 000</t>
  </si>
  <si>
    <t>Прочие безвозмездные поступления</t>
  </si>
  <si>
    <t>2 07 04000 04 0000 180</t>
  </si>
  <si>
    <t>Прочие безвозмездные поступления в бюджеты городских округов</t>
  </si>
  <si>
    <t>2 07 04010 04 0000 180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</si>
  <si>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</si>
  <si>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2 07 04050 04 0000 180</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</si>
  <si>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</si>
  <si>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</si>
  <si>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2 18 00000 00 0000 180</t>
  </si>
  <si>
    <t>Доходы бюджетов бюджетной системы Российской Федерации от возврата организациями остатков субсидий прошлых лет</t>
  </si>
  <si>
    <t>2 18 04000 04 0000 180</t>
  </si>
  <si>
    <t>Доходы бюджетов городских округов от возврата  организациями остатков субсидий прошлых лет</t>
  </si>
  <si>
    <t>2 18 04010 04 0000 180</t>
  </si>
  <si>
    <t>Доходы бюджетов городских округов от возврата бюджетными учреждениями остатков субсидий прошлых лет</t>
  </si>
  <si>
    <t>2 18 04020 04 0000 180</t>
  </si>
  <si>
    <t>Доходы бюджетов городских округов от возврата автономными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</si>
  <si>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</si>
  <si>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</si>
  <si>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2 19 00000 04 0000 151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</si>
  <si>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</si>
  <si>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2 19 25555 04 0000 151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</si>
  <si>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</si>
  <si>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</si>
  <si>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</si>
  <si>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ВСЕГО ДОХОДОВ:</t>
  </si>
  <si>
    <r>
      <t xml:space="preserve">от </t>
    </r>
    <r>
      <rPr>
        <u/>
        <sz val="13"/>
        <rFont val="Times New Roman"/>
        <family val="1"/>
        <charset val="204"/>
      </rPr>
      <t>27.04.2018 № 981</t>
    </r>
  </si>
</sst>
</file>

<file path=xl/styles.xml><?xml version="1.0" encoding="utf-8"?>
<styleSheet xmlns="http://schemas.openxmlformats.org/spreadsheetml/2006/main">
  <numFmts count="1">
    <numFmt numFmtId="164" formatCode="#,##0.0"/>
  </numFmts>
  <fonts count="29">
    <font>
      <sz val="10"/>
      <name val="Arial"/>
      <charset val="204"/>
    </font>
    <font>
      <sz val="10"/>
      <name val="Arial Cyr"/>
      <charset val="204"/>
    </font>
    <font>
      <sz val="13"/>
      <name val="Times New Roman"/>
      <family val="1"/>
      <charset val="204"/>
    </font>
    <font>
      <sz val="10"/>
      <name val="Arial"/>
      <charset val="204"/>
    </font>
    <font>
      <sz val="13"/>
      <name val="Arial"/>
      <family val="2"/>
      <charset val="204"/>
    </font>
    <font>
      <sz val="10"/>
      <name val="Times New Roman"/>
      <family val="1"/>
      <charset val="204"/>
    </font>
    <font>
      <b/>
      <sz val="14"/>
      <name val="Times New Roman"/>
      <family val="1"/>
      <charset val="204"/>
    </font>
    <font>
      <b/>
      <sz val="12"/>
      <name val="Times New Roman"/>
      <family val="1"/>
    </font>
    <font>
      <sz val="11"/>
      <name val="Times New Roman"/>
      <family val="1"/>
      <charset val="204"/>
    </font>
    <font>
      <sz val="10"/>
      <name val="Arial"/>
      <family val="2"/>
      <charset val="204"/>
    </font>
    <font>
      <sz val="8"/>
      <name val="Times New Roman"/>
      <family val="1"/>
      <charset val="204"/>
    </font>
    <font>
      <sz val="7"/>
      <name val="Arial Cyr"/>
      <charset val="204"/>
    </font>
    <font>
      <b/>
      <sz val="9"/>
      <name val="Times New Roman"/>
      <family val="1"/>
    </font>
    <font>
      <b/>
      <sz val="10"/>
      <name val="Times New Roman"/>
      <family val="1"/>
    </font>
    <font>
      <sz val="9"/>
      <name val="Arial Cyr"/>
      <charset val="204"/>
    </font>
    <font>
      <i/>
      <sz val="9"/>
      <name val="Times New Roman"/>
      <family val="1"/>
      <charset val="204"/>
    </font>
    <font>
      <i/>
      <sz val="10"/>
      <name val="Times New Roman"/>
      <family val="1"/>
      <charset val="204"/>
    </font>
    <font>
      <sz val="9"/>
      <name val="Times New Roman"/>
      <family val="1"/>
    </font>
    <font>
      <sz val="10"/>
      <name val="Times New Roman"/>
      <family val="1"/>
    </font>
    <font>
      <i/>
      <sz val="10"/>
      <name val="Times New Roman"/>
      <family val="1"/>
    </font>
    <font>
      <i/>
      <sz val="10"/>
      <name val="Arial Cyr"/>
      <charset val="204"/>
    </font>
    <font>
      <sz val="9"/>
      <name val="Times New Roman"/>
      <family val="1"/>
      <charset val="204"/>
    </font>
    <font>
      <b/>
      <sz val="10"/>
      <name val="Arial Cyr"/>
      <charset val="204"/>
    </font>
    <font>
      <i/>
      <sz val="9"/>
      <name val="Times New Roman"/>
      <family val="1"/>
    </font>
    <font>
      <b/>
      <sz val="9"/>
      <name val="Times New Roman"/>
      <family val="1"/>
      <charset val="204"/>
    </font>
    <font>
      <b/>
      <sz val="10"/>
      <name val="Times New Roman"/>
      <family val="1"/>
      <charset val="204"/>
    </font>
    <font>
      <sz val="11"/>
      <color indexed="8"/>
      <name val="Calibri"/>
      <family val="2"/>
    </font>
    <font>
      <sz val="11"/>
      <color indexed="8"/>
      <name val="Calibri"/>
      <family val="2"/>
      <charset val="204"/>
    </font>
    <font>
      <u/>
      <sz val="13"/>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1" fillId="0" borderId="0"/>
    <xf numFmtId="0" fontId="26" fillId="0" borderId="0"/>
    <xf numFmtId="0" fontId="9" fillId="0" borderId="0"/>
    <xf numFmtId="0" fontId="9" fillId="0" borderId="0"/>
    <xf numFmtId="0" fontId="9" fillId="0" borderId="0"/>
    <xf numFmtId="0" fontId="9" fillId="0" borderId="0"/>
    <xf numFmtId="0" fontId="27"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cellStyleXfs>
  <cellXfs count="93">
    <xf numFmtId="0" fontId="0" fillId="0" borderId="0" xfId="0"/>
    <xf numFmtId="0" fontId="1" fillId="0" borderId="0" xfId="1"/>
    <xf numFmtId="0" fontId="2" fillId="0" borderId="0" xfId="1" applyFont="1" applyFill="1" applyAlignment="1"/>
    <xf numFmtId="0" fontId="4" fillId="0" borderId="0" xfId="0" applyFont="1" applyAlignment="1"/>
    <xf numFmtId="0" fontId="5" fillId="0" borderId="0" xfId="1" applyFont="1"/>
    <xf numFmtId="0" fontId="7" fillId="0" borderId="0" xfId="1" applyFont="1"/>
    <xf numFmtId="0" fontId="8" fillId="0" borderId="0" xfId="1" applyFont="1" applyBorder="1"/>
    <xf numFmtId="0" fontId="8" fillId="0" borderId="0" xfId="1" applyFont="1" applyFill="1" applyBorder="1"/>
    <xf numFmtId="0" fontId="1" fillId="0" borderId="2" xfId="1" applyBorder="1"/>
    <xf numFmtId="3" fontId="10" fillId="0" borderId="2" xfId="3" applyNumberFormat="1" applyFont="1" applyFill="1" applyBorder="1" applyAlignment="1">
      <alignment horizontal="center" vertical="center" wrapText="1"/>
    </xf>
    <xf numFmtId="3" fontId="10" fillId="2" borderId="2" xfId="3" applyNumberFormat="1" applyFont="1" applyFill="1" applyBorder="1" applyAlignment="1">
      <alignment horizontal="center" vertical="center" wrapText="1"/>
    </xf>
    <xf numFmtId="0" fontId="1" fillId="0" borderId="2" xfId="1" applyFill="1" applyBorder="1"/>
    <xf numFmtId="0" fontId="1" fillId="0" borderId="0" xfId="1" applyFill="1"/>
    <xf numFmtId="3" fontId="10" fillId="0" borderId="7" xfId="1" applyNumberFormat="1" applyFont="1" applyFill="1" applyBorder="1" applyAlignment="1">
      <alignment horizontal="center" vertical="center" wrapText="1"/>
    </xf>
    <xf numFmtId="3" fontId="10" fillId="2" borderId="7" xfId="1" applyNumberFormat="1" applyFont="1" applyFill="1" applyBorder="1" applyAlignment="1">
      <alignment horizontal="center" vertical="center" wrapText="1"/>
    </xf>
    <xf numFmtId="0" fontId="11" fillId="0" borderId="0" xfId="1" applyFont="1" applyFill="1"/>
    <xf numFmtId="3" fontId="12" fillId="0" borderId="2" xfId="1" applyNumberFormat="1" applyFont="1" applyBorder="1" applyAlignment="1">
      <alignment horizontal="left" vertical="top"/>
    </xf>
    <xf numFmtId="0" fontId="13" fillId="0" borderId="2" xfId="0" applyFont="1" applyBorder="1" applyAlignment="1">
      <alignment vertical="top" wrapText="1"/>
    </xf>
    <xf numFmtId="164" fontId="13" fillId="0" borderId="2" xfId="1" applyNumberFormat="1" applyFont="1" applyFill="1" applyBorder="1" applyAlignment="1">
      <alignment vertical="top"/>
    </xf>
    <xf numFmtId="164" fontId="13" fillId="2" borderId="2" xfId="1" applyNumberFormat="1" applyFont="1" applyFill="1" applyBorder="1" applyAlignment="1">
      <alignment vertical="top"/>
    </xf>
    <xf numFmtId="0" fontId="11" fillId="0" borderId="0" xfId="1" applyFont="1"/>
    <xf numFmtId="0" fontId="12" fillId="0" borderId="2" xfId="1" applyFont="1" applyBorder="1" applyAlignment="1">
      <alignment horizontal="left" vertical="top"/>
    </xf>
    <xf numFmtId="0" fontId="13" fillId="0" borderId="2" xfId="0" applyFont="1" applyBorder="1" applyAlignment="1">
      <alignment horizontal="left" vertical="top" wrapText="1"/>
    </xf>
    <xf numFmtId="0" fontId="14" fillId="0" borderId="0" xfId="1" applyFont="1"/>
    <xf numFmtId="3" fontId="15" fillId="0" borderId="2" xfId="1" applyNumberFormat="1" applyFont="1" applyBorder="1" applyAlignment="1">
      <alignment horizontal="left" vertical="top"/>
    </xf>
    <xf numFmtId="0" fontId="16" fillId="0" borderId="2" xfId="0" applyFont="1" applyBorder="1" applyAlignment="1">
      <alignment vertical="top" wrapText="1"/>
    </xf>
    <xf numFmtId="164" fontId="16" fillId="0" borderId="2" xfId="1" applyNumberFormat="1" applyFont="1" applyFill="1" applyBorder="1" applyAlignment="1">
      <alignment vertical="top"/>
    </xf>
    <xf numFmtId="164" fontId="16" fillId="2" borderId="2" xfId="1" applyNumberFormat="1" applyFont="1" applyFill="1" applyBorder="1" applyAlignment="1">
      <alignment vertical="top"/>
    </xf>
    <xf numFmtId="3" fontId="17" fillId="0" borderId="2" xfId="1" applyNumberFormat="1" applyFont="1" applyBorder="1" applyAlignment="1">
      <alignment horizontal="left" vertical="top"/>
    </xf>
    <xf numFmtId="0" fontId="18" fillId="0" borderId="2" xfId="0" applyFont="1" applyBorder="1" applyAlignment="1">
      <alignment vertical="top" wrapText="1"/>
    </xf>
    <xf numFmtId="164" fontId="18" fillId="0" borderId="2" xfId="1" applyNumberFormat="1" applyFont="1" applyFill="1" applyBorder="1" applyAlignment="1">
      <alignment vertical="top"/>
    </xf>
    <xf numFmtId="164" fontId="18" fillId="2" borderId="2" xfId="1" applyNumberFormat="1" applyFont="1" applyFill="1" applyBorder="1" applyAlignment="1">
      <alignment vertical="top"/>
    </xf>
    <xf numFmtId="164" fontId="19" fillId="0" borderId="2" xfId="1" applyNumberFormat="1" applyFont="1" applyFill="1" applyBorder="1" applyAlignment="1">
      <alignment vertical="top"/>
    </xf>
    <xf numFmtId="0" fontId="20" fillId="0" borderId="0" xfId="1" applyFont="1"/>
    <xf numFmtId="3" fontId="21" fillId="0" borderId="2" xfId="1" applyNumberFormat="1" applyFont="1" applyBorder="1" applyAlignment="1">
      <alignment horizontal="left" vertical="top"/>
    </xf>
    <xf numFmtId="0" fontId="5" fillId="0" borderId="2" xfId="0" applyFont="1" applyBorder="1" applyAlignment="1">
      <alignment vertical="top" wrapText="1"/>
    </xf>
    <xf numFmtId="164" fontId="5" fillId="0" borderId="2" xfId="1" applyNumberFormat="1" applyFont="1" applyFill="1" applyBorder="1" applyAlignment="1">
      <alignment vertical="top"/>
    </xf>
    <xf numFmtId="164" fontId="5" fillId="2" borderId="2" xfId="1" applyNumberFormat="1" applyFont="1" applyFill="1" applyBorder="1" applyAlignment="1">
      <alignment vertical="top"/>
    </xf>
    <xf numFmtId="0" fontId="1" fillId="0" borderId="0" xfId="1" applyFont="1"/>
    <xf numFmtId="3" fontId="12" fillId="0" borderId="2" xfId="1" applyNumberFormat="1" applyFont="1" applyFill="1" applyBorder="1" applyAlignment="1">
      <alignment horizontal="left" vertical="top"/>
    </xf>
    <xf numFmtId="0" fontId="13" fillId="0" borderId="2" xfId="0" applyFont="1" applyFill="1" applyBorder="1" applyAlignment="1">
      <alignment horizontal="left" vertical="top" wrapText="1"/>
    </xf>
    <xf numFmtId="0" fontId="22" fillId="0" borderId="0" xfId="1" applyFont="1"/>
    <xf numFmtId="0" fontId="13" fillId="0" borderId="2" xfId="0" applyFont="1" applyFill="1" applyBorder="1" applyAlignment="1">
      <alignment vertical="top" wrapText="1"/>
    </xf>
    <xf numFmtId="3" fontId="17" fillId="0" borderId="2" xfId="1" applyNumberFormat="1" applyFont="1" applyFill="1" applyBorder="1" applyAlignment="1">
      <alignment horizontal="left" vertical="top"/>
    </xf>
    <xf numFmtId="0" fontId="18" fillId="0" borderId="2" xfId="0" applyFont="1" applyFill="1" applyBorder="1" applyAlignment="1">
      <alignment vertical="top" wrapText="1"/>
    </xf>
    <xf numFmtId="3" fontId="23" fillId="0" borderId="2" xfId="1" applyNumberFormat="1" applyFont="1" applyBorder="1" applyAlignment="1">
      <alignment horizontal="left" vertical="top"/>
    </xf>
    <xf numFmtId="0" fontId="19" fillId="0" borderId="2" xfId="0" applyFont="1" applyBorder="1" applyAlignment="1">
      <alignment vertical="top" wrapText="1"/>
    </xf>
    <xf numFmtId="164" fontId="19" fillId="2" borderId="2" xfId="1" applyNumberFormat="1" applyFont="1" applyFill="1" applyBorder="1" applyAlignment="1">
      <alignment vertical="top"/>
    </xf>
    <xf numFmtId="0" fontId="19" fillId="0" borderId="2" xfId="0" applyFont="1" applyFill="1" applyBorder="1" applyAlignment="1">
      <alignment vertical="top" wrapText="1"/>
    </xf>
    <xf numFmtId="3" fontId="24" fillId="0" borderId="2" xfId="1" applyNumberFormat="1" applyFont="1" applyBorder="1" applyAlignment="1">
      <alignment horizontal="left" vertical="top"/>
    </xf>
    <xf numFmtId="0" fontId="25" fillId="0" borderId="2" xfId="0" applyFont="1" applyBorder="1" applyAlignment="1">
      <alignment vertical="top" wrapText="1"/>
    </xf>
    <xf numFmtId="164" fontId="25" fillId="0" borderId="2" xfId="1" applyNumberFormat="1" applyFont="1" applyFill="1" applyBorder="1" applyAlignment="1">
      <alignment vertical="top"/>
    </xf>
    <xf numFmtId="164" fontId="25" fillId="2" borderId="2" xfId="1" applyNumberFormat="1" applyFont="1" applyFill="1" applyBorder="1" applyAlignment="1">
      <alignment vertical="top"/>
    </xf>
    <xf numFmtId="0" fontId="18" fillId="0" borderId="2" xfId="0" applyFont="1" applyFill="1" applyBorder="1" applyAlignment="1">
      <alignment horizontal="left" vertical="top" wrapText="1"/>
    </xf>
    <xf numFmtId="3" fontId="12" fillId="0" borderId="2" xfId="1" applyNumberFormat="1" applyFont="1" applyBorder="1" applyAlignment="1">
      <alignment vertical="top"/>
    </xf>
    <xf numFmtId="3" fontId="23" fillId="0" borderId="2" xfId="1" applyNumberFormat="1" applyFont="1" applyBorder="1" applyAlignment="1">
      <alignment vertical="top"/>
    </xf>
    <xf numFmtId="3" fontId="17" fillId="0" borderId="2" xfId="1" applyNumberFormat="1" applyFont="1" applyBorder="1" applyAlignment="1">
      <alignment vertical="top"/>
    </xf>
    <xf numFmtId="0" fontId="17" fillId="0" borderId="2" xfId="1" applyFont="1" applyBorder="1" applyAlignment="1">
      <alignment horizontal="left" vertical="top"/>
    </xf>
    <xf numFmtId="0" fontId="15" fillId="0" borderId="2" xfId="1" applyFont="1" applyBorder="1" applyAlignment="1">
      <alignment horizontal="left" vertical="top"/>
    </xf>
    <xf numFmtId="0" fontId="17" fillId="0" borderId="2" xfId="1" applyFont="1" applyFill="1" applyBorder="1" applyAlignment="1">
      <alignment horizontal="left" vertical="top"/>
    </xf>
    <xf numFmtId="0" fontId="5" fillId="0" borderId="2" xfId="0" applyFont="1" applyFill="1" applyBorder="1" applyAlignment="1">
      <alignment vertical="top" wrapText="1"/>
    </xf>
    <xf numFmtId="0" fontId="24" fillId="0" borderId="2" xfId="1" applyFont="1" applyFill="1" applyBorder="1" applyAlignment="1">
      <alignment horizontal="left" vertical="top"/>
    </xf>
    <xf numFmtId="0" fontId="25" fillId="0" borderId="2" xfId="0" applyFont="1" applyFill="1" applyBorder="1" applyAlignment="1">
      <alignment vertical="top" wrapText="1"/>
    </xf>
    <xf numFmtId="0" fontId="18" fillId="0" borderId="2" xfId="0" applyFont="1" applyBorder="1" applyAlignment="1">
      <alignment horizontal="left" vertical="top" wrapText="1"/>
    </xf>
    <xf numFmtId="0" fontId="23" fillId="0" borderId="2" xfId="1" applyFont="1" applyBorder="1" applyAlignment="1">
      <alignment horizontal="left" vertical="top"/>
    </xf>
    <xf numFmtId="0" fontId="19" fillId="0" borderId="2" xfId="0" applyFont="1" applyBorder="1" applyAlignment="1">
      <alignment horizontal="left" vertical="top" wrapText="1"/>
    </xf>
    <xf numFmtId="0" fontId="24" fillId="0" borderId="2" xfId="1" applyFont="1" applyBorder="1" applyAlignment="1">
      <alignment horizontal="left" vertical="top"/>
    </xf>
    <xf numFmtId="0" fontId="25" fillId="0" borderId="2" xfId="0" applyFont="1" applyBorder="1" applyAlignment="1">
      <alignment horizontal="left" vertical="top" wrapText="1"/>
    </xf>
    <xf numFmtId="0" fontId="16" fillId="0" borderId="2" xfId="0" applyFont="1" applyBorder="1" applyAlignment="1">
      <alignment horizontal="left" vertical="top" wrapText="1"/>
    </xf>
    <xf numFmtId="0" fontId="21" fillId="0" borderId="2" xfId="1" applyFont="1" applyBorder="1" applyAlignment="1">
      <alignment horizontal="left" vertical="top"/>
    </xf>
    <xf numFmtId="0" fontId="5" fillId="0" borderId="2" xfId="0" applyFont="1" applyBorder="1" applyAlignment="1">
      <alignment horizontal="left" vertical="top" wrapText="1"/>
    </xf>
    <xf numFmtId="3" fontId="21" fillId="0" borderId="8" xfId="1" applyNumberFormat="1" applyFont="1" applyBorder="1" applyAlignment="1">
      <alignment horizontal="left" vertical="top"/>
    </xf>
    <xf numFmtId="0" fontId="5" fillId="0" borderId="3" xfId="0" applyFont="1" applyBorder="1" applyAlignment="1">
      <alignment horizontal="left" vertical="top" wrapText="1"/>
    </xf>
    <xf numFmtId="0" fontId="13" fillId="0" borderId="2" xfId="0" applyFont="1" applyBorder="1" applyAlignment="1">
      <alignment wrapText="1"/>
    </xf>
    <xf numFmtId="164" fontId="13" fillId="0" borderId="2" xfId="1" applyNumberFormat="1" applyFont="1" applyFill="1" applyBorder="1" applyAlignment="1"/>
    <xf numFmtId="164" fontId="13" fillId="2" borderId="2" xfId="1" applyNumberFormat="1" applyFont="1" applyFill="1" applyBorder="1" applyAlignment="1"/>
    <xf numFmtId="0" fontId="1" fillId="2" borderId="0" xfId="1" applyFill="1"/>
    <xf numFmtId="164" fontId="1" fillId="0" borderId="0" xfId="1" applyNumberFormat="1" applyFill="1"/>
    <xf numFmtId="164" fontId="1" fillId="0" borderId="0" xfId="1" applyNumberFormat="1"/>
    <xf numFmtId="0" fontId="5" fillId="0" borderId="1" xfId="1" applyFont="1" applyFill="1" applyBorder="1" applyAlignment="1">
      <alignment horizontal="right"/>
    </xf>
    <xf numFmtId="0" fontId="9" fillId="0" borderId="1" xfId="0" applyFont="1" applyBorder="1" applyAlignment="1">
      <alignment horizontal="right"/>
    </xf>
    <xf numFmtId="3" fontId="10" fillId="0" borderId="2" xfId="1" applyNumberFormat="1" applyFont="1" applyFill="1" applyBorder="1" applyAlignment="1">
      <alignment horizontal="center" vertical="center" wrapText="1"/>
    </xf>
    <xf numFmtId="3" fontId="10" fillId="0" borderId="3" xfId="3" applyNumberFormat="1" applyFont="1" applyFill="1" applyBorder="1" applyAlignment="1">
      <alignment horizontal="center" vertical="center" wrapText="1"/>
    </xf>
    <xf numFmtId="3" fontId="10" fillId="0" borderId="4" xfId="3" applyNumberFormat="1" applyFont="1" applyFill="1" applyBorder="1" applyAlignment="1">
      <alignment horizontal="center" vertical="center" wrapText="1"/>
    </xf>
    <xf numFmtId="3" fontId="10" fillId="0" borderId="5" xfId="3" applyNumberFormat="1" applyFont="1" applyFill="1" applyBorder="1" applyAlignment="1">
      <alignment horizontal="center" vertical="center" wrapText="1"/>
    </xf>
    <xf numFmtId="3" fontId="10" fillId="0" borderId="6" xfId="3" applyNumberFormat="1" applyFont="1" applyFill="1" applyBorder="1" applyAlignment="1">
      <alignment horizontal="center" vertical="center" wrapText="1"/>
    </xf>
    <xf numFmtId="3" fontId="10" fillId="0" borderId="7" xfId="3" applyNumberFormat="1" applyFont="1" applyFill="1" applyBorder="1" applyAlignment="1">
      <alignment horizontal="center" vertical="center" wrapText="1"/>
    </xf>
    <xf numFmtId="0" fontId="6" fillId="0" borderId="0" xfId="2" applyFont="1" applyAlignment="1">
      <alignment horizontal="center" wrapText="1"/>
    </xf>
    <xf numFmtId="0" fontId="2" fillId="0" borderId="0" xfId="1" applyFont="1" applyFill="1" applyAlignment="1">
      <alignment horizontal="left"/>
    </xf>
    <xf numFmtId="0" fontId="4" fillId="0" borderId="0" xfId="0" applyFont="1" applyAlignment="1"/>
    <xf numFmtId="0" fontId="2" fillId="0" borderId="0" xfId="1" applyFont="1" applyFill="1" applyAlignment="1"/>
    <xf numFmtId="0" fontId="2" fillId="0" borderId="0" xfId="1" applyFont="1" applyFill="1" applyAlignment="1">
      <alignment horizontal="left" wrapText="1"/>
    </xf>
    <xf numFmtId="0" fontId="4" fillId="0" borderId="0" xfId="0" applyFont="1" applyAlignment="1">
      <alignment horizontal="left" wrapText="1"/>
    </xf>
  </cellXfs>
  <cellStyles count="17">
    <cellStyle name="Normal" xfId="4"/>
    <cellStyle name="Обычный" xfId="0" builtinId="0"/>
    <cellStyle name="Обычный 10" xfId="5"/>
    <cellStyle name="Обычный 11" xfId="6"/>
    <cellStyle name="Обычный 12" xfId="7"/>
    <cellStyle name="Обычный 13" xfId="8"/>
    <cellStyle name="Обычный 2" xfId="9"/>
    <cellStyle name="Обычный 3" xfId="10"/>
    <cellStyle name="Обычный 4" xfId="11"/>
    <cellStyle name="Обычный 5" xfId="12"/>
    <cellStyle name="Обычный 6" xfId="13"/>
    <cellStyle name="Обычный 7" xfId="14"/>
    <cellStyle name="Обычный 8" xfId="15"/>
    <cellStyle name="Обычный 9" xfId="16"/>
    <cellStyle name="Обычный_Исп9м-в2005г." xfId="3"/>
    <cellStyle name="Обычный_Книга3" xfId="2"/>
    <cellStyle name="Обычный_Поквартал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32"/>
  <sheetViews>
    <sheetView tabSelected="1" view="pageBreakPreview" zoomScale="83" zoomScaleNormal="85" zoomScaleSheetLayoutView="83" workbookViewId="0">
      <pane xSplit="2" ySplit="11" topLeftCell="C293" activePane="bottomRight" state="frozen"/>
      <selection pane="topRight" activeCell="C1" sqref="C1"/>
      <selection pane="bottomLeft" activeCell="A10" sqref="A10"/>
      <selection pane="bottomRight" activeCell="C4" sqref="C4:J4"/>
    </sheetView>
  </sheetViews>
  <sheetFormatPr defaultColWidth="9.109375" defaultRowHeight="13.2"/>
  <cols>
    <col min="1" max="1" width="18" style="1" customWidth="1"/>
    <col min="2" max="2" width="72.33203125" style="1" customWidth="1"/>
    <col min="3" max="3" width="11.21875" style="12" customWidth="1"/>
    <col min="4" max="4" width="11.109375" style="12" customWidth="1"/>
    <col min="5" max="5" width="11" style="76" hidden="1" customWidth="1"/>
    <col min="6" max="6" width="10.6640625" style="12" customWidth="1"/>
    <col min="7" max="7" width="11.6640625" style="76" hidden="1" customWidth="1"/>
    <col min="8" max="8" width="7.88671875" style="12" customWidth="1"/>
    <col min="9" max="9" width="10.5546875" style="1" hidden="1" customWidth="1"/>
    <col min="10" max="10" width="10.88671875" style="1" customWidth="1"/>
    <col min="11" max="16384" width="9.109375" style="1"/>
  </cols>
  <sheetData>
    <row r="1" spans="1:10" ht="16.8">
      <c r="C1" s="88" t="s">
        <v>0</v>
      </c>
      <c r="D1" s="89"/>
      <c r="E1" s="89"/>
      <c r="F1" s="89"/>
      <c r="G1" s="89"/>
      <c r="H1" s="89"/>
      <c r="I1" s="89"/>
      <c r="J1" s="89"/>
    </row>
    <row r="2" spans="1:10" ht="16.8">
      <c r="C2" s="88" t="s">
        <v>1</v>
      </c>
      <c r="D2" s="89"/>
      <c r="E2" s="89"/>
      <c r="F2" s="89"/>
      <c r="G2" s="89"/>
      <c r="H2" s="89"/>
      <c r="I2" s="89"/>
      <c r="J2" s="89"/>
    </row>
    <row r="3" spans="1:10" ht="16.8">
      <c r="C3" s="88" t="s">
        <v>2</v>
      </c>
      <c r="D3" s="89"/>
      <c r="E3" s="89"/>
      <c r="F3" s="89"/>
      <c r="G3" s="89"/>
      <c r="H3" s="89"/>
      <c r="I3" s="89"/>
      <c r="J3" s="89"/>
    </row>
    <row r="4" spans="1:10" ht="16.8">
      <c r="C4" s="90" t="s">
        <v>640</v>
      </c>
      <c r="D4" s="89"/>
      <c r="E4" s="89"/>
      <c r="F4" s="89"/>
      <c r="G4" s="89"/>
      <c r="H4" s="89"/>
      <c r="I4" s="89"/>
      <c r="J4" s="89"/>
    </row>
    <row r="5" spans="1:10" ht="16.8">
      <c r="C5" s="2"/>
      <c r="D5" s="3"/>
      <c r="E5" s="3"/>
      <c r="F5" s="3"/>
      <c r="G5" s="3"/>
      <c r="H5" s="3"/>
      <c r="I5" s="3"/>
      <c r="J5" s="3"/>
    </row>
    <row r="6" spans="1:10" ht="15.75" customHeight="1">
      <c r="A6" s="4"/>
      <c r="B6" s="4"/>
      <c r="C6" s="91" t="s">
        <v>3</v>
      </c>
      <c r="D6" s="92"/>
      <c r="E6" s="92"/>
      <c r="F6" s="92"/>
      <c r="G6" s="92"/>
      <c r="H6" s="92"/>
      <c r="I6" s="92"/>
      <c r="J6" s="92"/>
    </row>
    <row r="7" spans="1:10" s="5" customFormat="1" ht="45" customHeight="1">
      <c r="A7" s="87" t="s">
        <v>4</v>
      </c>
      <c r="B7" s="87"/>
      <c r="C7" s="87"/>
      <c r="D7" s="87"/>
      <c r="E7" s="87"/>
      <c r="F7" s="87"/>
      <c r="G7" s="87"/>
      <c r="H7" s="87"/>
      <c r="I7" s="87"/>
      <c r="J7" s="87"/>
    </row>
    <row r="8" spans="1:10" ht="12.75" customHeight="1">
      <c r="A8" s="6"/>
      <c r="B8" s="6"/>
      <c r="C8" s="7"/>
      <c r="D8" s="79" t="s">
        <v>5</v>
      </c>
      <c r="E8" s="80"/>
      <c r="F8" s="80"/>
      <c r="G8" s="80"/>
      <c r="H8" s="80"/>
      <c r="I8" s="80"/>
      <c r="J8" s="80"/>
    </row>
    <row r="9" spans="1:10" ht="12.75" customHeight="1">
      <c r="A9" s="81" t="s">
        <v>6</v>
      </c>
      <c r="B9" s="81" t="s">
        <v>7</v>
      </c>
      <c r="C9" s="82" t="s">
        <v>8</v>
      </c>
      <c r="D9" s="83"/>
      <c r="E9" s="83"/>
      <c r="F9" s="83"/>
      <c r="G9" s="83"/>
      <c r="H9" s="84"/>
      <c r="I9" s="8"/>
      <c r="J9" s="85" t="s">
        <v>9</v>
      </c>
    </row>
    <row r="10" spans="1:10" s="12" customFormat="1" ht="60.6" customHeight="1">
      <c r="A10" s="81"/>
      <c r="B10" s="81"/>
      <c r="C10" s="9" t="s">
        <v>10</v>
      </c>
      <c r="D10" s="9" t="s">
        <v>11</v>
      </c>
      <c r="E10" s="10"/>
      <c r="F10" s="9" t="s">
        <v>12</v>
      </c>
      <c r="G10" s="10" t="s">
        <v>13</v>
      </c>
      <c r="H10" s="9" t="s">
        <v>14</v>
      </c>
      <c r="I10" s="11"/>
      <c r="J10" s="86"/>
    </row>
    <row r="11" spans="1:10" s="15" customFormat="1" ht="10.199999999999999">
      <c r="A11" s="13">
        <v>1</v>
      </c>
      <c r="B11" s="13">
        <v>2</v>
      </c>
      <c r="C11" s="13">
        <v>3</v>
      </c>
      <c r="D11" s="13">
        <v>4</v>
      </c>
      <c r="E11" s="14"/>
      <c r="F11" s="13">
        <v>5</v>
      </c>
      <c r="G11" s="14"/>
      <c r="H11" s="13">
        <v>6</v>
      </c>
      <c r="J11" s="13">
        <v>7</v>
      </c>
    </row>
    <row r="12" spans="1:10" s="20" customFormat="1">
      <c r="A12" s="16" t="s">
        <v>15</v>
      </c>
      <c r="B12" s="17" t="s">
        <v>16</v>
      </c>
      <c r="C12" s="18">
        <f>C13+C39+C58+C90+C100+C114+C143+C163+C183+C186+C235+C155+C33</f>
        <v>447549.59999999992</v>
      </c>
      <c r="D12" s="18">
        <f>D13+D39+D58+D90+D100+D114+D143+D163+D183+D186+D235+D155+D33</f>
        <v>487717.7</v>
      </c>
      <c r="E12" s="19">
        <f>D12-C12</f>
        <v>40168.100000000093</v>
      </c>
      <c r="F12" s="18">
        <f>F13+F39+F58+F90+F100+F114+F143+F163+F183+F186+F235+F155+F33</f>
        <v>485817.9</v>
      </c>
      <c r="G12" s="19">
        <f>F12-D12</f>
        <v>-1899.7999999999884</v>
      </c>
      <c r="H12" s="18">
        <f>F12/D12*100</f>
        <v>99.610471385393637</v>
      </c>
      <c r="I12" s="18" t="e">
        <f>I13+I39+I58+I90+I100+I114+I143+I163+I183+I186+I235+I155+I33</f>
        <v>#REF!</v>
      </c>
      <c r="J12" s="18">
        <f>J13+J39+J58+J90+J100+J114+J143+J163+J183+J186+J235+J155+J33</f>
        <v>2071299.3</v>
      </c>
    </row>
    <row r="13" spans="1:10" s="20" customFormat="1">
      <c r="A13" s="21" t="s">
        <v>17</v>
      </c>
      <c r="B13" s="22" t="s">
        <v>18</v>
      </c>
      <c r="C13" s="18">
        <f>C14</f>
        <v>265678</v>
      </c>
      <c r="D13" s="18">
        <f>D14</f>
        <v>286014</v>
      </c>
      <c r="E13" s="19">
        <f t="shared" ref="E13:E118" si="0">D13-C13</f>
        <v>20336</v>
      </c>
      <c r="F13" s="18">
        <f>F14</f>
        <v>291443.10000000003</v>
      </c>
      <c r="G13" s="19">
        <f>F13-D13</f>
        <v>5429.1000000000349</v>
      </c>
      <c r="H13" s="18">
        <f>F13/D13*100</f>
        <v>101.89819379470937</v>
      </c>
      <c r="I13" s="18" t="e">
        <f>I14</f>
        <v>#REF!</v>
      </c>
      <c r="J13" s="18">
        <f>J14</f>
        <v>1160770</v>
      </c>
    </row>
    <row r="14" spans="1:10" s="23" customFormat="1">
      <c r="A14" s="16" t="s">
        <v>19</v>
      </c>
      <c r="B14" s="17" t="s">
        <v>20</v>
      </c>
      <c r="C14" s="18">
        <f>C15+C20+C26+C31</f>
        <v>265678</v>
      </c>
      <c r="D14" s="18">
        <f>D15+D20+D26+D31</f>
        <v>286014</v>
      </c>
      <c r="E14" s="19">
        <f>E15+E20+E26+E31</f>
        <v>20336</v>
      </c>
      <c r="F14" s="18">
        <f>F15+F20+F26+F31</f>
        <v>291443.10000000003</v>
      </c>
      <c r="G14" s="19">
        <f>F14-D14</f>
        <v>5429.1000000000349</v>
      </c>
      <c r="H14" s="18">
        <f>F14/D14*100</f>
        <v>101.89819379470937</v>
      </c>
      <c r="I14" s="18" t="e">
        <f>I16+#REF!+I32+I27</f>
        <v>#REF!</v>
      </c>
      <c r="J14" s="18">
        <f>J15+J20+J26+J31</f>
        <v>1160770</v>
      </c>
    </row>
    <row r="15" spans="1:10" s="23" customFormat="1" ht="52.8">
      <c r="A15" s="24" t="s">
        <v>21</v>
      </c>
      <c r="B15" s="25" t="s">
        <v>22</v>
      </c>
      <c r="C15" s="26">
        <f>SUM(C16:C19)</f>
        <v>261500</v>
      </c>
      <c r="D15" s="26">
        <f>SUM(D16:D19)</f>
        <v>281836</v>
      </c>
      <c r="E15" s="27">
        <f>SUM(E16:E19)</f>
        <v>20336</v>
      </c>
      <c r="F15" s="26">
        <f>SUM(F16:F19)</f>
        <v>289836.30000000005</v>
      </c>
      <c r="G15" s="27">
        <f t="shared" ref="G15:G82" si="1">F15-D15</f>
        <v>8000.3000000000466</v>
      </c>
      <c r="H15" s="26">
        <f>F15/D15*100</f>
        <v>102.8386366539406</v>
      </c>
      <c r="I15" s="18"/>
      <c r="J15" s="26">
        <f>SUM(J16:J19)</f>
        <v>1117230</v>
      </c>
    </row>
    <row r="16" spans="1:10" ht="66">
      <c r="A16" s="28" t="s">
        <v>23</v>
      </c>
      <c r="B16" s="29" t="s">
        <v>24</v>
      </c>
      <c r="C16" s="30">
        <v>261500</v>
      </c>
      <c r="D16" s="30">
        <v>281836</v>
      </c>
      <c r="E16" s="31">
        <f t="shared" si="0"/>
        <v>20336</v>
      </c>
      <c r="F16" s="30">
        <v>289612.40000000002</v>
      </c>
      <c r="G16" s="31">
        <f t="shared" si="1"/>
        <v>7776.4000000000233</v>
      </c>
      <c r="H16" s="30">
        <f>F16/D16*100</f>
        <v>102.75919328971459</v>
      </c>
      <c r="I16" s="30"/>
      <c r="J16" s="30">
        <v>1117230</v>
      </c>
    </row>
    <row r="17" spans="1:10" ht="52.8">
      <c r="A17" s="28" t="s">
        <v>25</v>
      </c>
      <c r="B17" s="29" t="s">
        <v>26</v>
      </c>
      <c r="C17" s="30"/>
      <c r="D17" s="30"/>
      <c r="E17" s="31"/>
      <c r="F17" s="30">
        <v>115.2</v>
      </c>
      <c r="G17" s="31">
        <f t="shared" si="1"/>
        <v>115.2</v>
      </c>
      <c r="H17" s="30"/>
      <c r="I17" s="30"/>
      <c r="J17" s="30"/>
    </row>
    <row r="18" spans="1:10" ht="66">
      <c r="A18" s="28" t="s">
        <v>27</v>
      </c>
      <c r="B18" s="29" t="s">
        <v>28</v>
      </c>
      <c r="C18" s="30"/>
      <c r="D18" s="30"/>
      <c r="E18" s="31"/>
      <c r="F18" s="30">
        <v>128.80000000000001</v>
      </c>
      <c r="G18" s="31">
        <f t="shared" si="1"/>
        <v>128.80000000000001</v>
      </c>
      <c r="H18" s="30"/>
      <c r="I18" s="30"/>
      <c r="J18" s="30"/>
    </row>
    <row r="19" spans="1:10" ht="52.8">
      <c r="A19" s="28" t="s">
        <v>29</v>
      </c>
      <c r="B19" s="29" t="s">
        <v>30</v>
      </c>
      <c r="C19" s="30"/>
      <c r="D19" s="30"/>
      <c r="E19" s="31"/>
      <c r="F19" s="30">
        <v>-20.100000000000001</v>
      </c>
      <c r="G19" s="31">
        <f t="shared" si="1"/>
        <v>-20.100000000000001</v>
      </c>
      <c r="H19" s="30"/>
      <c r="I19" s="30"/>
      <c r="J19" s="30"/>
    </row>
    <row r="20" spans="1:10" ht="68.400000000000006" customHeight="1">
      <c r="A20" s="24" t="s">
        <v>31</v>
      </c>
      <c r="B20" s="25" t="s">
        <v>32</v>
      </c>
      <c r="C20" s="26">
        <f>SUM(C21:C24)</f>
        <v>520</v>
      </c>
      <c r="D20" s="26">
        <f>SUM(D21:D24)</f>
        <v>520</v>
      </c>
      <c r="E20" s="27">
        <f>SUM(E21:E24)</f>
        <v>0</v>
      </c>
      <c r="F20" s="26">
        <f>SUM(F21:F24)</f>
        <v>251.9</v>
      </c>
      <c r="G20" s="27">
        <f t="shared" si="1"/>
        <v>-268.10000000000002</v>
      </c>
      <c r="H20" s="26">
        <f>F20/D20*100</f>
        <v>48.442307692307693</v>
      </c>
      <c r="I20" s="30"/>
      <c r="J20" s="26">
        <f>SUM(J21:J24)</f>
        <v>2440</v>
      </c>
    </row>
    <row r="21" spans="1:10" ht="82.95" customHeight="1">
      <c r="A21" s="28" t="s">
        <v>33</v>
      </c>
      <c r="B21" s="29" t="s">
        <v>34</v>
      </c>
      <c r="C21" s="30">
        <v>520</v>
      </c>
      <c r="D21" s="30">
        <v>520</v>
      </c>
      <c r="E21" s="31">
        <f>D21-C21</f>
        <v>0</v>
      </c>
      <c r="F21" s="30">
        <v>245.1</v>
      </c>
      <c r="G21" s="31">
        <f t="shared" si="1"/>
        <v>-274.89999999999998</v>
      </c>
      <c r="H21" s="30">
        <f>F21/D21*100</f>
        <v>47.134615384615387</v>
      </c>
      <c r="I21" s="30"/>
      <c r="J21" s="30">
        <v>2440</v>
      </c>
    </row>
    <row r="22" spans="1:10" ht="80.400000000000006" customHeight="1">
      <c r="A22" s="28" t="s">
        <v>35</v>
      </c>
      <c r="B22" s="29" t="s">
        <v>36</v>
      </c>
      <c r="C22" s="30"/>
      <c r="D22" s="30"/>
      <c r="E22" s="31"/>
      <c r="F22" s="30">
        <v>3.5</v>
      </c>
      <c r="G22" s="31">
        <f t="shared" si="1"/>
        <v>3.5</v>
      </c>
      <c r="H22" s="30"/>
      <c r="I22" s="30"/>
      <c r="J22" s="30"/>
    </row>
    <row r="23" spans="1:10" ht="73.2" customHeight="1">
      <c r="A23" s="28" t="s">
        <v>37</v>
      </c>
      <c r="B23" s="29" t="s">
        <v>38</v>
      </c>
      <c r="C23" s="30"/>
      <c r="D23" s="30"/>
      <c r="E23" s="31"/>
      <c r="F23" s="30">
        <v>-0.6</v>
      </c>
      <c r="G23" s="31"/>
      <c r="H23" s="30"/>
      <c r="I23" s="30"/>
      <c r="J23" s="30"/>
    </row>
    <row r="24" spans="1:10" ht="94.5" customHeight="1">
      <c r="A24" s="28" t="s">
        <v>39</v>
      </c>
      <c r="B24" s="29" t="s">
        <v>40</v>
      </c>
      <c r="C24" s="30"/>
      <c r="D24" s="30"/>
      <c r="E24" s="31"/>
      <c r="F24" s="30">
        <v>3.9</v>
      </c>
      <c r="G24" s="31">
        <f t="shared" si="1"/>
        <v>3.9</v>
      </c>
      <c r="H24" s="30"/>
      <c r="I24" s="30"/>
      <c r="J24" s="30"/>
    </row>
    <row r="25" spans="1:10" ht="75.75" hidden="1" customHeight="1">
      <c r="A25" s="28" t="s">
        <v>41</v>
      </c>
      <c r="B25" s="29" t="s">
        <v>42</v>
      </c>
      <c r="C25" s="30"/>
      <c r="D25" s="30"/>
      <c r="E25" s="31"/>
      <c r="F25" s="30"/>
      <c r="G25" s="31">
        <f t="shared" si="1"/>
        <v>0</v>
      </c>
      <c r="H25" s="30"/>
      <c r="I25" s="30"/>
      <c r="J25" s="30"/>
    </row>
    <row r="26" spans="1:10" ht="31.95" customHeight="1">
      <c r="A26" s="24" t="s">
        <v>43</v>
      </c>
      <c r="B26" s="25" t="s">
        <v>44</v>
      </c>
      <c r="C26" s="26">
        <f>SUM(C27:C30)</f>
        <v>3420</v>
      </c>
      <c r="D26" s="26">
        <f>SUM(D27:D30)</f>
        <v>3420</v>
      </c>
      <c r="E26" s="27">
        <f>SUM(E27:E30)</f>
        <v>0</v>
      </c>
      <c r="F26" s="26">
        <f>SUM(F27:F30)</f>
        <v>1156.8000000000002</v>
      </c>
      <c r="G26" s="27">
        <f t="shared" si="1"/>
        <v>-2263.1999999999998</v>
      </c>
      <c r="H26" s="26">
        <f>F26/D26*100</f>
        <v>33.824561403508781</v>
      </c>
      <c r="I26" s="30"/>
      <c r="J26" s="26">
        <f>SUM(J27:J30)</f>
        <v>39800</v>
      </c>
    </row>
    <row r="27" spans="1:10" ht="55.2" customHeight="1">
      <c r="A27" s="28" t="s">
        <v>45</v>
      </c>
      <c r="B27" s="29" t="s">
        <v>46</v>
      </c>
      <c r="C27" s="30">
        <v>3420</v>
      </c>
      <c r="D27" s="30">
        <v>3420</v>
      </c>
      <c r="E27" s="31">
        <f t="shared" si="0"/>
        <v>0</v>
      </c>
      <c r="F27" s="30">
        <v>994.7</v>
      </c>
      <c r="G27" s="31">
        <f t="shared" si="1"/>
        <v>-2425.3000000000002</v>
      </c>
      <c r="H27" s="30">
        <f>F27/D27*100</f>
        <v>29.084795321637429</v>
      </c>
      <c r="I27" s="30"/>
      <c r="J27" s="30">
        <v>39800</v>
      </c>
    </row>
    <row r="28" spans="1:10" ht="39.6">
      <c r="A28" s="28" t="s">
        <v>47</v>
      </c>
      <c r="B28" s="29" t="s">
        <v>48</v>
      </c>
      <c r="C28" s="30"/>
      <c r="D28" s="30"/>
      <c r="E28" s="31"/>
      <c r="F28" s="30">
        <v>63</v>
      </c>
      <c r="G28" s="31">
        <f t="shared" si="1"/>
        <v>63</v>
      </c>
      <c r="H28" s="30"/>
      <c r="I28" s="30"/>
      <c r="J28" s="30"/>
    </row>
    <row r="29" spans="1:10" ht="56.4" customHeight="1">
      <c r="A29" s="28" t="s">
        <v>49</v>
      </c>
      <c r="B29" s="29" t="s">
        <v>50</v>
      </c>
      <c r="C29" s="30"/>
      <c r="D29" s="30"/>
      <c r="E29" s="31"/>
      <c r="F29" s="30">
        <v>99.7</v>
      </c>
      <c r="G29" s="31">
        <f t="shared" si="1"/>
        <v>99.7</v>
      </c>
      <c r="H29" s="30"/>
      <c r="I29" s="30"/>
      <c r="J29" s="30"/>
    </row>
    <row r="30" spans="1:10" ht="39.6">
      <c r="A30" s="28" t="s">
        <v>51</v>
      </c>
      <c r="B30" s="29" t="s">
        <v>52</v>
      </c>
      <c r="C30" s="30"/>
      <c r="D30" s="30"/>
      <c r="E30" s="31"/>
      <c r="F30" s="30">
        <v>-0.6</v>
      </c>
      <c r="G30" s="31">
        <f t="shared" si="1"/>
        <v>-0.6</v>
      </c>
      <c r="H30" s="30"/>
      <c r="I30" s="30"/>
      <c r="J30" s="30"/>
    </row>
    <row r="31" spans="1:10" s="33" customFormat="1" ht="57" customHeight="1">
      <c r="A31" s="24" t="s">
        <v>53</v>
      </c>
      <c r="B31" s="25" t="s">
        <v>54</v>
      </c>
      <c r="C31" s="26">
        <f>C32</f>
        <v>238</v>
      </c>
      <c r="D31" s="26">
        <f>D32</f>
        <v>238</v>
      </c>
      <c r="E31" s="27">
        <f>E32</f>
        <v>0</v>
      </c>
      <c r="F31" s="26">
        <f>F32</f>
        <v>198.1</v>
      </c>
      <c r="G31" s="27">
        <f t="shared" si="1"/>
        <v>-39.900000000000006</v>
      </c>
      <c r="H31" s="26">
        <f t="shared" ref="H31:H49" si="2">F31/D31*100</f>
        <v>83.235294117647058</v>
      </c>
      <c r="I31" s="32"/>
      <c r="J31" s="26">
        <f>J32</f>
        <v>1300</v>
      </c>
    </row>
    <row r="32" spans="1:10" s="38" customFormat="1" ht="70.95" customHeight="1">
      <c r="A32" s="34" t="s">
        <v>55</v>
      </c>
      <c r="B32" s="35" t="s">
        <v>56</v>
      </c>
      <c r="C32" s="36">
        <v>238</v>
      </c>
      <c r="D32" s="36">
        <v>238</v>
      </c>
      <c r="E32" s="37">
        <f t="shared" si="0"/>
        <v>0</v>
      </c>
      <c r="F32" s="36">
        <v>198.1</v>
      </c>
      <c r="G32" s="37">
        <f t="shared" si="1"/>
        <v>-39.900000000000006</v>
      </c>
      <c r="H32" s="36">
        <f t="shared" si="2"/>
        <v>83.235294117647058</v>
      </c>
      <c r="I32" s="30"/>
      <c r="J32" s="36">
        <v>1300</v>
      </c>
    </row>
    <row r="33" spans="1:10" s="41" customFormat="1" ht="26.4">
      <c r="A33" s="39" t="s">
        <v>57</v>
      </c>
      <c r="B33" s="40" t="s">
        <v>58</v>
      </c>
      <c r="C33" s="18">
        <f t="shared" ref="C33:J33" si="3">C34</f>
        <v>1422.8</v>
      </c>
      <c r="D33" s="18">
        <f t="shared" si="3"/>
        <v>1519.2</v>
      </c>
      <c r="E33" s="19">
        <f t="shared" si="0"/>
        <v>96.400000000000091</v>
      </c>
      <c r="F33" s="18">
        <f t="shared" si="3"/>
        <v>1328.2</v>
      </c>
      <c r="G33" s="19">
        <f t="shared" si="1"/>
        <v>-191</v>
      </c>
      <c r="H33" s="18">
        <f t="shared" si="2"/>
        <v>87.427593470247501</v>
      </c>
      <c r="I33" s="18">
        <f t="shared" si="3"/>
        <v>0</v>
      </c>
      <c r="J33" s="18">
        <f t="shared" si="3"/>
        <v>6444.1</v>
      </c>
    </row>
    <row r="34" spans="1:10" s="41" customFormat="1" ht="26.4">
      <c r="A34" s="39" t="s">
        <v>59</v>
      </c>
      <c r="B34" s="42" t="s">
        <v>60</v>
      </c>
      <c r="C34" s="18">
        <f>C35+C36+C37+C38</f>
        <v>1422.8</v>
      </c>
      <c r="D34" s="18">
        <f>D35+D36+D37+D38</f>
        <v>1519.2</v>
      </c>
      <c r="E34" s="19">
        <f t="shared" si="0"/>
        <v>96.400000000000091</v>
      </c>
      <c r="F34" s="18">
        <f>F35+F36+F37+F38</f>
        <v>1328.2</v>
      </c>
      <c r="G34" s="19">
        <f t="shared" si="1"/>
        <v>-191</v>
      </c>
      <c r="H34" s="18">
        <f t="shared" si="2"/>
        <v>87.427593470247501</v>
      </c>
      <c r="I34" s="18">
        <f>I35+I36+I37+I38</f>
        <v>0</v>
      </c>
      <c r="J34" s="18">
        <f>J35+J36+J37+J38</f>
        <v>6444.1</v>
      </c>
    </row>
    <row r="35" spans="1:10" ht="44.4" customHeight="1">
      <c r="A35" s="43" t="s">
        <v>61</v>
      </c>
      <c r="B35" s="44" t="s">
        <v>62</v>
      </c>
      <c r="C35" s="30">
        <v>590</v>
      </c>
      <c r="D35" s="30">
        <v>640.1</v>
      </c>
      <c r="E35" s="31">
        <f t="shared" si="0"/>
        <v>50.100000000000023</v>
      </c>
      <c r="F35" s="30">
        <v>547.20000000000005</v>
      </c>
      <c r="G35" s="31">
        <f t="shared" si="1"/>
        <v>-92.899999999999977</v>
      </c>
      <c r="H35" s="30">
        <f t="shared" si="2"/>
        <v>85.486642712076247</v>
      </c>
      <c r="I35" s="30"/>
      <c r="J35" s="30">
        <v>2721.6</v>
      </c>
    </row>
    <row r="36" spans="1:10" ht="53.4" customHeight="1">
      <c r="A36" s="43" t="s">
        <v>63</v>
      </c>
      <c r="B36" s="44" t="s">
        <v>64</v>
      </c>
      <c r="C36" s="30">
        <v>6</v>
      </c>
      <c r="D36" s="30">
        <v>5.4</v>
      </c>
      <c r="E36" s="31">
        <f t="shared" si="0"/>
        <v>-0.59999999999999964</v>
      </c>
      <c r="F36" s="30">
        <v>3.7</v>
      </c>
      <c r="G36" s="31">
        <f t="shared" si="1"/>
        <v>-1.7000000000000002</v>
      </c>
      <c r="H36" s="30">
        <f t="shared" si="2"/>
        <v>68.518518518518505</v>
      </c>
      <c r="I36" s="30"/>
      <c r="J36" s="30">
        <v>23.7</v>
      </c>
    </row>
    <row r="37" spans="1:10" ht="42" customHeight="1">
      <c r="A37" s="43" t="s">
        <v>65</v>
      </c>
      <c r="B37" s="44" t="s">
        <v>66</v>
      </c>
      <c r="C37" s="30">
        <v>952.8</v>
      </c>
      <c r="D37" s="30">
        <v>999.7</v>
      </c>
      <c r="E37" s="31">
        <f t="shared" si="0"/>
        <v>46.900000000000091</v>
      </c>
      <c r="F37" s="30">
        <v>891.3</v>
      </c>
      <c r="G37" s="31">
        <f t="shared" si="1"/>
        <v>-108.40000000000009</v>
      </c>
      <c r="H37" s="30">
        <f t="shared" si="2"/>
        <v>89.156747024107219</v>
      </c>
      <c r="I37" s="30"/>
      <c r="J37" s="30">
        <v>4202.8</v>
      </c>
    </row>
    <row r="38" spans="1:10" ht="43.2" customHeight="1">
      <c r="A38" s="43" t="s">
        <v>67</v>
      </c>
      <c r="B38" s="44" t="s">
        <v>68</v>
      </c>
      <c r="C38" s="30">
        <v>-126</v>
      </c>
      <c r="D38" s="30">
        <v>-126</v>
      </c>
      <c r="E38" s="31">
        <f t="shared" si="0"/>
        <v>0</v>
      </c>
      <c r="F38" s="30">
        <v>-114</v>
      </c>
      <c r="G38" s="31">
        <f t="shared" si="1"/>
        <v>12</v>
      </c>
      <c r="H38" s="30">
        <f t="shared" si="2"/>
        <v>90.476190476190482</v>
      </c>
      <c r="I38" s="30"/>
      <c r="J38" s="30">
        <v>-504</v>
      </c>
    </row>
    <row r="39" spans="1:10">
      <c r="A39" s="16" t="s">
        <v>69</v>
      </c>
      <c r="B39" s="22" t="s">
        <v>70</v>
      </c>
      <c r="C39" s="18">
        <f>C40+C50+C54</f>
        <v>23981</v>
      </c>
      <c r="D39" s="18">
        <f>D40+D50+D54</f>
        <v>23981</v>
      </c>
      <c r="E39" s="19">
        <f t="shared" si="0"/>
        <v>0</v>
      </c>
      <c r="F39" s="18">
        <f>F40+F50+F54</f>
        <v>22571.199999999997</v>
      </c>
      <c r="G39" s="19">
        <f t="shared" si="1"/>
        <v>-1409.8000000000029</v>
      </c>
      <c r="H39" s="18">
        <f t="shared" si="2"/>
        <v>94.121179266919626</v>
      </c>
      <c r="I39" s="18">
        <f>I40+I50+I54</f>
        <v>0</v>
      </c>
      <c r="J39" s="18">
        <f>J40+J50+J54</f>
        <v>90919</v>
      </c>
    </row>
    <row r="40" spans="1:10" s="41" customFormat="1">
      <c r="A40" s="16" t="s">
        <v>71</v>
      </c>
      <c r="B40" s="17" t="s">
        <v>72</v>
      </c>
      <c r="C40" s="18">
        <f>C41+C46</f>
        <v>21335</v>
      </c>
      <c r="D40" s="18">
        <f>D41+D46</f>
        <v>21335</v>
      </c>
      <c r="E40" s="19">
        <f>E41+E46</f>
        <v>0</v>
      </c>
      <c r="F40" s="18">
        <f>F41+F46</f>
        <v>19507.499999999996</v>
      </c>
      <c r="G40" s="19">
        <f t="shared" si="1"/>
        <v>-1827.5000000000036</v>
      </c>
      <c r="H40" s="18">
        <f t="shared" si="2"/>
        <v>91.434262948207163</v>
      </c>
      <c r="I40" s="18">
        <f>I42+I47</f>
        <v>0</v>
      </c>
      <c r="J40" s="18">
        <f>J41+J46</f>
        <v>81017</v>
      </c>
    </row>
    <row r="41" spans="1:10" s="33" customFormat="1" ht="18.600000000000001" customHeight="1">
      <c r="A41" s="45" t="s">
        <v>73</v>
      </c>
      <c r="B41" s="46" t="s">
        <v>74</v>
      </c>
      <c r="C41" s="32">
        <f>SUM(C42:C45)</f>
        <v>21335</v>
      </c>
      <c r="D41" s="32">
        <f>SUM(D42:D45)</f>
        <v>21335</v>
      </c>
      <c r="E41" s="47">
        <f>SUM(E42:E45)</f>
        <v>0</v>
      </c>
      <c r="F41" s="32">
        <f>SUM(F42:F45)</f>
        <v>19512.999999999996</v>
      </c>
      <c r="G41" s="47">
        <f t="shared" si="1"/>
        <v>-1822.0000000000036</v>
      </c>
      <c r="H41" s="32">
        <f t="shared" si="2"/>
        <v>91.46004218420434</v>
      </c>
      <c r="I41" s="32"/>
      <c r="J41" s="32">
        <f>SUM(J42:J45)</f>
        <v>81017</v>
      </c>
    </row>
    <row r="42" spans="1:10" ht="39.6">
      <c r="A42" s="28" t="s">
        <v>75</v>
      </c>
      <c r="B42" s="44" t="s">
        <v>76</v>
      </c>
      <c r="C42" s="36">
        <v>21335</v>
      </c>
      <c r="D42" s="36">
        <v>21335</v>
      </c>
      <c r="E42" s="37">
        <f t="shared" si="0"/>
        <v>0</v>
      </c>
      <c r="F42" s="36">
        <v>19413.599999999999</v>
      </c>
      <c r="G42" s="37">
        <f t="shared" si="1"/>
        <v>-1921.4000000000015</v>
      </c>
      <c r="H42" s="36">
        <f t="shared" si="2"/>
        <v>90.994141082727907</v>
      </c>
      <c r="I42" s="36"/>
      <c r="J42" s="36">
        <v>81017</v>
      </c>
    </row>
    <row r="43" spans="1:10" ht="26.4">
      <c r="A43" s="28" t="s">
        <v>77</v>
      </c>
      <c r="B43" s="44" t="s">
        <v>78</v>
      </c>
      <c r="C43" s="36"/>
      <c r="D43" s="36"/>
      <c r="E43" s="37"/>
      <c r="F43" s="36">
        <v>61.8</v>
      </c>
      <c r="G43" s="37">
        <f t="shared" si="1"/>
        <v>61.8</v>
      </c>
      <c r="H43" s="36"/>
      <c r="I43" s="36"/>
      <c r="J43" s="36"/>
    </row>
    <row r="44" spans="1:10" ht="39.6">
      <c r="A44" s="28" t="s">
        <v>79</v>
      </c>
      <c r="B44" s="44" t="s">
        <v>80</v>
      </c>
      <c r="C44" s="36"/>
      <c r="D44" s="36"/>
      <c r="E44" s="37"/>
      <c r="F44" s="36">
        <v>37.799999999999997</v>
      </c>
      <c r="G44" s="37">
        <f t="shared" si="1"/>
        <v>37.799999999999997</v>
      </c>
      <c r="H44" s="36"/>
      <c r="I44" s="36"/>
      <c r="J44" s="36"/>
    </row>
    <row r="45" spans="1:10" ht="28.2" customHeight="1">
      <c r="A45" s="28" t="s">
        <v>81</v>
      </c>
      <c r="B45" s="44" t="s">
        <v>82</v>
      </c>
      <c r="C45" s="36"/>
      <c r="D45" s="36"/>
      <c r="E45" s="37"/>
      <c r="F45" s="36">
        <v>-0.2</v>
      </c>
      <c r="G45" s="37">
        <f t="shared" si="1"/>
        <v>-0.2</v>
      </c>
      <c r="H45" s="36"/>
      <c r="I45" s="36"/>
      <c r="J45" s="36"/>
    </row>
    <row r="46" spans="1:10" s="33" customFormat="1" ht="28.95" customHeight="1">
      <c r="A46" s="45" t="s">
        <v>83</v>
      </c>
      <c r="B46" s="48" t="s">
        <v>84</v>
      </c>
      <c r="C46" s="26">
        <f>SUM(C47:C49)</f>
        <v>0</v>
      </c>
      <c r="D46" s="26">
        <f>SUM(D47:D49)</f>
        <v>0</v>
      </c>
      <c r="E46" s="27">
        <f>SUM(E47:E49)</f>
        <v>0</v>
      </c>
      <c r="F46" s="26">
        <f>SUM(F47:F49)</f>
        <v>-5.5</v>
      </c>
      <c r="G46" s="27">
        <f t="shared" si="1"/>
        <v>-5.5</v>
      </c>
      <c r="H46" s="36"/>
      <c r="I46" s="26"/>
      <c r="J46" s="26">
        <f>SUM(J47:J49)</f>
        <v>0</v>
      </c>
    </row>
    <row r="47" spans="1:10" ht="43.2" customHeight="1">
      <c r="A47" s="28" t="s">
        <v>85</v>
      </c>
      <c r="B47" s="44" t="s">
        <v>86</v>
      </c>
      <c r="C47" s="36">
        <v>0</v>
      </c>
      <c r="D47" s="36">
        <v>0</v>
      </c>
      <c r="E47" s="37">
        <f t="shared" si="0"/>
        <v>0</v>
      </c>
      <c r="F47" s="36">
        <v>-5.5</v>
      </c>
      <c r="G47" s="37">
        <f t="shared" si="1"/>
        <v>-5.5</v>
      </c>
      <c r="H47" s="36"/>
      <c r="I47" s="36"/>
      <c r="J47" s="36">
        <v>0</v>
      </c>
    </row>
    <row r="48" spans="1:10" ht="30.6" hidden="1" customHeight="1">
      <c r="A48" s="28" t="s">
        <v>87</v>
      </c>
      <c r="B48" s="44" t="s">
        <v>88</v>
      </c>
      <c r="C48" s="36">
        <v>0</v>
      </c>
      <c r="D48" s="36">
        <v>0</v>
      </c>
      <c r="E48" s="37"/>
      <c r="F48" s="36">
        <v>0</v>
      </c>
      <c r="G48" s="37">
        <f t="shared" si="1"/>
        <v>0</v>
      </c>
      <c r="H48" s="36"/>
      <c r="I48" s="36"/>
      <c r="J48" s="36">
        <v>0</v>
      </c>
    </row>
    <row r="49" spans="1:10" ht="43.95" hidden="1" customHeight="1">
      <c r="A49" s="28" t="s">
        <v>89</v>
      </c>
      <c r="B49" s="44" t="s">
        <v>90</v>
      </c>
      <c r="C49" s="36"/>
      <c r="D49" s="36"/>
      <c r="E49" s="37"/>
      <c r="F49" s="36"/>
      <c r="G49" s="37">
        <f t="shared" si="1"/>
        <v>0</v>
      </c>
      <c r="H49" s="36" t="e">
        <f t="shared" si="2"/>
        <v>#DIV/0!</v>
      </c>
      <c r="I49" s="36"/>
      <c r="J49" s="36"/>
    </row>
    <row r="50" spans="1:10" s="41" customFormat="1" ht="16.2" customHeight="1">
      <c r="A50" s="16" t="s">
        <v>91</v>
      </c>
      <c r="B50" s="17" t="s">
        <v>92</v>
      </c>
      <c r="C50" s="18">
        <f>C51+C52</f>
        <v>0</v>
      </c>
      <c r="D50" s="18">
        <f>D51+D52</f>
        <v>0</v>
      </c>
      <c r="E50" s="19">
        <f t="shared" si="0"/>
        <v>0</v>
      </c>
      <c r="F50" s="18">
        <f>F51+F52</f>
        <v>0</v>
      </c>
      <c r="G50" s="19">
        <f t="shared" si="1"/>
        <v>0</v>
      </c>
      <c r="H50" s="36"/>
      <c r="I50" s="18">
        <f>I51+I52</f>
        <v>0</v>
      </c>
      <c r="J50" s="18">
        <f>J51+J52</f>
        <v>2</v>
      </c>
    </row>
    <row r="51" spans="1:10" s="38" customFormat="1" ht="29.4" customHeight="1">
      <c r="A51" s="28" t="s">
        <v>93</v>
      </c>
      <c r="B51" s="44" t="s">
        <v>94</v>
      </c>
      <c r="C51" s="30">
        <v>0</v>
      </c>
      <c r="D51" s="30">
        <v>0</v>
      </c>
      <c r="E51" s="31">
        <f t="shared" si="0"/>
        <v>0</v>
      </c>
      <c r="F51" s="30">
        <v>0</v>
      </c>
      <c r="G51" s="31">
        <f t="shared" si="1"/>
        <v>0</v>
      </c>
      <c r="H51" s="30"/>
      <c r="I51" s="30">
        <v>0</v>
      </c>
      <c r="J51" s="30">
        <v>2</v>
      </c>
    </row>
    <row r="52" spans="1:10" hidden="1">
      <c r="A52" s="28" t="s">
        <v>95</v>
      </c>
      <c r="B52" s="44" t="s">
        <v>96</v>
      </c>
      <c r="C52" s="32"/>
      <c r="D52" s="32"/>
      <c r="E52" s="47"/>
      <c r="F52" s="32"/>
      <c r="G52" s="37">
        <f t="shared" si="1"/>
        <v>0</v>
      </c>
      <c r="H52" s="36"/>
      <c r="I52" s="32">
        <v>0</v>
      </c>
      <c r="J52" s="32"/>
    </row>
    <row r="53" spans="1:10" ht="26.4" hidden="1">
      <c r="A53" s="28" t="s">
        <v>97</v>
      </c>
      <c r="B53" s="44" t="s">
        <v>98</v>
      </c>
      <c r="C53" s="32"/>
      <c r="D53" s="32"/>
      <c r="E53" s="47"/>
      <c r="F53" s="32"/>
      <c r="G53" s="37">
        <f t="shared" si="1"/>
        <v>0</v>
      </c>
      <c r="H53" s="36"/>
      <c r="I53" s="32"/>
      <c r="J53" s="32"/>
    </row>
    <row r="54" spans="1:10" s="41" customFormat="1" ht="21.6" customHeight="1">
      <c r="A54" s="16" t="s">
        <v>99</v>
      </c>
      <c r="B54" s="17" t="s">
        <v>100</v>
      </c>
      <c r="C54" s="18">
        <f>C55</f>
        <v>2646</v>
      </c>
      <c r="D54" s="18">
        <f>D55</f>
        <v>2646</v>
      </c>
      <c r="E54" s="19">
        <f t="shared" si="0"/>
        <v>0</v>
      </c>
      <c r="F54" s="18">
        <f>F55+F57+F56</f>
        <v>3063.7</v>
      </c>
      <c r="G54" s="19">
        <f t="shared" si="1"/>
        <v>417.69999999999982</v>
      </c>
      <c r="H54" s="18">
        <f>F54/D54*100</f>
        <v>115.78609221466363</v>
      </c>
      <c r="I54" s="18">
        <f>I55</f>
        <v>0</v>
      </c>
      <c r="J54" s="18">
        <f>J55</f>
        <v>9900</v>
      </c>
    </row>
    <row r="55" spans="1:10" s="38" customFormat="1" ht="45" customHeight="1">
      <c r="A55" s="28" t="s">
        <v>101</v>
      </c>
      <c r="B55" s="44" t="s">
        <v>102</v>
      </c>
      <c r="C55" s="30">
        <v>2646</v>
      </c>
      <c r="D55" s="30">
        <v>2646</v>
      </c>
      <c r="E55" s="31">
        <f t="shared" si="0"/>
        <v>0</v>
      </c>
      <c r="F55" s="30">
        <v>3053.2</v>
      </c>
      <c r="G55" s="31">
        <f t="shared" si="1"/>
        <v>407.19999999999982</v>
      </c>
      <c r="H55" s="30">
        <f>F55/D55*100</f>
        <v>115.38926681783823</v>
      </c>
      <c r="I55" s="30"/>
      <c r="J55" s="30">
        <v>9900</v>
      </c>
    </row>
    <row r="56" spans="1:10" s="38" customFormat="1" ht="26.4">
      <c r="A56" s="28" t="s">
        <v>103</v>
      </c>
      <c r="B56" s="44" t="s">
        <v>104</v>
      </c>
      <c r="C56" s="30"/>
      <c r="D56" s="30"/>
      <c r="E56" s="31"/>
      <c r="F56" s="30">
        <v>0.4</v>
      </c>
      <c r="G56" s="31">
        <f t="shared" si="1"/>
        <v>0.4</v>
      </c>
      <c r="H56" s="30"/>
      <c r="I56" s="30"/>
      <c r="J56" s="30"/>
    </row>
    <row r="57" spans="1:10" s="38" customFormat="1" ht="26.4">
      <c r="A57" s="28" t="s">
        <v>105</v>
      </c>
      <c r="B57" s="44" t="s">
        <v>106</v>
      </c>
      <c r="C57" s="30"/>
      <c r="D57" s="30"/>
      <c r="E57" s="31"/>
      <c r="F57" s="30">
        <v>10.1</v>
      </c>
      <c r="G57" s="31"/>
      <c r="H57" s="30"/>
      <c r="I57" s="30"/>
      <c r="J57" s="30"/>
    </row>
    <row r="58" spans="1:10" s="33" customFormat="1">
      <c r="A58" s="16" t="s">
        <v>107</v>
      </c>
      <c r="B58" s="22" t="s">
        <v>108</v>
      </c>
      <c r="C58" s="18">
        <f>C59+C78+C65</f>
        <v>71810</v>
      </c>
      <c r="D58" s="18">
        <f>D59+D78+D65</f>
        <v>71810</v>
      </c>
      <c r="E58" s="19">
        <f t="shared" si="0"/>
        <v>0</v>
      </c>
      <c r="F58" s="18">
        <f>F59+F78+F65</f>
        <v>64687.599999999991</v>
      </c>
      <c r="G58" s="19">
        <f t="shared" si="1"/>
        <v>-7122.4000000000087</v>
      </c>
      <c r="H58" s="18">
        <f>F58/D58*100</f>
        <v>90.081604233393662</v>
      </c>
      <c r="I58" s="18" t="e">
        <f>I59+I78+I65+#REF!</f>
        <v>#REF!</v>
      </c>
      <c r="J58" s="18">
        <f>J59+J78+J65</f>
        <v>391865.80000000005</v>
      </c>
    </row>
    <row r="59" spans="1:10" s="41" customFormat="1">
      <c r="A59" s="16" t="s">
        <v>109</v>
      </c>
      <c r="B59" s="17" t="s">
        <v>110</v>
      </c>
      <c r="C59" s="18">
        <f>C60</f>
        <v>2150</v>
      </c>
      <c r="D59" s="18">
        <f>D60</f>
        <v>2150</v>
      </c>
      <c r="E59" s="19">
        <f t="shared" si="0"/>
        <v>0</v>
      </c>
      <c r="F59" s="18">
        <f>SUM(F60:F64)</f>
        <v>2051.2000000000003</v>
      </c>
      <c r="G59" s="19">
        <f t="shared" si="1"/>
        <v>-98.799999999999727</v>
      </c>
      <c r="H59" s="18">
        <f>F59/D59*100</f>
        <v>95.404651162790714</v>
      </c>
      <c r="I59" s="18">
        <f>I60</f>
        <v>0</v>
      </c>
      <c r="J59" s="18">
        <f>J60</f>
        <v>38934.9</v>
      </c>
    </row>
    <row r="60" spans="1:10" ht="54" customHeight="1">
      <c r="A60" s="28" t="s">
        <v>111</v>
      </c>
      <c r="B60" s="44" t="s">
        <v>112</v>
      </c>
      <c r="C60" s="30">
        <v>2150</v>
      </c>
      <c r="D60" s="30">
        <v>2150</v>
      </c>
      <c r="E60" s="31">
        <f t="shared" si="0"/>
        <v>0</v>
      </c>
      <c r="F60" s="30">
        <v>1982.2</v>
      </c>
      <c r="G60" s="31">
        <f t="shared" si="1"/>
        <v>-167.79999999999995</v>
      </c>
      <c r="H60" s="30">
        <f>F60/D60*100</f>
        <v>92.195348837209295</v>
      </c>
      <c r="I60" s="30"/>
      <c r="J60" s="30">
        <v>38934.9</v>
      </c>
    </row>
    <row r="61" spans="1:10" ht="40.950000000000003" customHeight="1">
      <c r="A61" s="28" t="s">
        <v>113</v>
      </c>
      <c r="B61" s="44" t="s">
        <v>114</v>
      </c>
      <c r="C61" s="30"/>
      <c r="D61" s="30"/>
      <c r="E61" s="31"/>
      <c r="F61" s="30">
        <v>69.099999999999994</v>
      </c>
      <c r="G61" s="31">
        <f t="shared" si="1"/>
        <v>69.099999999999994</v>
      </c>
      <c r="H61" s="30"/>
      <c r="I61" s="30"/>
      <c r="J61" s="30"/>
    </row>
    <row r="62" spans="1:10" ht="41.4" hidden="1" customHeight="1">
      <c r="A62" s="28" t="s">
        <v>115</v>
      </c>
      <c r="B62" s="44" t="s">
        <v>116</v>
      </c>
      <c r="C62" s="30"/>
      <c r="D62" s="30"/>
      <c r="E62" s="31"/>
      <c r="F62" s="30"/>
      <c r="G62" s="31">
        <f t="shared" si="1"/>
        <v>0</v>
      </c>
      <c r="H62" s="30"/>
      <c r="I62" s="30"/>
      <c r="J62" s="30"/>
    </row>
    <row r="63" spans="1:10" ht="52.8" hidden="1">
      <c r="A63" s="28" t="s">
        <v>117</v>
      </c>
      <c r="B63" s="44" t="s">
        <v>118</v>
      </c>
      <c r="C63" s="30"/>
      <c r="D63" s="30"/>
      <c r="E63" s="31"/>
      <c r="F63" s="30"/>
      <c r="G63" s="31">
        <f t="shared" si="1"/>
        <v>0</v>
      </c>
      <c r="H63" s="30"/>
      <c r="I63" s="30"/>
      <c r="J63" s="30"/>
    </row>
    <row r="64" spans="1:10" ht="29.4" customHeight="1">
      <c r="A64" s="28" t="s">
        <v>119</v>
      </c>
      <c r="B64" s="44" t="s">
        <v>120</v>
      </c>
      <c r="C64" s="30"/>
      <c r="D64" s="30"/>
      <c r="E64" s="31"/>
      <c r="F64" s="30">
        <v>-0.1</v>
      </c>
      <c r="G64" s="31">
        <f t="shared" si="1"/>
        <v>-0.1</v>
      </c>
      <c r="H64" s="30"/>
      <c r="I64" s="30"/>
      <c r="J64" s="30"/>
    </row>
    <row r="65" spans="1:10" s="41" customFormat="1">
      <c r="A65" s="49" t="s">
        <v>121</v>
      </c>
      <c r="B65" s="50" t="s">
        <v>122</v>
      </c>
      <c r="C65" s="51">
        <f>C66+C72</f>
        <v>20460</v>
      </c>
      <c r="D65" s="51">
        <f>D66+D72</f>
        <v>20460</v>
      </c>
      <c r="E65" s="52">
        <f>E66+E72</f>
        <v>0</v>
      </c>
      <c r="F65" s="51">
        <f>F66+F72</f>
        <v>17155.400000000001</v>
      </c>
      <c r="G65" s="52">
        <f t="shared" si="1"/>
        <v>-3304.5999999999985</v>
      </c>
      <c r="H65" s="51">
        <f>F65/D65*100</f>
        <v>83.848484848484858</v>
      </c>
      <c r="I65" s="51">
        <f>I67+I73</f>
        <v>0</v>
      </c>
      <c r="J65" s="51">
        <f>J66+J72</f>
        <v>143163.20000000001</v>
      </c>
    </row>
    <row r="66" spans="1:10" s="33" customFormat="1">
      <c r="A66" s="45" t="s">
        <v>123</v>
      </c>
      <c r="B66" s="48" t="s">
        <v>124</v>
      </c>
      <c r="C66" s="26">
        <f>SUM(C67:C70)</f>
        <v>11375</v>
      </c>
      <c r="D66" s="26">
        <f>SUM(D67:D70)</f>
        <v>11375</v>
      </c>
      <c r="E66" s="27">
        <f>SUM(E67:E70)</f>
        <v>0</v>
      </c>
      <c r="F66" s="26">
        <f>SUM(F67:F70)</f>
        <v>9258.5</v>
      </c>
      <c r="G66" s="27">
        <f t="shared" si="1"/>
        <v>-2116.5</v>
      </c>
      <c r="H66" s="26">
        <f>F66/D66*100</f>
        <v>81.393406593406596</v>
      </c>
      <c r="I66" s="26"/>
      <c r="J66" s="26">
        <f>SUM(J67:J70)</f>
        <v>30250</v>
      </c>
    </row>
    <row r="67" spans="1:10" ht="30.6" customHeight="1">
      <c r="A67" s="28" t="s">
        <v>125</v>
      </c>
      <c r="B67" s="44" t="s">
        <v>126</v>
      </c>
      <c r="C67" s="30">
        <v>11375</v>
      </c>
      <c r="D67" s="30">
        <v>11375</v>
      </c>
      <c r="E67" s="31">
        <f t="shared" si="0"/>
        <v>0</v>
      </c>
      <c r="F67" s="30">
        <v>9181.7000000000007</v>
      </c>
      <c r="G67" s="31">
        <f t="shared" si="1"/>
        <v>-2193.2999999999993</v>
      </c>
      <c r="H67" s="30">
        <f>F67/D67*100</f>
        <v>80.71824175824176</v>
      </c>
      <c r="I67" s="30"/>
      <c r="J67" s="30">
        <v>30250</v>
      </c>
    </row>
    <row r="68" spans="1:10" ht="16.95" customHeight="1">
      <c r="A68" s="28" t="s">
        <v>127</v>
      </c>
      <c r="B68" s="44" t="s">
        <v>128</v>
      </c>
      <c r="C68" s="30"/>
      <c r="D68" s="30"/>
      <c r="E68" s="31"/>
      <c r="F68" s="30">
        <v>75.8</v>
      </c>
      <c r="G68" s="31">
        <f t="shared" si="1"/>
        <v>75.8</v>
      </c>
      <c r="H68" s="30"/>
      <c r="I68" s="30"/>
      <c r="J68" s="30"/>
    </row>
    <row r="69" spans="1:10" hidden="1">
      <c r="A69" s="28" t="s">
        <v>129</v>
      </c>
      <c r="B69" s="44" t="s">
        <v>130</v>
      </c>
      <c r="C69" s="30"/>
      <c r="D69" s="30"/>
      <c r="E69" s="31"/>
      <c r="F69" s="30"/>
      <c r="G69" s="31">
        <f t="shared" si="1"/>
        <v>0</v>
      </c>
      <c r="H69" s="30"/>
      <c r="I69" s="30"/>
      <c r="J69" s="30"/>
    </row>
    <row r="70" spans="1:10" ht="31.2" customHeight="1">
      <c r="A70" s="28" t="s">
        <v>131</v>
      </c>
      <c r="B70" s="44" t="s">
        <v>132</v>
      </c>
      <c r="C70" s="30"/>
      <c r="D70" s="30"/>
      <c r="E70" s="31"/>
      <c r="F70" s="30">
        <v>1</v>
      </c>
      <c r="G70" s="31">
        <f t="shared" si="1"/>
        <v>1</v>
      </c>
      <c r="H70" s="30"/>
      <c r="I70" s="30"/>
      <c r="J70" s="30"/>
    </row>
    <row r="71" spans="1:10" ht="24" hidden="1" customHeight="1">
      <c r="A71" s="28" t="s">
        <v>133</v>
      </c>
      <c r="B71" s="44" t="s">
        <v>134</v>
      </c>
      <c r="C71" s="30"/>
      <c r="D71" s="30"/>
      <c r="E71" s="31"/>
      <c r="F71" s="30"/>
      <c r="G71" s="31"/>
      <c r="H71" s="30"/>
      <c r="I71" s="30"/>
      <c r="J71" s="30"/>
    </row>
    <row r="72" spans="1:10" s="33" customFormat="1">
      <c r="A72" s="45" t="s">
        <v>135</v>
      </c>
      <c r="B72" s="48" t="s">
        <v>136</v>
      </c>
      <c r="C72" s="32">
        <f>SUM(C73:C77)</f>
        <v>9085</v>
      </c>
      <c r="D72" s="32">
        <f>SUM(D73:D77)</f>
        <v>9085</v>
      </c>
      <c r="E72" s="47">
        <f>SUM(E73:E77)</f>
        <v>0</v>
      </c>
      <c r="F72" s="32">
        <f>SUM(F73:F77)</f>
        <v>7896.9000000000005</v>
      </c>
      <c r="G72" s="47">
        <f t="shared" si="1"/>
        <v>-1188.0999999999995</v>
      </c>
      <c r="H72" s="32">
        <f>F72/D72*100</f>
        <v>86.922399559713824</v>
      </c>
      <c r="I72" s="32"/>
      <c r="J72" s="32">
        <f>SUM(J73:J77)</f>
        <v>112913.2</v>
      </c>
    </row>
    <row r="73" spans="1:10" ht="30.6" customHeight="1">
      <c r="A73" s="28" t="s">
        <v>137</v>
      </c>
      <c r="B73" s="44" t="s">
        <v>138</v>
      </c>
      <c r="C73" s="36">
        <v>9085</v>
      </c>
      <c r="D73" s="36">
        <v>9085</v>
      </c>
      <c r="E73" s="37">
        <f t="shared" si="0"/>
        <v>0</v>
      </c>
      <c r="F73" s="36">
        <v>7451.8</v>
      </c>
      <c r="G73" s="37">
        <f t="shared" si="1"/>
        <v>-1633.1999999999998</v>
      </c>
      <c r="H73" s="36">
        <f>F73/D73*100</f>
        <v>82.023115024766099</v>
      </c>
      <c r="I73" s="36"/>
      <c r="J73" s="36">
        <v>112913.2</v>
      </c>
    </row>
    <row r="74" spans="1:10">
      <c r="A74" s="28" t="s">
        <v>139</v>
      </c>
      <c r="B74" s="44" t="s">
        <v>140</v>
      </c>
      <c r="C74" s="36"/>
      <c r="D74" s="36"/>
      <c r="E74" s="37"/>
      <c r="F74" s="36">
        <v>445.1</v>
      </c>
      <c r="G74" s="37">
        <f t="shared" si="1"/>
        <v>445.1</v>
      </c>
      <c r="H74" s="36"/>
      <c r="I74" s="36"/>
      <c r="J74" s="36">
        <v>0</v>
      </c>
    </row>
    <row r="75" spans="1:10" hidden="1">
      <c r="A75" s="28" t="s">
        <v>141</v>
      </c>
      <c r="B75" s="44" t="s">
        <v>142</v>
      </c>
      <c r="C75" s="36"/>
      <c r="D75" s="36"/>
      <c r="E75" s="37"/>
      <c r="F75" s="36"/>
      <c r="G75" s="37">
        <f t="shared" si="1"/>
        <v>0</v>
      </c>
      <c r="H75" s="36"/>
      <c r="I75" s="36"/>
      <c r="J75" s="36"/>
    </row>
    <row r="76" spans="1:10" ht="26.4" hidden="1">
      <c r="A76" s="28" t="s">
        <v>143</v>
      </c>
      <c r="B76" s="44" t="s">
        <v>144</v>
      </c>
      <c r="C76" s="36"/>
      <c r="D76" s="36"/>
      <c r="E76" s="37"/>
      <c r="F76" s="36"/>
      <c r="G76" s="37">
        <f t="shared" si="1"/>
        <v>0</v>
      </c>
      <c r="H76" s="36"/>
      <c r="I76" s="36"/>
      <c r="J76" s="36"/>
    </row>
    <row r="77" spans="1:10" hidden="1">
      <c r="A77" s="28" t="s">
        <v>145</v>
      </c>
      <c r="B77" s="44" t="s">
        <v>134</v>
      </c>
      <c r="C77" s="36"/>
      <c r="D77" s="36"/>
      <c r="E77" s="37"/>
      <c r="F77" s="36"/>
      <c r="G77" s="37">
        <f t="shared" si="1"/>
        <v>0</v>
      </c>
      <c r="H77" s="36"/>
      <c r="I77" s="36"/>
      <c r="J77" s="36"/>
    </row>
    <row r="78" spans="1:10" s="41" customFormat="1">
      <c r="A78" s="49" t="s">
        <v>146</v>
      </c>
      <c r="B78" s="50" t="s">
        <v>147</v>
      </c>
      <c r="C78" s="18">
        <f>C79+C85</f>
        <v>49200</v>
      </c>
      <c r="D78" s="18">
        <f>D79+D85</f>
        <v>49200</v>
      </c>
      <c r="E78" s="19">
        <f t="shared" si="0"/>
        <v>0</v>
      </c>
      <c r="F78" s="18">
        <f>F79+F85</f>
        <v>45480.999999999993</v>
      </c>
      <c r="G78" s="19">
        <f t="shared" si="1"/>
        <v>-3719.0000000000073</v>
      </c>
      <c r="H78" s="18">
        <f>F78/D78*100</f>
        <v>92.441056910569088</v>
      </c>
      <c r="I78" s="18">
        <f>I79+I85</f>
        <v>0</v>
      </c>
      <c r="J78" s="18">
        <f>J79+J85</f>
        <v>209767.7</v>
      </c>
    </row>
    <row r="79" spans="1:10" s="33" customFormat="1">
      <c r="A79" s="45" t="s">
        <v>148</v>
      </c>
      <c r="B79" s="46" t="s">
        <v>149</v>
      </c>
      <c r="C79" s="32">
        <f>C80</f>
        <v>47750</v>
      </c>
      <c r="D79" s="32">
        <f>D80</f>
        <v>47750</v>
      </c>
      <c r="E79" s="47">
        <f t="shared" si="0"/>
        <v>0</v>
      </c>
      <c r="F79" s="32">
        <f>SUM(F80:F83)</f>
        <v>44513.399999999994</v>
      </c>
      <c r="G79" s="47">
        <f t="shared" si="1"/>
        <v>-3236.6000000000058</v>
      </c>
      <c r="H79" s="32">
        <f>F79/D79*100</f>
        <v>93.221780104712025</v>
      </c>
      <c r="I79" s="32">
        <f>I80</f>
        <v>0</v>
      </c>
      <c r="J79" s="32">
        <f>J80</f>
        <v>183574.7</v>
      </c>
    </row>
    <row r="80" spans="1:10" ht="39.6">
      <c r="A80" s="28" t="s">
        <v>150</v>
      </c>
      <c r="B80" s="44" t="s">
        <v>151</v>
      </c>
      <c r="C80" s="30">
        <v>47750</v>
      </c>
      <c r="D80" s="30">
        <v>47750</v>
      </c>
      <c r="E80" s="31">
        <f t="shared" si="0"/>
        <v>0</v>
      </c>
      <c r="F80" s="30">
        <v>44390.7</v>
      </c>
      <c r="G80" s="31">
        <f t="shared" si="1"/>
        <v>-3359.3000000000029</v>
      </c>
      <c r="H80" s="30">
        <f>F80/D80*100</f>
        <v>92.964816753926698</v>
      </c>
      <c r="I80" s="30"/>
      <c r="J80" s="30">
        <v>183574.7</v>
      </c>
    </row>
    <row r="81" spans="1:10" ht="26.4">
      <c r="A81" s="28" t="s">
        <v>152</v>
      </c>
      <c r="B81" s="44" t="s">
        <v>153</v>
      </c>
      <c r="C81" s="30">
        <v>0</v>
      </c>
      <c r="D81" s="30">
        <v>0</v>
      </c>
      <c r="E81" s="31"/>
      <c r="F81" s="30">
        <v>118.2</v>
      </c>
      <c r="G81" s="31">
        <f t="shared" si="1"/>
        <v>118.2</v>
      </c>
      <c r="H81" s="30"/>
      <c r="I81" s="30"/>
      <c r="J81" s="30">
        <v>0</v>
      </c>
    </row>
    <row r="82" spans="1:10" ht="26.4">
      <c r="A82" s="28" t="s">
        <v>154</v>
      </c>
      <c r="B82" s="44" t="s">
        <v>155</v>
      </c>
      <c r="C82" s="30">
        <v>0</v>
      </c>
      <c r="D82" s="30">
        <v>0</v>
      </c>
      <c r="E82" s="31"/>
      <c r="F82" s="30">
        <v>0</v>
      </c>
      <c r="G82" s="31">
        <f t="shared" si="1"/>
        <v>0</v>
      </c>
      <c r="H82" s="30"/>
      <c r="I82" s="30"/>
      <c r="J82" s="30">
        <v>0</v>
      </c>
    </row>
    <row r="83" spans="1:10" ht="39.6">
      <c r="A83" s="28" t="s">
        <v>156</v>
      </c>
      <c r="B83" s="44" t="s">
        <v>157</v>
      </c>
      <c r="C83" s="30">
        <v>0</v>
      </c>
      <c r="D83" s="30">
        <v>0</v>
      </c>
      <c r="E83" s="31"/>
      <c r="F83" s="30">
        <v>4.5</v>
      </c>
      <c r="G83" s="31">
        <f t="shared" ref="G83:G146" si="4">F83-D83</f>
        <v>4.5</v>
      </c>
      <c r="H83" s="30"/>
      <c r="I83" s="30"/>
      <c r="J83" s="30">
        <v>0</v>
      </c>
    </row>
    <row r="84" spans="1:10" ht="26.4" hidden="1">
      <c r="A84" s="28" t="s">
        <v>158</v>
      </c>
      <c r="B84" s="44" t="s">
        <v>159</v>
      </c>
      <c r="C84" s="30">
        <v>0</v>
      </c>
      <c r="D84" s="30">
        <v>0</v>
      </c>
      <c r="E84" s="31"/>
      <c r="F84" s="30">
        <v>0</v>
      </c>
      <c r="G84" s="31">
        <f t="shared" si="4"/>
        <v>0</v>
      </c>
      <c r="H84" s="30"/>
      <c r="I84" s="30"/>
      <c r="J84" s="30">
        <v>0</v>
      </c>
    </row>
    <row r="85" spans="1:10" s="33" customFormat="1">
      <c r="A85" s="45" t="s">
        <v>160</v>
      </c>
      <c r="B85" s="46" t="s">
        <v>161</v>
      </c>
      <c r="C85" s="32">
        <f>C86</f>
        <v>1450</v>
      </c>
      <c r="D85" s="32">
        <f>D86</f>
        <v>1450</v>
      </c>
      <c r="E85" s="47">
        <f>SUM(E86:E89)</f>
        <v>0</v>
      </c>
      <c r="F85" s="32">
        <f>F86+F87+F88</f>
        <v>967.6</v>
      </c>
      <c r="G85" s="47">
        <f t="shared" si="4"/>
        <v>-482.4</v>
      </c>
      <c r="H85" s="32">
        <f t="shared" ref="H85:H145" si="5">F85/D85*100</f>
        <v>66.731034482758616</v>
      </c>
      <c r="I85" s="32">
        <f>I89</f>
        <v>0</v>
      </c>
      <c r="J85" s="32">
        <f>J86</f>
        <v>26193</v>
      </c>
    </row>
    <row r="86" spans="1:10" s="33" customFormat="1" ht="39.6">
      <c r="A86" s="28" t="s">
        <v>162</v>
      </c>
      <c r="B86" s="44" t="s">
        <v>163</v>
      </c>
      <c r="C86" s="30">
        <v>1450</v>
      </c>
      <c r="D86" s="30">
        <v>1450</v>
      </c>
      <c r="E86" s="47"/>
      <c r="F86" s="30">
        <v>896.6</v>
      </c>
      <c r="G86" s="37">
        <f t="shared" si="4"/>
        <v>-553.4</v>
      </c>
      <c r="H86" s="36">
        <f t="shared" si="5"/>
        <v>61.834482758620688</v>
      </c>
      <c r="I86" s="32"/>
      <c r="J86" s="30">
        <v>26193</v>
      </c>
    </row>
    <row r="87" spans="1:10" s="33" customFormat="1" ht="26.4">
      <c r="A87" s="28" t="s">
        <v>164</v>
      </c>
      <c r="B87" s="44" t="s">
        <v>165</v>
      </c>
      <c r="C87" s="32">
        <v>0</v>
      </c>
      <c r="D87" s="32">
        <v>0</v>
      </c>
      <c r="E87" s="47"/>
      <c r="F87" s="32">
        <v>72.2</v>
      </c>
      <c r="G87" s="37">
        <f t="shared" si="4"/>
        <v>72.2</v>
      </c>
      <c r="H87" s="36"/>
      <c r="I87" s="32"/>
      <c r="J87" s="32">
        <v>0</v>
      </c>
    </row>
    <row r="88" spans="1:10" s="33" customFormat="1" ht="39.6">
      <c r="A88" s="28" t="s">
        <v>166</v>
      </c>
      <c r="B88" s="44" t="s">
        <v>167</v>
      </c>
      <c r="C88" s="32">
        <v>0</v>
      </c>
      <c r="D88" s="32">
        <v>0</v>
      </c>
      <c r="E88" s="47"/>
      <c r="F88" s="32">
        <v>-1.2</v>
      </c>
      <c r="G88" s="37">
        <f t="shared" si="4"/>
        <v>-1.2</v>
      </c>
      <c r="H88" s="36"/>
      <c r="I88" s="32"/>
      <c r="J88" s="32">
        <v>0</v>
      </c>
    </row>
    <row r="89" spans="1:10" ht="30.6" hidden="1" customHeight="1">
      <c r="A89" s="28" t="s">
        <v>168</v>
      </c>
      <c r="B89" s="44" t="s">
        <v>169</v>
      </c>
      <c r="C89" s="30">
        <v>0</v>
      </c>
      <c r="D89" s="30">
        <v>0</v>
      </c>
      <c r="E89" s="31">
        <f t="shared" si="0"/>
        <v>0</v>
      </c>
      <c r="F89" s="30">
        <v>0</v>
      </c>
      <c r="G89" s="37">
        <f t="shared" si="4"/>
        <v>0</v>
      </c>
      <c r="H89" s="36"/>
      <c r="I89" s="30"/>
      <c r="J89" s="30">
        <v>0</v>
      </c>
    </row>
    <row r="90" spans="1:10">
      <c r="A90" s="16" t="s">
        <v>170</v>
      </c>
      <c r="B90" s="22" t="s">
        <v>171</v>
      </c>
      <c r="C90" s="18">
        <f>C91+C93</f>
        <v>5513.8</v>
      </c>
      <c r="D90" s="18">
        <f>D91+D93</f>
        <v>5513.8</v>
      </c>
      <c r="E90" s="19">
        <f t="shared" si="0"/>
        <v>0</v>
      </c>
      <c r="F90" s="18">
        <f>F91+F93</f>
        <v>6564.7999999999993</v>
      </c>
      <c r="G90" s="19">
        <f t="shared" si="4"/>
        <v>1050.9999999999991</v>
      </c>
      <c r="H90" s="18">
        <f t="shared" si="5"/>
        <v>119.06126446370922</v>
      </c>
      <c r="I90" s="18">
        <f>I91+I93</f>
        <v>0</v>
      </c>
      <c r="J90" s="18">
        <f>J91+J93</f>
        <v>22624</v>
      </c>
    </row>
    <row r="91" spans="1:10" s="41" customFormat="1" ht="28.95" customHeight="1">
      <c r="A91" s="16" t="s">
        <v>172</v>
      </c>
      <c r="B91" s="22" t="s">
        <v>173</v>
      </c>
      <c r="C91" s="51">
        <f>C92</f>
        <v>5480</v>
      </c>
      <c r="D91" s="51">
        <f>D92</f>
        <v>5480</v>
      </c>
      <c r="E91" s="52">
        <f t="shared" si="0"/>
        <v>0</v>
      </c>
      <c r="F91" s="51">
        <f>F92</f>
        <v>6497.4</v>
      </c>
      <c r="G91" s="52">
        <f t="shared" si="4"/>
        <v>1017.3999999999996</v>
      </c>
      <c r="H91" s="51">
        <f t="shared" si="5"/>
        <v>118.56569343065692</v>
      </c>
      <c r="I91" s="51">
        <f>I92</f>
        <v>0</v>
      </c>
      <c r="J91" s="51">
        <f>J92</f>
        <v>22380</v>
      </c>
    </row>
    <row r="92" spans="1:10" ht="52.8">
      <c r="A92" s="28" t="s">
        <v>174</v>
      </c>
      <c r="B92" s="44" t="s">
        <v>175</v>
      </c>
      <c r="C92" s="30">
        <v>5480</v>
      </c>
      <c r="D92" s="30">
        <v>5480</v>
      </c>
      <c r="E92" s="31">
        <f t="shared" si="0"/>
        <v>0</v>
      </c>
      <c r="F92" s="30">
        <v>6497.4</v>
      </c>
      <c r="G92" s="31">
        <f t="shared" si="4"/>
        <v>1017.3999999999996</v>
      </c>
      <c r="H92" s="30">
        <f t="shared" si="5"/>
        <v>118.56569343065692</v>
      </c>
      <c r="I92" s="30"/>
      <c r="J92" s="30">
        <v>22380</v>
      </c>
    </row>
    <row r="93" spans="1:10" s="41" customFormat="1" ht="30" customHeight="1">
      <c r="A93" s="16" t="s">
        <v>176</v>
      </c>
      <c r="B93" s="17" t="s">
        <v>177</v>
      </c>
      <c r="C93" s="18">
        <f>C96+C97+C98+C95+C94</f>
        <v>33.799999999999997</v>
      </c>
      <c r="D93" s="18">
        <f>D96+D97+D98+D95+D94</f>
        <v>33.799999999999997</v>
      </c>
      <c r="E93" s="19">
        <f t="shared" si="0"/>
        <v>0</v>
      </c>
      <c r="F93" s="18">
        <f>F96+F97+F98+F95+F94</f>
        <v>67.400000000000006</v>
      </c>
      <c r="G93" s="19">
        <f t="shared" si="4"/>
        <v>33.600000000000009</v>
      </c>
      <c r="H93" s="18">
        <f t="shared" si="5"/>
        <v>199.40828402366867</v>
      </c>
      <c r="I93" s="18">
        <f>I96+I97+I98+I95+I94</f>
        <v>0</v>
      </c>
      <c r="J93" s="18">
        <f>J96+J97+J98+J95+J94</f>
        <v>244</v>
      </c>
    </row>
    <row r="94" spans="1:10" ht="52.8" hidden="1">
      <c r="A94" s="28" t="s">
        <v>178</v>
      </c>
      <c r="B94" s="29" t="s">
        <v>179</v>
      </c>
      <c r="C94" s="32"/>
      <c r="D94" s="32"/>
      <c r="E94" s="47">
        <f t="shared" si="0"/>
        <v>0</v>
      </c>
      <c r="F94" s="32"/>
      <c r="G94" s="47">
        <f t="shared" si="4"/>
        <v>0</v>
      </c>
      <c r="H94" s="32" t="e">
        <f t="shared" si="5"/>
        <v>#DIV/0!</v>
      </c>
      <c r="I94" s="32"/>
      <c r="J94" s="32"/>
    </row>
    <row r="95" spans="1:10" ht="66" hidden="1">
      <c r="A95" s="28" t="s">
        <v>180</v>
      </c>
      <c r="B95" s="29" t="s">
        <v>181</v>
      </c>
      <c r="C95" s="32">
        <v>0</v>
      </c>
      <c r="D95" s="32">
        <v>0</v>
      </c>
      <c r="E95" s="47">
        <f t="shared" si="0"/>
        <v>0</v>
      </c>
      <c r="F95" s="32">
        <v>0</v>
      </c>
      <c r="G95" s="47">
        <f t="shared" si="4"/>
        <v>0</v>
      </c>
      <c r="H95" s="32"/>
      <c r="I95" s="32">
        <v>0</v>
      </c>
      <c r="J95" s="32">
        <v>0</v>
      </c>
    </row>
    <row r="96" spans="1:10" ht="39.6" hidden="1">
      <c r="A96" s="28" t="s">
        <v>182</v>
      </c>
      <c r="B96" s="29" t="s">
        <v>183</v>
      </c>
      <c r="C96" s="30">
        <v>0</v>
      </c>
      <c r="D96" s="30">
        <v>0</v>
      </c>
      <c r="E96" s="31">
        <f t="shared" si="0"/>
        <v>0</v>
      </c>
      <c r="F96" s="30">
        <v>0</v>
      </c>
      <c r="G96" s="31">
        <f t="shared" si="4"/>
        <v>0</v>
      </c>
      <c r="H96" s="30" t="e">
        <f t="shared" si="5"/>
        <v>#DIV/0!</v>
      </c>
      <c r="I96" s="30">
        <v>0</v>
      </c>
      <c r="J96" s="30">
        <v>0</v>
      </c>
    </row>
    <row r="97" spans="1:10" ht="44.4" customHeight="1">
      <c r="A97" s="28" t="s">
        <v>184</v>
      </c>
      <c r="B97" s="29" t="s">
        <v>185</v>
      </c>
      <c r="C97" s="30">
        <v>5</v>
      </c>
      <c r="D97" s="30">
        <v>5</v>
      </c>
      <c r="E97" s="31">
        <f t="shared" si="0"/>
        <v>0</v>
      </c>
      <c r="F97" s="30">
        <v>45</v>
      </c>
      <c r="G97" s="31">
        <f t="shared" si="4"/>
        <v>40</v>
      </c>
      <c r="H97" s="30">
        <f t="shared" si="5"/>
        <v>900</v>
      </c>
      <c r="I97" s="30"/>
      <c r="J97" s="30">
        <v>100</v>
      </c>
    </row>
    <row r="98" spans="1:10" s="33" customFormat="1" ht="39.6">
      <c r="A98" s="45" t="s">
        <v>186</v>
      </c>
      <c r="B98" s="46" t="s">
        <v>187</v>
      </c>
      <c r="C98" s="32">
        <f>C99</f>
        <v>28.8</v>
      </c>
      <c r="D98" s="32">
        <f>D99</f>
        <v>28.8</v>
      </c>
      <c r="E98" s="47">
        <f t="shared" si="0"/>
        <v>0</v>
      </c>
      <c r="F98" s="32">
        <f>F99</f>
        <v>22.4</v>
      </c>
      <c r="G98" s="47">
        <f t="shared" si="4"/>
        <v>-6.4000000000000021</v>
      </c>
      <c r="H98" s="32">
        <f t="shared" si="5"/>
        <v>77.777777777777771</v>
      </c>
      <c r="I98" s="32">
        <f>I99</f>
        <v>0</v>
      </c>
      <c r="J98" s="32">
        <f>J99</f>
        <v>144</v>
      </c>
    </row>
    <row r="99" spans="1:10" ht="69.599999999999994" customHeight="1">
      <c r="A99" s="28" t="s">
        <v>188</v>
      </c>
      <c r="B99" s="29" t="s">
        <v>189</v>
      </c>
      <c r="C99" s="30">
        <v>28.8</v>
      </c>
      <c r="D99" s="30">
        <v>28.8</v>
      </c>
      <c r="E99" s="31">
        <f t="shared" si="0"/>
        <v>0</v>
      </c>
      <c r="F99" s="30">
        <v>22.4</v>
      </c>
      <c r="G99" s="31">
        <f t="shared" si="4"/>
        <v>-6.4000000000000021</v>
      </c>
      <c r="H99" s="30">
        <f t="shared" si="5"/>
        <v>77.777777777777771</v>
      </c>
      <c r="I99" s="30"/>
      <c r="J99" s="30">
        <v>144</v>
      </c>
    </row>
    <row r="100" spans="1:10" ht="26.4" hidden="1">
      <c r="A100" s="16" t="s">
        <v>190</v>
      </c>
      <c r="B100" s="22" t="s">
        <v>191</v>
      </c>
      <c r="C100" s="18">
        <f>C101+C103+C107</f>
        <v>0</v>
      </c>
      <c r="D100" s="18">
        <f>D101+D103+D107</f>
        <v>0</v>
      </c>
      <c r="E100" s="19">
        <f t="shared" si="0"/>
        <v>0</v>
      </c>
      <c r="F100" s="18">
        <f>F101+F103+F107</f>
        <v>0</v>
      </c>
      <c r="G100" s="19">
        <f t="shared" si="4"/>
        <v>0</v>
      </c>
      <c r="H100" s="18" t="e">
        <f t="shared" si="5"/>
        <v>#DIV/0!</v>
      </c>
      <c r="I100" s="18">
        <f>I101+I103+I107</f>
        <v>0</v>
      </c>
      <c r="J100" s="18">
        <f>J101+J103+J107</f>
        <v>0</v>
      </c>
    </row>
    <row r="101" spans="1:10" s="38" customFormat="1" ht="26.4" hidden="1">
      <c r="A101" s="24" t="s">
        <v>192</v>
      </c>
      <c r="B101" s="25" t="s">
        <v>193</v>
      </c>
      <c r="C101" s="26"/>
      <c r="D101" s="26"/>
      <c r="E101" s="27">
        <f t="shared" si="0"/>
        <v>0</v>
      </c>
      <c r="F101" s="26"/>
      <c r="G101" s="27">
        <f t="shared" si="4"/>
        <v>0</v>
      </c>
      <c r="H101" s="26" t="e">
        <f t="shared" si="5"/>
        <v>#DIV/0!</v>
      </c>
      <c r="I101" s="26"/>
      <c r="J101" s="26"/>
    </row>
    <row r="102" spans="1:10" ht="26.4" hidden="1">
      <c r="A102" s="24" t="s">
        <v>194</v>
      </c>
      <c r="B102" s="35" t="s">
        <v>195</v>
      </c>
      <c r="C102" s="26"/>
      <c r="D102" s="26"/>
      <c r="E102" s="27">
        <f t="shared" si="0"/>
        <v>0</v>
      </c>
      <c r="F102" s="26"/>
      <c r="G102" s="27">
        <f t="shared" si="4"/>
        <v>0</v>
      </c>
      <c r="H102" s="26" t="e">
        <f t="shared" si="5"/>
        <v>#DIV/0!</v>
      </c>
      <c r="I102" s="26"/>
      <c r="J102" s="26"/>
    </row>
    <row r="103" spans="1:10" hidden="1">
      <c r="A103" s="45" t="s">
        <v>196</v>
      </c>
      <c r="B103" s="46" t="s">
        <v>197</v>
      </c>
      <c r="C103" s="32">
        <f>C104+C105</f>
        <v>0</v>
      </c>
      <c r="D103" s="32">
        <f>D104+D105</f>
        <v>0</v>
      </c>
      <c r="E103" s="47">
        <f t="shared" si="0"/>
        <v>0</v>
      </c>
      <c r="F103" s="32">
        <f>F104+F105</f>
        <v>0</v>
      </c>
      <c r="G103" s="47">
        <f t="shared" si="4"/>
        <v>0</v>
      </c>
      <c r="H103" s="32" t="e">
        <f t="shared" si="5"/>
        <v>#DIV/0!</v>
      </c>
      <c r="I103" s="32">
        <f>I104+I105</f>
        <v>0</v>
      </c>
      <c r="J103" s="32">
        <f>J104+J105</f>
        <v>0</v>
      </c>
    </row>
    <row r="104" spans="1:10" hidden="1">
      <c r="A104" s="28" t="s">
        <v>198</v>
      </c>
      <c r="B104" s="29" t="s">
        <v>199</v>
      </c>
      <c r="C104" s="30"/>
      <c r="D104" s="30"/>
      <c r="E104" s="31">
        <f t="shared" si="0"/>
        <v>0</v>
      </c>
      <c r="F104" s="30"/>
      <c r="G104" s="31">
        <f t="shared" si="4"/>
        <v>0</v>
      </c>
      <c r="H104" s="30" t="e">
        <f t="shared" si="5"/>
        <v>#DIV/0!</v>
      </c>
      <c r="I104" s="30"/>
      <c r="J104" s="30"/>
    </row>
    <row r="105" spans="1:10" ht="26.4" hidden="1">
      <c r="A105" s="28" t="s">
        <v>200</v>
      </c>
      <c r="B105" s="29" t="s">
        <v>201</v>
      </c>
      <c r="C105" s="30">
        <f>C106</f>
        <v>0</v>
      </c>
      <c r="D105" s="30">
        <f>D106</f>
        <v>0</v>
      </c>
      <c r="E105" s="31">
        <f t="shared" si="0"/>
        <v>0</v>
      </c>
      <c r="F105" s="30">
        <f>F106</f>
        <v>0</v>
      </c>
      <c r="G105" s="31">
        <f t="shared" si="4"/>
        <v>0</v>
      </c>
      <c r="H105" s="30" t="e">
        <f t="shared" si="5"/>
        <v>#DIV/0!</v>
      </c>
      <c r="I105" s="30">
        <f>I106</f>
        <v>0</v>
      </c>
      <c r="J105" s="30">
        <f>J106</f>
        <v>0</v>
      </c>
    </row>
    <row r="106" spans="1:10" ht="39.6" hidden="1">
      <c r="A106" s="28" t="s">
        <v>202</v>
      </c>
      <c r="B106" s="29" t="s">
        <v>203</v>
      </c>
      <c r="C106" s="30">
        <v>0</v>
      </c>
      <c r="D106" s="30">
        <v>0</v>
      </c>
      <c r="E106" s="31">
        <f t="shared" si="0"/>
        <v>0</v>
      </c>
      <c r="F106" s="30">
        <v>0</v>
      </c>
      <c r="G106" s="31">
        <f t="shared" si="4"/>
        <v>0</v>
      </c>
      <c r="H106" s="30" t="e">
        <f t="shared" si="5"/>
        <v>#DIV/0!</v>
      </c>
      <c r="I106" s="30">
        <v>0</v>
      </c>
      <c r="J106" s="30">
        <v>0</v>
      </c>
    </row>
    <row r="107" spans="1:10" hidden="1">
      <c r="A107" s="45" t="s">
        <v>204</v>
      </c>
      <c r="B107" s="46" t="s">
        <v>205</v>
      </c>
      <c r="C107" s="32">
        <f>C108+C110+C112</f>
        <v>0</v>
      </c>
      <c r="D107" s="32">
        <f>D108+D110+D112</f>
        <v>0</v>
      </c>
      <c r="E107" s="47">
        <f t="shared" si="0"/>
        <v>0</v>
      </c>
      <c r="F107" s="32">
        <f>F108+F110+F112</f>
        <v>0</v>
      </c>
      <c r="G107" s="47">
        <f t="shared" si="4"/>
        <v>0</v>
      </c>
      <c r="H107" s="32" t="e">
        <f t="shared" si="5"/>
        <v>#DIV/0!</v>
      </c>
      <c r="I107" s="32">
        <f>I108+I110+I112</f>
        <v>0</v>
      </c>
      <c r="J107" s="32">
        <f>J108+J110+J112</f>
        <v>0</v>
      </c>
    </row>
    <row r="108" spans="1:10" hidden="1">
      <c r="A108" s="28" t="s">
        <v>206</v>
      </c>
      <c r="B108" s="29" t="s">
        <v>207</v>
      </c>
      <c r="C108" s="30">
        <f>C109</f>
        <v>0</v>
      </c>
      <c r="D108" s="30">
        <f>D109</f>
        <v>0</v>
      </c>
      <c r="E108" s="31">
        <f t="shared" si="0"/>
        <v>0</v>
      </c>
      <c r="F108" s="30">
        <f>F109</f>
        <v>0</v>
      </c>
      <c r="G108" s="31">
        <f t="shared" si="4"/>
        <v>0</v>
      </c>
      <c r="H108" s="30" t="e">
        <f t="shared" si="5"/>
        <v>#DIV/0!</v>
      </c>
      <c r="I108" s="30">
        <f>I109</f>
        <v>0</v>
      </c>
      <c r="J108" s="30">
        <f>J109</f>
        <v>0</v>
      </c>
    </row>
    <row r="109" spans="1:10" hidden="1">
      <c r="A109" s="28" t="s">
        <v>208</v>
      </c>
      <c r="B109" s="29" t="s">
        <v>209</v>
      </c>
      <c r="C109" s="30">
        <v>0</v>
      </c>
      <c r="D109" s="30">
        <v>0</v>
      </c>
      <c r="E109" s="31">
        <f t="shared" si="0"/>
        <v>0</v>
      </c>
      <c r="F109" s="30">
        <v>0</v>
      </c>
      <c r="G109" s="31">
        <f t="shared" si="4"/>
        <v>0</v>
      </c>
      <c r="H109" s="30" t="e">
        <f t="shared" si="5"/>
        <v>#DIV/0!</v>
      </c>
      <c r="I109" s="30">
        <v>0</v>
      </c>
      <c r="J109" s="30">
        <v>0</v>
      </c>
    </row>
    <row r="110" spans="1:10" ht="26.4" hidden="1">
      <c r="A110" s="28" t="s">
        <v>210</v>
      </c>
      <c r="B110" s="29" t="s">
        <v>211</v>
      </c>
      <c r="C110" s="30">
        <f>C111</f>
        <v>0</v>
      </c>
      <c r="D110" s="30">
        <f>D111</f>
        <v>0</v>
      </c>
      <c r="E110" s="31">
        <f t="shared" si="0"/>
        <v>0</v>
      </c>
      <c r="F110" s="30">
        <f>F111</f>
        <v>0</v>
      </c>
      <c r="G110" s="31">
        <f t="shared" si="4"/>
        <v>0</v>
      </c>
      <c r="H110" s="30" t="e">
        <f t="shared" si="5"/>
        <v>#DIV/0!</v>
      </c>
      <c r="I110" s="30">
        <f>I111</f>
        <v>0</v>
      </c>
      <c r="J110" s="30">
        <f>J111</f>
        <v>0</v>
      </c>
    </row>
    <row r="111" spans="1:10" ht="39.6" hidden="1">
      <c r="A111" s="28" t="s">
        <v>212</v>
      </c>
      <c r="B111" s="29" t="s">
        <v>213</v>
      </c>
      <c r="C111" s="30">
        <v>0</v>
      </c>
      <c r="D111" s="30">
        <v>0</v>
      </c>
      <c r="E111" s="31">
        <f t="shared" si="0"/>
        <v>0</v>
      </c>
      <c r="F111" s="30">
        <v>0</v>
      </c>
      <c r="G111" s="31">
        <f t="shared" si="4"/>
        <v>0</v>
      </c>
      <c r="H111" s="30" t="e">
        <f t="shared" si="5"/>
        <v>#DIV/0!</v>
      </c>
      <c r="I111" s="30">
        <v>0</v>
      </c>
      <c r="J111" s="30">
        <v>0</v>
      </c>
    </row>
    <row r="112" spans="1:10" hidden="1">
      <c r="A112" s="28" t="s">
        <v>214</v>
      </c>
      <c r="B112" s="29" t="s">
        <v>215</v>
      </c>
      <c r="C112" s="30">
        <f>C113</f>
        <v>0</v>
      </c>
      <c r="D112" s="30">
        <f>D113</f>
        <v>0</v>
      </c>
      <c r="E112" s="31">
        <f t="shared" si="0"/>
        <v>0</v>
      </c>
      <c r="F112" s="30">
        <f>F113</f>
        <v>0</v>
      </c>
      <c r="G112" s="31">
        <f t="shared" si="4"/>
        <v>0</v>
      </c>
      <c r="H112" s="30" t="e">
        <f t="shared" si="5"/>
        <v>#DIV/0!</v>
      </c>
      <c r="I112" s="30">
        <f>I113</f>
        <v>0</v>
      </c>
      <c r="J112" s="30">
        <f>J113</f>
        <v>0</v>
      </c>
    </row>
    <row r="113" spans="1:10" hidden="1">
      <c r="A113" s="28" t="s">
        <v>216</v>
      </c>
      <c r="B113" s="29" t="s">
        <v>217</v>
      </c>
      <c r="C113" s="30">
        <v>0</v>
      </c>
      <c r="D113" s="30">
        <v>0</v>
      </c>
      <c r="E113" s="31">
        <f t="shared" si="0"/>
        <v>0</v>
      </c>
      <c r="F113" s="30">
        <v>0</v>
      </c>
      <c r="G113" s="31">
        <f t="shared" si="4"/>
        <v>0</v>
      </c>
      <c r="H113" s="30" t="e">
        <f t="shared" si="5"/>
        <v>#DIV/0!</v>
      </c>
      <c r="I113" s="30">
        <v>0</v>
      </c>
      <c r="J113" s="30">
        <v>0</v>
      </c>
    </row>
    <row r="114" spans="1:10" ht="26.4">
      <c r="A114" s="16" t="s">
        <v>218</v>
      </c>
      <c r="B114" s="22" t="s">
        <v>219</v>
      </c>
      <c r="C114" s="18">
        <f>C117+C119+C133+C136+C138+C115+C128</f>
        <v>55171.299999999996</v>
      </c>
      <c r="D114" s="18">
        <f>D117+D119+D133+D136+D138+D115+D128</f>
        <v>54769.999999999993</v>
      </c>
      <c r="E114" s="18">
        <f>E117+E119+E133+E136+E138+E115+E128</f>
        <v>-401.29999999999927</v>
      </c>
      <c r="F114" s="18">
        <f>F117+F119+F133+F136+F138+F115+F128</f>
        <v>46462.500000000007</v>
      </c>
      <c r="G114" s="19">
        <f t="shared" si="4"/>
        <v>-8307.4999999999854</v>
      </c>
      <c r="H114" s="18">
        <f t="shared" si="5"/>
        <v>84.832024831111951</v>
      </c>
      <c r="I114" s="18">
        <f>I117+I119+I133+I136+I138+I115</f>
        <v>0</v>
      </c>
      <c r="J114" s="18">
        <f>J117+J119+J133+J136+J138+J115+J128</f>
        <v>225556.1</v>
      </c>
    </row>
    <row r="115" spans="1:10" ht="52.8" hidden="1">
      <c r="A115" s="39" t="s">
        <v>220</v>
      </c>
      <c r="B115" s="40" t="s">
        <v>221</v>
      </c>
      <c r="C115" s="18">
        <f>C116</f>
        <v>0</v>
      </c>
      <c r="D115" s="18">
        <f>D116</f>
        <v>0</v>
      </c>
      <c r="E115" s="19">
        <f t="shared" si="0"/>
        <v>0</v>
      </c>
      <c r="F115" s="18">
        <f>F116</f>
        <v>0</v>
      </c>
      <c r="G115" s="19">
        <f t="shared" si="4"/>
        <v>0</v>
      </c>
      <c r="H115" s="18"/>
      <c r="I115" s="18">
        <f>I116</f>
        <v>0</v>
      </c>
      <c r="J115" s="18">
        <f>J116</f>
        <v>0</v>
      </c>
    </row>
    <row r="116" spans="1:10" s="38" customFormat="1" ht="39.6" hidden="1">
      <c r="A116" s="43" t="s">
        <v>222</v>
      </c>
      <c r="B116" s="53" t="s">
        <v>223</v>
      </c>
      <c r="C116" s="30">
        <v>0</v>
      </c>
      <c r="D116" s="30">
        <v>0</v>
      </c>
      <c r="E116" s="31">
        <f t="shared" si="0"/>
        <v>0</v>
      </c>
      <c r="F116" s="30">
        <v>0</v>
      </c>
      <c r="G116" s="31">
        <f t="shared" si="4"/>
        <v>0</v>
      </c>
      <c r="H116" s="30"/>
      <c r="I116" s="30"/>
      <c r="J116" s="30">
        <v>0</v>
      </c>
    </row>
    <row r="117" spans="1:10" hidden="1">
      <c r="A117" s="16" t="s">
        <v>224</v>
      </c>
      <c r="B117" s="17" t="s">
        <v>225</v>
      </c>
      <c r="C117" s="18">
        <f>C118</f>
        <v>0</v>
      </c>
      <c r="D117" s="18">
        <f>D118</f>
        <v>0</v>
      </c>
      <c r="E117" s="19">
        <f t="shared" si="0"/>
        <v>0</v>
      </c>
      <c r="F117" s="18">
        <f>F118</f>
        <v>0</v>
      </c>
      <c r="G117" s="19">
        <f t="shared" si="4"/>
        <v>0</v>
      </c>
      <c r="H117" s="18" t="e">
        <f t="shared" si="5"/>
        <v>#DIV/0!</v>
      </c>
      <c r="I117" s="18">
        <f>I118</f>
        <v>0</v>
      </c>
      <c r="J117" s="18">
        <f>J118</f>
        <v>0</v>
      </c>
    </row>
    <row r="118" spans="1:10" ht="26.4" hidden="1">
      <c r="A118" s="28" t="s">
        <v>226</v>
      </c>
      <c r="B118" s="29" t="s">
        <v>227</v>
      </c>
      <c r="C118" s="30"/>
      <c r="D118" s="30"/>
      <c r="E118" s="31">
        <f t="shared" si="0"/>
        <v>0</v>
      </c>
      <c r="F118" s="30"/>
      <c r="G118" s="31">
        <f t="shared" si="4"/>
        <v>0</v>
      </c>
      <c r="H118" s="30" t="e">
        <f t="shared" si="5"/>
        <v>#DIV/0!</v>
      </c>
      <c r="I118" s="30"/>
      <c r="J118" s="30"/>
    </row>
    <row r="119" spans="1:10" ht="57" customHeight="1">
      <c r="A119" s="16" t="s">
        <v>228</v>
      </c>
      <c r="B119" s="17" t="s">
        <v>229</v>
      </c>
      <c r="C119" s="18">
        <f>C120+C122+C124+C126</f>
        <v>51096.7</v>
      </c>
      <c r="D119" s="18">
        <f>D120+D122+D124+D126</f>
        <v>50695.399999999994</v>
      </c>
      <c r="E119" s="19">
        <f>E120+E122+E124+E126</f>
        <v>-401.29999999999927</v>
      </c>
      <c r="F119" s="18">
        <f>F120+F122+F124+F126</f>
        <v>43170.600000000006</v>
      </c>
      <c r="G119" s="19">
        <f t="shared" si="4"/>
        <v>-7524.7999999999884</v>
      </c>
      <c r="H119" s="18">
        <f t="shared" si="5"/>
        <v>85.156838687533792</v>
      </c>
      <c r="I119" s="18">
        <f>I120+I122+I124+I126</f>
        <v>0</v>
      </c>
      <c r="J119" s="18">
        <f>J120+J122+J124+J126</f>
        <v>206487</v>
      </c>
    </row>
    <row r="120" spans="1:10" ht="43.95" customHeight="1">
      <c r="A120" s="45" t="s">
        <v>230</v>
      </c>
      <c r="B120" s="46" t="s">
        <v>231</v>
      </c>
      <c r="C120" s="32">
        <f>C121</f>
        <v>38600</v>
      </c>
      <c r="D120" s="32">
        <f>D121</f>
        <v>38600</v>
      </c>
      <c r="E120" s="47">
        <f t="shared" ref="E120:E198" si="6">D120-C120</f>
        <v>0</v>
      </c>
      <c r="F120" s="32">
        <f>F121</f>
        <v>31735.200000000001</v>
      </c>
      <c r="G120" s="47">
        <f t="shared" si="4"/>
        <v>-6864.7999999999993</v>
      </c>
      <c r="H120" s="32">
        <f t="shared" si="5"/>
        <v>82.215544041450784</v>
      </c>
      <c r="I120" s="32">
        <f>I121</f>
        <v>0</v>
      </c>
      <c r="J120" s="32">
        <f>J121</f>
        <v>158400</v>
      </c>
    </row>
    <row r="121" spans="1:10" ht="55.2" customHeight="1">
      <c r="A121" s="28" t="s">
        <v>232</v>
      </c>
      <c r="B121" s="29" t="s">
        <v>233</v>
      </c>
      <c r="C121" s="36">
        <v>38600</v>
      </c>
      <c r="D121" s="36">
        <v>38600</v>
      </c>
      <c r="E121" s="37">
        <f t="shared" si="6"/>
        <v>0</v>
      </c>
      <c r="F121" s="36">
        <v>31735.200000000001</v>
      </c>
      <c r="G121" s="37">
        <f t="shared" si="4"/>
        <v>-6864.7999999999993</v>
      </c>
      <c r="H121" s="36">
        <f t="shared" si="5"/>
        <v>82.215544041450784</v>
      </c>
      <c r="I121" s="36"/>
      <c r="J121" s="36">
        <v>158400</v>
      </c>
    </row>
    <row r="122" spans="1:10" ht="55.2" customHeight="1">
      <c r="A122" s="24" t="s">
        <v>234</v>
      </c>
      <c r="B122" s="25" t="s">
        <v>235</v>
      </c>
      <c r="C122" s="32">
        <f>C123</f>
        <v>2203</v>
      </c>
      <c r="D122" s="32">
        <f>D123</f>
        <v>2203</v>
      </c>
      <c r="E122" s="47">
        <f t="shared" si="6"/>
        <v>0</v>
      </c>
      <c r="F122" s="32">
        <f>F123</f>
        <v>1309.2</v>
      </c>
      <c r="G122" s="47">
        <f t="shared" si="4"/>
        <v>-893.8</v>
      </c>
      <c r="H122" s="32">
        <f t="shared" si="5"/>
        <v>59.42805265546982</v>
      </c>
      <c r="I122" s="32">
        <f>I123</f>
        <v>0</v>
      </c>
      <c r="J122" s="32">
        <f>J123</f>
        <v>8812</v>
      </c>
    </row>
    <row r="123" spans="1:10" ht="55.2" customHeight="1">
      <c r="A123" s="28" t="s">
        <v>236</v>
      </c>
      <c r="B123" s="29" t="s">
        <v>237</v>
      </c>
      <c r="C123" s="30">
        <v>2203</v>
      </c>
      <c r="D123" s="30">
        <v>2203</v>
      </c>
      <c r="E123" s="31">
        <f t="shared" si="6"/>
        <v>0</v>
      </c>
      <c r="F123" s="30">
        <v>1309.2</v>
      </c>
      <c r="G123" s="31">
        <f t="shared" si="4"/>
        <v>-893.8</v>
      </c>
      <c r="H123" s="30">
        <f t="shared" si="5"/>
        <v>59.42805265546982</v>
      </c>
      <c r="I123" s="30"/>
      <c r="J123" s="30">
        <v>8812</v>
      </c>
    </row>
    <row r="124" spans="1:10" ht="52.8">
      <c r="A124" s="45" t="s">
        <v>238</v>
      </c>
      <c r="B124" s="46" t="s">
        <v>239</v>
      </c>
      <c r="C124" s="32">
        <f>C125</f>
        <v>293.7</v>
      </c>
      <c r="D124" s="32">
        <f>D125</f>
        <v>293.7</v>
      </c>
      <c r="E124" s="47">
        <f t="shared" si="6"/>
        <v>0</v>
      </c>
      <c r="F124" s="32">
        <f>F125</f>
        <v>325.5</v>
      </c>
      <c r="G124" s="47">
        <f t="shared" si="4"/>
        <v>31.800000000000011</v>
      </c>
      <c r="H124" s="32">
        <f t="shared" si="5"/>
        <v>110.8273748723187</v>
      </c>
      <c r="I124" s="32">
        <f>I125</f>
        <v>0</v>
      </c>
      <c r="J124" s="32">
        <f>J125</f>
        <v>1177.0999999999999</v>
      </c>
    </row>
    <row r="125" spans="1:10" ht="39.6">
      <c r="A125" s="28" t="s">
        <v>240</v>
      </c>
      <c r="B125" s="29" t="s">
        <v>241</v>
      </c>
      <c r="C125" s="30">
        <v>293.7</v>
      </c>
      <c r="D125" s="30">
        <v>293.7</v>
      </c>
      <c r="E125" s="31">
        <f t="shared" si="6"/>
        <v>0</v>
      </c>
      <c r="F125" s="30">
        <v>325.5</v>
      </c>
      <c r="G125" s="31">
        <f t="shared" si="4"/>
        <v>31.800000000000011</v>
      </c>
      <c r="H125" s="30">
        <f t="shared" si="5"/>
        <v>110.8273748723187</v>
      </c>
      <c r="I125" s="30"/>
      <c r="J125" s="30">
        <v>1177.0999999999999</v>
      </c>
    </row>
    <row r="126" spans="1:10" ht="29.4" customHeight="1">
      <c r="A126" s="45" t="s">
        <v>242</v>
      </c>
      <c r="B126" s="46" t="s">
        <v>243</v>
      </c>
      <c r="C126" s="30">
        <f>C127</f>
        <v>10000</v>
      </c>
      <c r="D126" s="30">
        <f>D127</f>
        <v>9598.7000000000007</v>
      </c>
      <c r="E126" s="31">
        <f t="shared" si="6"/>
        <v>-401.29999999999927</v>
      </c>
      <c r="F126" s="30">
        <f>F127</f>
        <v>9800.7000000000007</v>
      </c>
      <c r="G126" s="31">
        <f t="shared" si="4"/>
        <v>202</v>
      </c>
      <c r="H126" s="30">
        <f t="shared" si="5"/>
        <v>102.10445164449354</v>
      </c>
      <c r="I126" s="30"/>
      <c r="J126" s="30">
        <f>J127</f>
        <v>38097.9</v>
      </c>
    </row>
    <row r="127" spans="1:10" ht="26.4">
      <c r="A127" s="28" t="s">
        <v>244</v>
      </c>
      <c r="B127" s="29" t="s">
        <v>245</v>
      </c>
      <c r="C127" s="30">
        <v>10000</v>
      </c>
      <c r="D127" s="30">
        <v>9598.7000000000007</v>
      </c>
      <c r="E127" s="31">
        <f t="shared" si="6"/>
        <v>-401.29999999999927</v>
      </c>
      <c r="F127" s="30">
        <v>9800.7000000000007</v>
      </c>
      <c r="G127" s="31">
        <f t="shared" si="4"/>
        <v>202</v>
      </c>
      <c r="H127" s="30">
        <f t="shared" si="5"/>
        <v>102.10445164449354</v>
      </c>
      <c r="I127" s="30"/>
      <c r="J127" s="30">
        <v>38097.9</v>
      </c>
    </row>
    <row r="128" spans="1:10" s="41" customFormat="1" ht="31.95" customHeight="1">
      <c r="A128" s="16" t="s">
        <v>246</v>
      </c>
      <c r="B128" s="17" t="s">
        <v>247</v>
      </c>
      <c r="C128" s="18">
        <f>C129+C131</f>
        <v>995.4</v>
      </c>
      <c r="D128" s="18">
        <f>D129+D131</f>
        <v>995.4</v>
      </c>
      <c r="E128" s="19">
        <f t="shared" si="6"/>
        <v>0</v>
      </c>
      <c r="F128" s="18">
        <f>F129+F131</f>
        <v>828.5</v>
      </c>
      <c r="G128" s="19">
        <f t="shared" si="4"/>
        <v>-166.89999999999998</v>
      </c>
      <c r="H128" s="18">
        <f t="shared" si="5"/>
        <v>83.232871207554751</v>
      </c>
      <c r="I128" s="18"/>
      <c r="J128" s="18">
        <f>J129+J131</f>
        <v>3983</v>
      </c>
    </row>
    <row r="129" spans="1:10" s="33" customFormat="1" ht="31.2" customHeight="1">
      <c r="A129" s="45" t="s">
        <v>248</v>
      </c>
      <c r="B129" s="46" t="s">
        <v>249</v>
      </c>
      <c r="C129" s="32">
        <f>C130</f>
        <v>956.1</v>
      </c>
      <c r="D129" s="32">
        <f>D130</f>
        <v>956.1</v>
      </c>
      <c r="E129" s="47">
        <f t="shared" si="6"/>
        <v>0</v>
      </c>
      <c r="F129" s="32">
        <f>F130</f>
        <v>824.2</v>
      </c>
      <c r="G129" s="47">
        <f t="shared" si="4"/>
        <v>-131.89999999999998</v>
      </c>
      <c r="H129" s="32">
        <f t="shared" si="5"/>
        <v>86.204371927622631</v>
      </c>
      <c r="I129" s="32"/>
      <c r="J129" s="32">
        <f>J130</f>
        <v>3825</v>
      </c>
    </row>
    <row r="130" spans="1:10" ht="68.400000000000006" customHeight="1">
      <c r="A130" s="28" t="s">
        <v>250</v>
      </c>
      <c r="B130" s="29" t="s">
        <v>251</v>
      </c>
      <c r="C130" s="30">
        <v>956.1</v>
      </c>
      <c r="D130" s="30">
        <v>956.1</v>
      </c>
      <c r="E130" s="31"/>
      <c r="F130" s="30">
        <v>824.2</v>
      </c>
      <c r="G130" s="31">
        <f t="shared" si="4"/>
        <v>-131.89999999999998</v>
      </c>
      <c r="H130" s="30">
        <f t="shared" si="5"/>
        <v>86.204371927622631</v>
      </c>
      <c r="I130" s="30"/>
      <c r="J130" s="30">
        <v>3825</v>
      </c>
    </row>
    <row r="131" spans="1:10" s="33" customFormat="1" ht="28.95" customHeight="1">
      <c r="A131" s="45" t="s">
        <v>252</v>
      </c>
      <c r="B131" s="46" t="s">
        <v>253</v>
      </c>
      <c r="C131" s="32">
        <f>C132</f>
        <v>39.299999999999997</v>
      </c>
      <c r="D131" s="32">
        <f>D132</f>
        <v>39.299999999999997</v>
      </c>
      <c r="E131" s="47"/>
      <c r="F131" s="32">
        <f>F132</f>
        <v>4.3</v>
      </c>
      <c r="G131" s="47">
        <f t="shared" si="4"/>
        <v>-35</v>
      </c>
      <c r="H131" s="32">
        <f t="shared" si="5"/>
        <v>10.941475826972011</v>
      </c>
      <c r="I131" s="32"/>
      <c r="J131" s="32">
        <f>J132</f>
        <v>158</v>
      </c>
    </row>
    <row r="132" spans="1:10" ht="55.95" customHeight="1">
      <c r="A132" s="28" t="s">
        <v>254</v>
      </c>
      <c r="B132" s="29" t="s">
        <v>255</v>
      </c>
      <c r="C132" s="30">
        <v>39.299999999999997</v>
      </c>
      <c r="D132" s="30">
        <v>39.299999999999997</v>
      </c>
      <c r="E132" s="31"/>
      <c r="F132" s="30">
        <v>4.3</v>
      </c>
      <c r="G132" s="31">
        <f t="shared" si="4"/>
        <v>-35</v>
      </c>
      <c r="H132" s="30">
        <f t="shared" si="5"/>
        <v>10.941475826972011</v>
      </c>
      <c r="I132" s="30"/>
      <c r="J132" s="30">
        <v>158</v>
      </c>
    </row>
    <row r="133" spans="1:10">
      <c r="A133" s="54" t="s">
        <v>256</v>
      </c>
      <c r="B133" s="17" t="s">
        <v>257</v>
      </c>
      <c r="C133" s="18">
        <f>C134</f>
        <v>0</v>
      </c>
      <c r="D133" s="18">
        <f>D134</f>
        <v>0</v>
      </c>
      <c r="E133" s="19">
        <f t="shared" si="6"/>
        <v>0</v>
      </c>
      <c r="F133" s="18">
        <f>F134</f>
        <v>0</v>
      </c>
      <c r="G133" s="19">
        <f t="shared" si="4"/>
        <v>0</v>
      </c>
      <c r="H133" s="18"/>
      <c r="I133" s="18">
        <f>I134</f>
        <v>0</v>
      </c>
      <c r="J133" s="18">
        <f>J134</f>
        <v>1909.2</v>
      </c>
    </row>
    <row r="134" spans="1:10" ht="31.2" customHeight="1">
      <c r="A134" s="55" t="s">
        <v>258</v>
      </c>
      <c r="B134" s="46" t="s">
        <v>259</v>
      </c>
      <c r="C134" s="32">
        <f>C135</f>
        <v>0</v>
      </c>
      <c r="D134" s="32">
        <f>D135</f>
        <v>0</v>
      </c>
      <c r="E134" s="47">
        <f t="shared" si="6"/>
        <v>0</v>
      </c>
      <c r="F134" s="32">
        <f>F135</f>
        <v>0</v>
      </c>
      <c r="G134" s="47">
        <f t="shared" si="4"/>
        <v>0</v>
      </c>
      <c r="H134" s="32"/>
      <c r="I134" s="32">
        <f>I135</f>
        <v>0</v>
      </c>
      <c r="J134" s="32">
        <f>J135</f>
        <v>1909.2</v>
      </c>
    </row>
    <row r="135" spans="1:10" ht="39.6">
      <c r="A135" s="56" t="s">
        <v>260</v>
      </c>
      <c r="B135" s="29" t="s">
        <v>261</v>
      </c>
      <c r="C135" s="30">
        <v>0</v>
      </c>
      <c r="D135" s="30">
        <v>0</v>
      </c>
      <c r="E135" s="31">
        <f t="shared" si="6"/>
        <v>0</v>
      </c>
      <c r="F135" s="30">
        <v>0</v>
      </c>
      <c r="G135" s="31">
        <f t="shared" si="4"/>
        <v>0</v>
      </c>
      <c r="H135" s="30"/>
      <c r="I135" s="30"/>
      <c r="J135" s="30">
        <v>1909.2</v>
      </c>
    </row>
    <row r="136" spans="1:10" ht="52.8" hidden="1">
      <c r="A136" s="54" t="s">
        <v>262</v>
      </c>
      <c r="B136" s="50" t="s">
        <v>263</v>
      </c>
      <c r="C136" s="30">
        <f>C137</f>
        <v>0</v>
      </c>
      <c r="D136" s="30">
        <f>D137</f>
        <v>0</v>
      </c>
      <c r="E136" s="31">
        <f t="shared" si="6"/>
        <v>0</v>
      </c>
      <c r="F136" s="30">
        <f>F137</f>
        <v>0</v>
      </c>
      <c r="G136" s="31">
        <f t="shared" si="4"/>
        <v>0</v>
      </c>
      <c r="H136" s="30" t="e">
        <f t="shared" si="5"/>
        <v>#DIV/0!</v>
      </c>
      <c r="I136" s="30">
        <f>I137</f>
        <v>0</v>
      </c>
      <c r="J136" s="30">
        <f>J137</f>
        <v>0</v>
      </c>
    </row>
    <row r="137" spans="1:10" ht="52.8" hidden="1">
      <c r="A137" s="57" t="s">
        <v>264</v>
      </c>
      <c r="B137" s="29" t="s">
        <v>265</v>
      </c>
      <c r="C137" s="30">
        <v>0</v>
      </c>
      <c r="D137" s="30">
        <v>0</v>
      </c>
      <c r="E137" s="31">
        <f t="shared" si="6"/>
        <v>0</v>
      </c>
      <c r="F137" s="30">
        <v>0</v>
      </c>
      <c r="G137" s="31">
        <f t="shared" si="4"/>
        <v>0</v>
      </c>
      <c r="H137" s="30" t="e">
        <f t="shared" si="5"/>
        <v>#DIV/0!</v>
      </c>
      <c r="I137" s="30">
        <v>0</v>
      </c>
      <c r="J137" s="30">
        <v>0</v>
      </c>
    </row>
    <row r="138" spans="1:10" ht="52.8">
      <c r="A138" s="16" t="s">
        <v>266</v>
      </c>
      <c r="B138" s="50" t="s">
        <v>267</v>
      </c>
      <c r="C138" s="18">
        <f>C141+C139</f>
        <v>3079.2</v>
      </c>
      <c r="D138" s="18">
        <f>D141+D139</f>
        <v>3079.2</v>
      </c>
      <c r="E138" s="19">
        <f t="shared" si="6"/>
        <v>0</v>
      </c>
      <c r="F138" s="18">
        <f>F141+F139</f>
        <v>2463.4</v>
      </c>
      <c r="G138" s="19">
        <f t="shared" si="4"/>
        <v>-615.79999999999973</v>
      </c>
      <c r="H138" s="18">
        <f t="shared" si="5"/>
        <v>80.001299038711366</v>
      </c>
      <c r="I138" s="18">
        <f>I141+I139</f>
        <v>0</v>
      </c>
      <c r="J138" s="18">
        <f>J141+J139</f>
        <v>13176.9</v>
      </c>
    </row>
    <row r="139" spans="1:10" ht="26.4" hidden="1">
      <c r="A139" s="45" t="s">
        <v>268</v>
      </c>
      <c r="B139" s="25" t="s">
        <v>269</v>
      </c>
      <c r="C139" s="32">
        <f>C140</f>
        <v>0</v>
      </c>
      <c r="D139" s="32">
        <f>D140</f>
        <v>0</v>
      </c>
      <c r="E139" s="47">
        <f t="shared" si="6"/>
        <v>0</v>
      </c>
      <c r="F139" s="32">
        <f>F140</f>
        <v>0</v>
      </c>
      <c r="G139" s="47">
        <f t="shared" si="4"/>
        <v>0</v>
      </c>
      <c r="H139" s="32" t="e">
        <f t="shared" si="5"/>
        <v>#DIV/0!</v>
      </c>
      <c r="I139" s="32">
        <f>I140</f>
        <v>0</v>
      </c>
      <c r="J139" s="32">
        <f>J140</f>
        <v>0</v>
      </c>
    </row>
    <row r="140" spans="1:10" ht="26.4" hidden="1">
      <c r="A140" s="28" t="s">
        <v>270</v>
      </c>
      <c r="B140" s="35" t="s">
        <v>271</v>
      </c>
      <c r="C140" s="30">
        <v>0</v>
      </c>
      <c r="D140" s="30">
        <v>0</v>
      </c>
      <c r="E140" s="31">
        <f t="shared" si="6"/>
        <v>0</v>
      </c>
      <c r="F140" s="30">
        <v>0</v>
      </c>
      <c r="G140" s="31">
        <f t="shared" si="4"/>
        <v>0</v>
      </c>
      <c r="H140" s="30" t="e">
        <f t="shared" si="5"/>
        <v>#DIV/0!</v>
      </c>
      <c r="I140" s="30"/>
      <c r="J140" s="30">
        <v>0</v>
      </c>
    </row>
    <row r="141" spans="1:10" ht="52.8">
      <c r="A141" s="58" t="s">
        <v>272</v>
      </c>
      <c r="B141" s="25" t="s">
        <v>273</v>
      </c>
      <c r="C141" s="26">
        <f>C142</f>
        <v>3079.2</v>
      </c>
      <c r="D141" s="26">
        <f>D142</f>
        <v>3079.2</v>
      </c>
      <c r="E141" s="27">
        <f t="shared" si="6"/>
        <v>0</v>
      </c>
      <c r="F141" s="26">
        <f>F142</f>
        <v>2463.4</v>
      </c>
      <c r="G141" s="27">
        <f t="shared" si="4"/>
        <v>-615.79999999999973</v>
      </c>
      <c r="H141" s="26">
        <f t="shared" si="5"/>
        <v>80.001299038711366</v>
      </c>
      <c r="I141" s="26">
        <f>I142</f>
        <v>0</v>
      </c>
      <c r="J141" s="26">
        <f>J142</f>
        <v>13176.9</v>
      </c>
    </row>
    <row r="142" spans="1:10" ht="52.8">
      <c r="A142" s="59" t="s">
        <v>274</v>
      </c>
      <c r="B142" s="60" t="s">
        <v>275</v>
      </c>
      <c r="C142" s="36">
        <v>3079.2</v>
      </c>
      <c r="D142" s="36">
        <v>3079.2</v>
      </c>
      <c r="E142" s="37">
        <f t="shared" si="6"/>
        <v>0</v>
      </c>
      <c r="F142" s="36">
        <v>2463.4</v>
      </c>
      <c r="G142" s="37">
        <f t="shared" si="4"/>
        <v>-615.79999999999973</v>
      </c>
      <c r="H142" s="36">
        <f t="shared" si="5"/>
        <v>80.001299038711366</v>
      </c>
      <c r="I142" s="36"/>
      <c r="J142" s="36">
        <v>13176.9</v>
      </c>
    </row>
    <row r="143" spans="1:10">
      <c r="A143" s="16" t="s">
        <v>276</v>
      </c>
      <c r="B143" s="22" t="s">
        <v>277</v>
      </c>
      <c r="C143" s="18">
        <f>C144+C153</f>
        <v>6888.3</v>
      </c>
      <c r="D143" s="18">
        <f>D144+D153</f>
        <v>6888.3</v>
      </c>
      <c r="E143" s="19">
        <f t="shared" si="6"/>
        <v>0</v>
      </c>
      <c r="F143" s="18">
        <f>F144+F153</f>
        <v>14567.699999999999</v>
      </c>
      <c r="G143" s="19">
        <f t="shared" si="4"/>
        <v>7679.3999999999987</v>
      </c>
      <c r="H143" s="18">
        <f t="shared" si="5"/>
        <v>211.4846914332999</v>
      </c>
      <c r="I143" s="18">
        <f>I144+I153</f>
        <v>0</v>
      </c>
      <c r="J143" s="18">
        <f>J144+J153</f>
        <v>37292.9</v>
      </c>
    </row>
    <row r="144" spans="1:10" s="41" customFormat="1">
      <c r="A144" s="61" t="s">
        <v>278</v>
      </c>
      <c r="B144" s="62" t="s">
        <v>279</v>
      </c>
      <c r="C144" s="18">
        <f>C145+C146+C147+C148+C151+C152</f>
        <v>6883.8</v>
      </c>
      <c r="D144" s="18">
        <f>D145+D146+D147+D148+D151+D152</f>
        <v>6883.8</v>
      </c>
      <c r="E144" s="18">
        <f>E145+E146+E147+E148+E151+E152</f>
        <v>0</v>
      </c>
      <c r="F144" s="18">
        <f>F145+F146+F147+F148+F151+F152</f>
        <v>14567.699999999999</v>
      </c>
      <c r="G144" s="19">
        <f t="shared" si="4"/>
        <v>7683.8999999999987</v>
      </c>
      <c r="H144" s="18">
        <f t="shared" si="5"/>
        <v>211.62294081757165</v>
      </c>
      <c r="I144" s="18">
        <f>I145+I146+I147+I149+I151+I152</f>
        <v>0</v>
      </c>
      <c r="J144" s="18">
        <f>J145+J146+J147+J149+J151+J152</f>
        <v>37272.6</v>
      </c>
    </row>
    <row r="145" spans="1:10" ht="39.6">
      <c r="A145" s="59" t="s">
        <v>280</v>
      </c>
      <c r="B145" s="60" t="s">
        <v>281</v>
      </c>
      <c r="C145" s="36">
        <v>165</v>
      </c>
      <c r="D145" s="36">
        <v>165</v>
      </c>
      <c r="E145" s="37">
        <f t="shared" si="6"/>
        <v>0</v>
      </c>
      <c r="F145" s="36">
        <v>328.4</v>
      </c>
      <c r="G145" s="37">
        <f t="shared" si="4"/>
        <v>163.39999999999998</v>
      </c>
      <c r="H145" s="36">
        <f t="shared" si="5"/>
        <v>199.03030303030303</v>
      </c>
      <c r="I145" s="36"/>
      <c r="J145" s="36">
        <v>765</v>
      </c>
    </row>
    <row r="146" spans="1:10" ht="39.6" hidden="1">
      <c r="A146" s="59" t="s">
        <v>282</v>
      </c>
      <c r="B146" s="60" t="s">
        <v>283</v>
      </c>
      <c r="C146" s="36">
        <v>0</v>
      </c>
      <c r="D146" s="36">
        <v>0</v>
      </c>
      <c r="E146" s="37">
        <f t="shared" si="6"/>
        <v>0</v>
      </c>
      <c r="F146" s="36">
        <v>0</v>
      </c>
      <c r="G146" s="37">
        <f t="shared" si="4"/>
        <v>0</v>
      </c>
      <c r="H146" s="36"/>
      <c r="I146" s="36"/>
      <c r="J146" s="36">
        <v>0</v>
      </c>
    </row>
    <row r="147" spans="1:10" ht="39.6">
      <c r="A147" s="59" t="s">
        <v>284</v>
      </c>
      <c r="B147" s="60" t="s">
        <v>285</v>
      </c>
      <c r="C147" s="36">
        <v>3590</v>
      </c>
      <c r="D147" s="36">
        <v>3590</v>
      </c>
      <c r="E147" s="37">
        <f t="shared" si="6"/>
        <v>0</v>
      </c>
      <c r="F147" s="36">
        <v>11992.8</v>
      </c>
      <c r="G147" s="37">
        <f t="shared" ref="G147:G213" si="7">F147-D147</f>
        <v>8402.7999999999993</v>
      </c>
      <c r="H147" s="36">
        <f t="shared" ref="H147:H211" si="8">F147/D147*100</f>
        <v>334.06128133704732</v>
      </c>
      <c r="I147" s="36"/>
      <c r="J147" s="36">
        <v>30000</v>
      </c>
    </row>
    <row r="148" spans="1:10">
      <c r="A148" s="59" t="s">
        <v>286</v>
      </c>
      <c r="B148" s="60" t="s">
        <v>287</v>
      </c>
      <c r="C148" s="36">
        <f>C149</f>
        <v>3127</v>
      </c>
      <c r="D148" s="36">
        <f>D149</f>
        <v>3127</v>
      </c>
      <c r="E148" s="36">
        <f>E149</f>
        <v>0</v>
      </c>
      <c r="F148" s="36">
        <f>F149+F150</f>
        <v>2244.5</v>
      </c>
      <c r="G148" s="37"/>
      <c r="H148" s="36">
        <f t="shared" si="8"/>
        <v>71.778062040294216</v>
      </c>
      <c r="I148" s="36"/>
      <c r="J148" s="36">
        <f>J149+J150</f>
        <v>6500</v>
      </c>
    </row>
    <row r="149" spans="1:10" ht="39.6">
      <c r="A149" s="59" t="s">
        <v>288</v>
      </c>
      <c r="B149" s="60" t="s">
        <v>289</v>
      </c>
      <c r="C149" s="36">
        <v>3127</v>
      </c>
      <c r="D149" s="36">
        <v>3127</v>
      </c>
      <c r="E149" s="37">
        <f t="shared" si="6"/>
        <v>0</v>
      </c>
      <c r="F149" s="36">
        <v>815.7</v>
      </c>
      <c r="G149" s="37">
        <f t="shared" si="7"/>
        <v>-2311.3000000000002</v>
      </c>
      <c r="H149" s="36">
        <f t="shared" si="8"/>
        <v>26.085705148704829</v>
      </c>
      <c r="I149" s="36"/>
      <c r="J149" s="36">
        <v>6500</v>
      </c>
    </row>
    <row r="150" spans="1:10" ht="39.6">
      <c r="A150" s="59" t="s">
        <v>290</v>
      </c>
      <c r="B150" s="60" t="s">
        <v>291</v>
      </c>
      <c r="C150" s="36">
        <v>0</v>
      </c>
      <c r="D150" s="36">
        <v>0</v>
      </c>
      <c r="E150" s="37">
        <f t="shared" si="6"/>
        <v>0</v>
      </c>
      <c r="F150" s="36">
        <v>1428.8</v>
      </c>
      <c r="G150" s="37">
        <f t="shared" si="7"/>
        <v>1428.8</v>
      </c>
      <c r="H150" s="36"/>
      <c r="I150" s="36"/>
      <c r="J150" s="36">
        <v>0</v>
      </c>
    </row>
    <row r="151" spans="1:10" hidden="1">
      <c r="A151" s="59" t="s">
        <v>292</v>
      </c>
      <c r="B151" s="60" t="s">
        <v>293</v>
      </c>
      <c r="C151" s="36"/>
      <c r="D151" s="36"/>
      <c r="E151" s="37">
        <f t="shared" si="6"/>
        <v>0</v>
      </c>
      <c r="F151" s="36"/>
      <c r="G151" s="37">
        <f t="shared" si="7"/>
        <v>0</v>
      </c>
      <c r="H151" s="36" t="e">
        <f t="shared" si="8"/>
        <v>#DIV/0!</v>
      </c>
      <c r="I151" s="36"/>
      <c r="J151" s="36"/>
    </row>
    <row r="152" spans="1:10" ht="58.2" customHeight="1">
      <c r="A152" s="59" t="s">
        <v>294</v>
      </c>
      <c r="B152" s="60" t="s">
        <v>295</v>
      </c>
      <c r="C152" s="36">
        <v>1.8</v>
      </c>
      <c r="D152" s="36">
        <v>1.8</v>
      </c>
      <c r="E152" s="37">
        <f t="shared" si="6"/>
        <v>0</v>
      </c>
      <c r="F152" s="36">
        <v>2</v>
      </c>
      <c r="G152" s="37">
        <f t="shared" si="7"/>
        <v>0.19999999999999996</v>
      </c>
      <c r="H152" s="36">
        <f t="shared" si="8"/>
        <v>111.11111111111111</v>
      </c>
      <c r="I152" s="36"/>
      <c r="J152" s="36">
        <v>7.6</v>
      </c>
    </row>
    <row r="153" spans="1:10" s="41" customFormat="1">
      <c r="A153" s="16" t="s">
        <v>296</v>
      </c>
      <c r="B153" s="17" t="s">
        <v>297</v>
      </c>
      <c r="C153" s="51">
        <f>C154</f>
        <v>4.5</v>
      </c>
      <c r="D153" s="51">
        <f>D154</f>
        <v>4.5</v>
      </c>
      <c r="E153" s="52">
        <f t="shared" si="6"/>
        <v>0</v>
      </c>
      <c r="F153" s="51">
        <f>F154</f>
        <v>0</v>
      </c>
      <c r="G153" s="52">
        <f t="shared" si="7"/>
        <v>-4.5</v>
      </c>
      <c r="H153" s="51"/>
      <c r="I153" s="18">
        <f>I154</f>
        <v>0</v>
      </c>
      <c r="J153" s="51">
        <f>J154</f>
        <v>20.3</v>
      </c>
    </row>
    <row r="154" spans="1:10" s="33" customFormat="1" ht="26.4">
      <c r="A154" s="28" t="s">
        <v>298</v>
      </c>
      <c r="B154" s="29" t="s">
        <v>299</v>
      </c>
      <c r="C154" s="30">
        <v>4.5</v>
      </c>
      <c r="D154" s="30">
        <v>4.5</v>
      </c>
      <c r="E154" s="31">
        <f t="shared" si="6"/>
        <v>0</v>
      </c>
      <c r="F154" s="30">
        <v>0</v>
      </c>
      <c r="G154" s="31">
        <f t="shared" si="7"/>
        <v>-4.5</v>
      </c>
      <c r="H154" s="30"/>
      <c r="I154" s="30"/>
      <c r="J154" s="30">
        <v>20.3</v>
      </c>
    </row>
    <row r="155" spans="1:10" s="33" customFormat="1" ht="26.4">
      <c r="A155" s="16" t="s">
        <v>300</v>
      </c>
      <c r="B155" s="17" t="s">
        <v>301</v>
      </c>
      <c r="C155" s="18">
        <f>C156+C158</f>
        <v>6360.0999999999995</v>
      </c>
      <c r="D155" s="18">
        <f>D156+D158</f>
        <v>20471.399999999998</v>
      </c>
      <c r="E155" s="19">
        <f t="shared" si="6"/>
        <v>14111.3</v>
      </c>
      <c r="F155" s="18">
        <f>F156+F158</f>
        <v>20490</v>
      </c>
      <c r="G155" s="19">
        <f t="shared" si="7"/>
        <v>18.600000000002183</v>
      </c>
      <c r="H155" s="18">
        <f t="shared" si="8"/>
        <v>100.0908584659574</v>
      </c>
      <c r="I155" s="18">
        <f>I156+I158</f>
        <v>0</v>
      </c>
      <c r="J155" s="18">
        <f>J156+J158</f>
        <v>62532</v>
      </c>
    </row>
    <row r="156" spans="1:10" s="41" customFormat="1">
      <c r="A156" s="49" t="s">
        <v>302</v>
      </c>
      <c r="B156" s="50" t="s">
        <v>303</v>
      </c>
      <c r="C156" s="18">
        <f>C157</f>
        <v>6047.7</v>
      </c>
      <c r="D156" s="18">
        <f>D157</f>
        <v>6047.7</v>
      </c>
      <c r="E156" s="19">
        <f t="shared" si="6"/>
        <v>0</v>
      </c>
      <c r="F156" s="18">
        <f>F157</f>
        <v>5490.9</v>
      </c>
      <c r="G156" s="19">
        <f t="shared" si="7"/>
        <v>-556.80000000000018</v>
      </c>
      <c r="H156" s="18">
        <f t="shared" si="8"/>
        <v>90.793194106850535</v>
      </c>
      <c r="I156" s="18">
        <f>I157</f>
        <v>0</v>
      </c>
      <c r="J156" s="18">
        <f>J157</f>
        <v>40742.1</v>
      </c>
    </row>
    <row r="157" spans="1:10" ht="26.4">
      <c r="A157" s="28" t="s">
        <v>304</v>
      </c>
      <c r="B157" s="29" t="s">
        <v>305</v>
      </c>
      <c r="C157" s="30">
        <v>6047.7</v>
      </c>
      <c r="D157" s="30">
        <v>6047.7</v>
      </c>
      <c r="E157" s="31">
        <f t="shared" si="6"/>
        <v>0</v>
      </c>
      <c r="F157" s="30">
        <v>5490.9</v>
      </c>
      <c r="G157" s="31">
        <f t="shared" si="7"/>
        <v>-556.80000000000018</v>
      </c>
      <c r="H157" s="30">
        <f t="shared" si="8"/>
        <v>90.793194106850535</v>
      </c>
      <c r="I157" s="30"/>
      <c r="J157" s="30">
        <v>40742.1</v>
      </c>
    </row>
    <row r="158" spans="1:10" s="41" customFormat="1">
      <c r="A158" s="49" t="s">
        <v>306</v>
      </c>
      <c r="B158" s="50" t="s">
        <v>307</v>
      </c>
      <c r="C158" s="18">
        <f>C159+C161</f>
        <v>312.39999999999998</v>
      </c>
      <c r="D158" s="18">
        <f>D159+D161</f>
        <v>14423.699999999999</v>
      </c>
      <c r="E158" s="19">
        <f t="shared" si="6"/>
        <v>14111.3</v>
      </c>
      <c r="F158" s="18">
        <f>F159+F161</f>
        <v>14999.1</v>
      </c>
      <c r="G158" s="19">
        <f t="shared" si="7"/>
        <v>575.40000000000146</v>
      </c>
      <c r="H158" s="18">
        <f t="shared" si="8"/>
        <v>103.98926766363694</v>
      </c>
      <c r="I158" s="18">
        <f>I159+I161</f>
        <v>0</v>
      </c>
      <c r="J158" s="18">
        <f>J159+J161</f>
        <v>21789.899999999998</v>
      </c>
    </row>
    <row r="159" spans="1:10" s="33" customFormat="1" ht="26.4">
      <c r="A159" s="45" t="s">
        <v>308</v>
      </c>
      <c r="B159" s="46" t="s">
        <v>309</v>
      </c>
      <c r="C159" s="32">
        <f>C160</f>
        <v>130.80000000000001</v>
      </c>
      <c r="D159" s="32">
        <f>D160</f>
        <v>130.80000000000001</v>
      </c>
      <c r="E159" s="47">
        <f t="shared" si="6"/>
        <v>0</v>
      </c>
      <c r="F159" s="32">
        <f>F160</f>
        <v>64.900000000000006</v>
      </c>
      <c r="G159" s="47">
        <f t="shared" si="7"/>
        <v>-65.900000000000006</v>
      </c>
      <c r="H159" s="32">
        <f t="shared" si="8"/>
        <v>49.617737003058103</v>
      </c>
      <c r="I159" s="32">
        <f>I160</f>
        <v>0</v>
      </c>
      <c r="J159" s="32">
        <f>J160</f>
        <v>523.29999999999995</v>
      </c>
    </row>
    <row r="160" spans="1:10" ht="26.4">
      <c r="A160" s="28" t="s">
        <v>310</v>
      </c>
      <c r="B160" s="29" t="s">
        <v>311</v>
      </c>
      <c r="C160" s="30">
        <v>130.80000000000001</v>
      </c>
      <c r="D160" s="30">
        <v>130.80000000000001</v>
      </c>
      <c r="E160" s="31">
        <f t="shared" si="6"/>
        <v>0</v>
      </c>
      <c r="F160" s="30">
        <v>64.900000000000006</v>
      </c>
      <c r="G160" s="31">
        <f t="shared" si="7"/>
        <v>-65.900000000000006</v>
      </c>
      <c r="H160" s="30">
        <f t="shared" si="8"/>
        <v>49.617737003058103</v>
      </c>
      <c r="I160" s="30"/>
      <c r="J160" s="30">
        <v>523.29999999999995</v>
      </c>
    </row>
    <row r="161" spans="1:10" s="33" customFormat="1">
      <c r="A161" s="45" t="s">
        <v>312</v>
      </c>
      <c r="B161" s="46" t="s">
        <v>313</v>
      </c>
      <c r="C161" s="32">
        <f>C162</f>
        <v>181.6</v>
      </c>
      <c r="D161" s="32">
        <f>D162</f>
        <v>14292.9</v>
      </c>
      <c r="E161" s="47">
        <f t="shared" si="6"/>
        <v>14111.3</v>
      </c>
      <c r="F161" s="32">
        <f>F162</f>
        <v>14934.2</v>
      </c>
      <c r="G161" s="47">
        <f t="shared" si="7"/>
        <v>641.30000000000109</v>
      </c>
      <c r="H161" s="32">
        <f t="shared" si="8"/>
        <v>104.4868431179117</v>
      </c>
      <c r="I161" s="32">
        <f>I162</f>
        <v>0</v>
      </c>
      <c r="J161" s="32">
        <f>J162</f>
        <v>21266.6</v>
      </c>
    </row>
    <row r="162" spans="1:10">
      <c r="A162" s="28" t="s">
        <v>314</v>
      </c>
      <c r="B162" s="29" t="s">
        <v>315</v>
      </c>
      <c r="C162" s="30">
        <v>181.6</v>
      </c>
      <c r="D162" s="30">
        <v>14292.9</v>
      </c>
      <c r="E162" s="31">
        <f t="shared" si="6"/>
        <v>14111.3</v>
      </c>
      <c r="F162" s="30">
        <v>14934.2</v>
      </c>
      <c r="G162" s="31">
        <f t="shared" si="7"/>
        <v>641.30000000000109</v>
      </c>
      <c r="H162" s="30">
        <f t="shared" si="8"/>
        <v>104.4868431179117</v>
      </c>
      <c r="I162" s="30"/>
      <c r="J162" s="30">
        <v>21266.6</v>
      </c>
    </row>
    <row r="163" spans="1:10" ht="21" customHeight="1">
      <c r="A163" s="16" t="s">
        <v>316</v>
      </c>
      <c r="B163" s="22" t="s">
        <v>317</v>
      </c>
      <c r="C163" s="18">
        <f>C164+C166+C175+C180</f>
        <v>7543.5999999999985</v>
      </c>
      <c r="D163" s="18">
        <f>D164+D166+D175+D180</f>
        <v>13569.3</v>
      </c>
      <c r="E163" s="19">
        <f t="shared" si="6"/>
        <v>6025.7000000000007</v>
      </c>
      <c r="F163" s="18">
        <f>F164+F166+F175+F180</f>
        <v>13474.699999999999</v>
      </c>
      <c r="G163" s="19">
        <f t="shared" si="7"/>
        <v>-94.600000000000364</v>
      </c>
      <c r="H163" s="18">
        <f t="shared" si="8"/>
        <v>99.302838024069047</v>
      </c>
      <c r="I163" s="18">
        <f>I164+I166+I175</f>
        <v>0</v>
      </c>
      <c r="J163" s="18">
        <f>J164+J166+J175+J180</f>
        <v>46114.7</v>
      </c>
    </row>
    <row r="164" spans="1:10" s="41" customFormat="1">
      <c r="A164" s="21" t="s">
        <v>318</v>
      </c>
      <c r="B164" s="22" t="s">
        <v>319</v>
      </c>
      <c r="C164" s="18">
        <f>C165</f>
        <v>0</v>
      </c>
      <c r="D164" s="18">
        <f>D165</f>
        <v>0</v>
      </c>
      <c r="E164" s="19">
        <f t="shared" si="6"/>
        <v>0</v>
      </c>
      <c r="F164" s="18">
        <f>F165</f>
        <v>1046.3</v>
      </c>
      <c r="G164" s="19">
        <f t="shared" si="7"/>
        <v>1046.3</v>
      </c>
      <c r="H164" s="18"/>
      <c r="I164" s="18">
        <f>I165</f>
        <v>0</v>
      </c>
      <c r="J164" s="18">
        <f>J165</f>
        <v>1046.3</v>
      </c>
    </row>
    <row r="165" spans="1:10">
      <c r="A165" s="57" t="s">
        <v>320</v>
      </c>
      <c r="B165" s="63" t="s">
        <v>321</v>
      </c>
      <c r="C165" s="30">
        <v>0</v>
      </c>
      <c r="D165" s="30">
        <v>0</v>
      </c>
      <c r="E165" s="31">
        <f t="shared" si="6"/>
        <v>0</v>
      </c>
      <c r="F165" s="30">
        <v>1046.3</v>
      </c>
      <c r="G165" s="31">
        <f t="shared" si="7"/>
        <v>1046.3</v>
      </c>
      <c r="H165" s="30"/>
      <c r="I165" s="30"/>
      <c r="J165" s="30">
        <v>1046.3</v>
      </c>
    </row>
    <row r="166" spans="1:10" s="41" customFormat="1" ht="52.8">
      <c r="A166" s="21" t="s">
        <v>322</v>
      </c>
      <c r="B166" s="22" t="s">
        <v>323</v>
      </c>
      <c r="C166" s="18">
        <f>C167+C173</f>
        <v>4697.7999999999993</v>
      </c>
      <c r="D166" s="18">
        <f>D167+D173</f>
        <v>10723.5</v>
      </c>
      <c r="E166" s="19">
        <f t="shared" si="6"/>
        <v>6025.7000000000007</v>
      </c>
      <c r="F166" s="18">
        <f>F167+F173</f>
        <v>10454.700000000001</v>
      </c>
      <c r="G166" s="19">
        <f t="shared" si="7"/>
        <v>-268.79999999999927</v>
      </c>
      <c r="H166" s="18">
        <f t="shared" si="8"/>
        <v>97.493355714085894</v>
      </c>
      <c r="I166" s="18">
        <f>I167+I173</f>
        <v>0</v>
      </c>
      <c r="J166" s="18">
        <f>J167+J173</f>
        <v>33684.199999999997</v>
      </c>
    </row>
    <row r="167" spans="1:10" s="33" customFormat="1" ht="57.6" customHeight="1">
      <c r="A167" s="64" t="s">
        <v>324</v>
      </c>
      <c r="B167" s="65" t="s">
        <v>325</v>
      </c>
      <c r="C167" s="32">
        <f>C169+C168</f>
        <v>4697.7999999999993</v>
      </c>
      <c r="D167" s="32">
        <f>D169+D168</f>
        <v>10723.5</v>
      </c>
      <c r="E167" s="47">
        <f>E170+E169+E171+E172</f>
        <v>12051.4</v>
      </c>
      <c r="F167" s="32">
        <f>F169+F168</f>
        <v>10454.700000000001</v>
      </c>
      <c r="G167" s="47">
        <f t="shared" si="7"/>
        <v>-268.79999999999927</v>
      </c>
      <c r="H167" s="32">
        <f t="shared" si="8"/>
        <v>97.493355714085894</v>
      </c>
      <c r="I167" s="32">
        <f>I170+I169</f>
        <v>0</v>
      </c>
      <c r="J167" s="32">
        <f>J169+J168</f>
        <v>33681.399999999994</v>
      </c>
    </row>
    <row r="168" spans="1:10" s="33" customFormat="1" ht="55.95" hidden="1" customHeight="1">
      <c r="A168" s="57" t="s">
        <v>326</v>
      </c>
      <c r="B168" s="63" t="s">
        <v>327</v>
      </c>
      <c r="C168" s="32">
        <v>0</v>
      </c>
      <c r="D168" s="32">
        <v>0</v>
      </c>
      <c r="E168" s="47"/>
      <c r="F168" s="32">
        <v>0</v>
      </c>
      <c r="G168" s="47"/>
      <c r="H168" s="32"/>
      <c r="I168" s="32"/>
      <c r="J168" s="32">
        <v>0</v>
      </c>
    </row>
    <row r="169" spans="1:10" ht="58.95" customHeight="1">
      <c r="A169" s="57" t="s">
        <v>328</v>
      </c>
      <c r="B169" s="63" t="s">
        <v>329</v>
      </c>
      <c r="C169" s="30">
        <f>C170+C171+C172</f>
        <v>4697.7999999999993</v>
      </c>
      <c r="D169" s="30">
        <f>D170+D171+D172</f>
        <v>10723.5</v>
      </c>
      <c r="E169" s="30">
        <f>E170+E171+E172</f>
        <v>6025.7</v>
      </c>
      <c r="F169" s="30">
        <f>F170+F171+F172</f>
        <v>10454.700000000001</v>
      </c>
      <c r="G169" s="31">
        <f t="shared" si="7"/>
        <v>-268.79999999999927</v>
      </c>
      <c r="H169" s="32">
        <f t="shared" si="8"/>
        <v>97.493355714085894</v>
      </c>
      <c r="I169" s="30"/>
      <c r="J169" s="30">
        <f>J170+J171+J172</f>
        <v>33681.399999999994</v>
      </c>
    </row>
    <row r="170" spans="1:10" ht="79.2">
      <c r="A170" s="57" t="s">
        <v>330</v>
      </c>
      <c r="B170" s="63" t="s">
        <v>331</v>
      </c>
      <c r="C170" s="30">
        <v>1943</v>
      </c>
      <c r="D170" s="30">
        <v>7468.7</v>
      </c>
      <c r="E170" s="31">
        <f t="shared" si="6"/>
        <v>5525.7</v>
      </c>
      <c r="F170" s="30">
        <v>6135.3</v>
      </c>
      <c r="G170" s="31">
        <f t="shared" si="7"/>
        <v>-1333.3999999999996</v>
      </c>
      <c r="H170" s="30">
        <f t="shared" si="8"/>
        <v>82.14682608753867</v>
      </c>
      <c r="I170" s="30"/>
      <c r="J170" s="30">
        <v>19899.8</v>
      </c>
    </row>
    <row r="171" spans="1:10" ht="79.2">
      <c r="A171" s="57" t="s">
        <v>332</v>
      </c>
      <c r="B171" s="63" t="s">
        <v>333</v>
      </c>
      <c r="C171" s="30">
        <v>321.10000000000002</v>
      </c>
      <c r="D171" s="30">
        <v>321.10000000000002</v>
      </c>
      <c r="E171" s="31">
        <f t="shared" si="6"/>
        <v>0</v>
      </c>
      <c r="F171" s="30">
        <v>0</v>
      </c>
      <c r="G171" s="31">
        <f t="shared" si="7"/>
        <v>-321.10000000000002</v>
      </c>
      <c r="H171" s="30">
        <f t="shared" si="8"/>
        <v>0</v>
      </c>
      <c r="I171" s="30"/>
      <c r="J171" s="30">
        <v>845.3</v>
      </c>
    </row>
    <row r="172" spans="1:10" ht="79.2">
      <c r="A172" s="57" t="s">
        <v>334</v>
      </c>
      <c r="B172" s="63" t="s">
        <v>335</v>
      </c>
      <c r="C172" s="30">
        <v>2433.6999999999998</v>
      </c>
      <c r="D172" s="30">
        <v>2933.7</v>
      </c>
      <c r="E172" s="31">
        <f t="shared" si="6"/>
        <v>500</v>
      </c>
      <c r="F172" s="30">
        <v>4319.3999999999996</v>
      </c>
      <c r="G172" s="31">
        <f t="shared" si="7"/>
        <v>1385.6999999999998</v>
      </c>
      <c r="H172" s="30">
        <f t="shared" si="8"/>
        <v>147.23386849371101</v>
      </c>
      <c r="I172" s="30"/>
      <c r="J172" s="30">
        <v>12936.3</v>
      </c>
    </row>
    <row r="173" spans="1:10" s="33" customFormat="1" ht="58.2" customHeight="1">
      <c r="A173" s="64" t="s">
        <v>336</v>
      </c>
      <c r="B173" s="65" t="s">
        <v>337</v>
      </c>
      <c r="C173" s="32">
        <f>C174</f>
        <v>0</v>
      </c>
      <c r="D173" s="32">
        <f>D174</f>
        <v>0</v>
      </c>
      <c r="E173" s="47">
        <f t="shared" si="6"/>
        <v>0</v>
      </c>
      <c r="F173" s="32">
        <f>F174</f>
        <v>0</v>
      </c>
      <c r="G173" s="47">
        <f t="shared" si="7"/>
        <v>0</v>
      </c>
      <c r="H173" s="26"/>
      <c r="I173" s="32">
        <f>I174</f>
        <v>0</v>
      </c>
      <c r="J173" s="32">
        <f>J174</f>
        <v>2.8</v>
      </c>
    </row>
    <row r="174" spans="1:10" ht="52.8">
      <c r="A174" s="57" t="s">
        <v>338</v>
      </c>
      <c r="B174" s="63" t="s">
        <v>339</v>
      </c>
      <c r="C174" s="30">
        <v>0</v>
      </c>
      <c r="D174" s="30">
        <v>0</v>
      </c>
      <c r="E174" s="31">
        <f t="shared" si="6"/>
        <v>0</v>
      </c>
      <c r="F174" s="30">
        <v>0</v>
      </c>
      <c r="G174" s="31">
        <f t="shared" si="7"/>
        <v>0</v>
      </c>
      <c r="H174" s="30"/>
      <c r="I174" s="30"/>
      <c r="J174" s="30">
        <v>2.8</v>
      </c>
    </row>
    <row r="175" spans="1:10" s="41" customFormat="1" ht="26.4">
      <c r="A175" s="66" t="s">
        <v>340</v>
      </c>
      <c r="B175" s="67" t="s">
        <v>341</v>
      </c>
      <c r="C175" s="51">
        <f>C176+C178</f>
        <v>2718.9</v>
      </c>
      <c r="D175" s="51">
        <f>D176+D178</f>
        <v>2718.9</v>
      </c>
      <c r="E175" s="52">
        <f t="shared" si="6"/>
        <v>0</v>
      </c>
      <c r="F175" s="51">
        <f>F176+F178</f>
        <v>1804.9</v>
      </c>
      <c r="G175" s="52">
        <f t="shared" si="7"/>
        <v>-914</v>
      </c>
      <c r="H175" s="51">
        <f t="shared" si="8"/>
        <v>66.383463900842258</v>
      </c>
      <c r="I175" s="51">
        <f>I176</f>
        <v>0</v>
      </c>
      <c r="J175" s="51">
        <f>J176+J178</f>
        <v>10876.5</v>
      </c>
    </row>
    <row r="176" spans="1:10" s="33" customFormat="1" ht="26.4">
      <c r="A176" s="58" t="s">
        <v>342</v>
      </c>
      <c r="B176" s="68" t="s">
        <v>343</v>
      </c>
      <c r="C176" s="32">
        <f>C177</f>
        <v>2718.9</v>
      </c>
      <c r="D176" s="32">
        <f>D177</f>
        <v>2718.9</v>
      </c>
      <c r="E176" s="47">
        <f t="shared" si="6"/>
        <v>0</v>
      </c>
      <c r="F176" s="32">
        <f>F177</f>
        <v>1804.9</v>
      </c>
      <c r="G176" s="47">
        <f t="shared" si="7"/>
        <v>-914</v>
      </c>
      <c r="H176" s="32">
        <f t="shared" si="8"/>
        <v>66.383463900842258</v>
      </c>
      <c r="I176" s="32">
        <f>I177</f>
        <v>0</v>
      </c>
      <c r="J176" s="32">
        <f>J177</f>
        <v>10876.5</v>
      </c>
    </row>
    <row r="177" spans="1:10" ht="26.4">
      <c r="A177" s="69" t="s">
        <v>344</v>
      </c>
      <c r="B177" s="63" t="s">
        <v>345</v>
      </c>
      <c r="C177" s="30">
        <v>2718.9</v>
      </c>
      <c r="D177" s="30">
        <v>2718.9</v>
      </c>
      <c r="E177" s="31">
        <f t="shared" si="6"/>
        <v>0</v>
      </c>
      <c r="F177" s="30">
        <v>1804.9</v>
      </c>
      <c r="G177" s="31">
        <f t="shared" si="7"/>
        <v>-914</v>
      </c>
      <c r="H177" s="30">
        <f t="shared" si="8"/>
        <v>66.383463900842258</v>
      </c>
      <c r="I177" s="30"/>
      <c r="J177" s="30">
        <v>10876.5</v>
      </c>
    </row>
    <row r="178" spans="1:10" ht="34.200000000000003" hidden="1" customHeight="1">
      <c r="A178" s="69" t="s">
        <v>346</v>
      </c>
      <c r="B178" s="70" t="s">
        <v>347</v>
      </c>
      <c r="C178" s="30">
        <f>C179</f>
        <v>0</v>
      </c>
      <c r="D178" s="30">
        <f>D179</f>
        <v>0</v>
      </c>
      <c r="E178" s="31"/>
      <c r="F178" s="30">
        <f>F179</f>
        <v>0</v>
      </c>
      <c r="G178" s="31">
        <f t="shared" si="7"/>
        <v>0</v>
      </c>
      <c r="H178" s="30"/>
      <c r="I178" s="30"/>
      <c r="J178" s="30">
        <f>J179</f>
        <v>0</v>
      </c>
    </row>
    <row r="179" spans="1:10" ht="39.6" hidden="1">
      <c r="A179" s="69" t="s">
        <v>348</v>
      </c>
      <c r="B179" s="63" t="s">
        <v>349</v>
      </c>
      <c r="C179" s="30">
        <v>0</v>
      </c>
      <c r="D179" s="30">
        <v>0</v>
      </c>
      <c r="E179" s="31"/>
      <c r="F179" s="30">
        <v>0</v>
      </c>
      <c r="G179" s="31">
        <f t="shared" si="7"/>
        <v>0</v>
      </c>
      <c r="H179" s="30"/>
      <c r="I179" s="30"/>
      <c r="J179" s="30">
        <v>0</v>
      </c>
    </row>
    <row r="180" spans="1:10" ht="52.8">
      <c r="A180" s="66" t="s">
        <v>350</v>
      </c>
      <c r="B180" s="67" t="s">
        <v>351</v>
      </c>
      <c r="C180" s="51">
        <f>C181</f>
        <v>126.9</v>
      </c>
      <c r="D180" s="51">
        <f>D181</f>
        <v>126.9</v>
      </c>
      <c r="E180" s="52"/>
      <c r="F180" s="51">
        <f>F181</f>
        <v>168.8</v>
      </c>
      <c r="G180" s="52">
        <f t="shared" si="7"/>
        <v>41.900000000000006</v>
      </c>
      <c r="H180" s="51">
        <f t="shared" si="8"/>
        <v>133.01812450748619</v>
      </c>
      <c r="I180" s="30"/>
      <c r="J180" s="51">
        <f>J181</f>
        <v>507.7</v>
      </c>
    </row>
    <row r="181" spans="1:10" s="33" customFormat="1" ht="45" customHeight="1">
      <c r="A181" s="58" t="s">
        <v>352</v>
      </c>
      <c r="B181" s="65" t="s">
        <v>353</v>
      </c>
      <c r="C181" s="32">
        <f>C182</f>
        <v>126.9</v>
      </c>
      <c r="D181" s="32">
        <f>D182</f>
        <v>126.9</v>
      </c>
      <c r="E181" s="47"/>
      <c r="F181" s="32">
        <f>F182</f>
        <v>168.8</v>
      </c>
      <c r="G181" s="47">
        <f t="shared" si="7"/>
        <v>41.900000000000006</v>
      </c>
      <c r="H181" s="30">
        <f t="shared" si="8"/>
        <v>133.01812450748619</v>
      </c>
      <c r="I181" s="32"/>
      <c r="J181" s="32">
        <f>J182</f>
        <v>507.7</v>
      </c>
    </row>
    <row r="182" spans="1:10" ht="56.4" customHeight="1">
      <c r="A182" s="69" t="s">
        <v>354</v>
      </c>
      <c r="B182" s="63" t="s">
        <v>355</v>
      </c>
      <c r="C182" s="30">
        <v>126.9</v>
      </c>
      <c r="D182" s="30">
        <v>126.9</v>
      </c>
      <c r="E182" s="31"/>
      <c r="F182" s="30">
        <v>168.8</v>
      </c>
      <c r="G182" s="31">
        <f t="shared" si="7"/>
        <v>41.900000000000006</v>
      </c>
      <c r="H182" s="30">
        <f t="shared" si="8"/>
        <v>133.01812450748619</v>
      </c>
      <c r="I182" s="30"/>
      <c r="J182" s="30">
        <v>507.7</v>
      </c>
    </row>
    <row r="183" spans="1:10" hidden="1">
      <c r="A183" s="16" t="s">
        <v>356</v>
      </c>
      <c r="B183" s="22" t="s">
        <v>357</v>
      </c>
      <c r="C183" s="18">
        <f>C184</f>
        <v>0</v>
      </c>
      <c r="D183" s="18">
        <f>D184</f>
        <v>0</v>
      </c>
      <c r="E183" s="19">
        <f t="shared" si="6"/>
        <v>0</v>
      </c>
      <c r="F183" s="18">
        <f>F184</f>
        <v>0</v>
      </c>
      <c r="G183" s="19">
        <f t="shared" si="7"/>
        <v>0</v>
      </c>
      <c r="H183" s="18" t="e">
        <f t="shared" si="8"/>
        <v>#DIV/0!</v>
      </c>
      <c r="I183" s="18">
        <f>I184</f>
        <v>0</v>
      </c>
      <c r="J183" s="18">
        <f>J184</f>
        <v>0</v>
      </c>
    </row>
    <row r="184" spans="1:10" s="41" customFormat="1" ht="26.4" hidden="1">
      <c r="A184" s="21" t="s">
        <v>358</v>
      </c>
      <c r="B184" s="22" t="s">
        <v>359</v>
      </c>
      <c r="C184" s="18">
        <f>C185</f>
        <v>0</v>
      </c>
      <c r="D184" s="18">
        <f>D185</f>
        <v>0</v>
      </c>
      <c r="E184" s="19">
        <f t="shared" si="6"/>
        <v>0</v>
      </c>
      <c r="F184" s="18">
        <f>F185</f>
        <v>0</v>
      </c>
      <c r="G184" s="19">
        <f t="shared" si="7"/>
        <v>0</v>
      </c>
      <c r="H184" s="18" t="e">
        <f t="shared" si="8"/>
        <v>#DIV/0!</v>
      </c>
      <c r="I184" s="18">
        <f>I185</f>
        <v>0</v>
      </c>
      <c r="J184" s="18">
        <f>J185</f>
        <v>0</v>
      </c>
    </row>
    <row r="185" spans="1:10" ht="26.4" hidden="1">
      <c r="A185" s="57" t="s">
        <v>360</v>
      </c>
      <c r="B185" s="53" t="s">
        <v>361</v>
      </c>
      <c r="C185" s="30">
        <v>0</v>
      </c>
      <c r="D185" s="30">
        <v>0</v>
      </c>
      <c r="E185" s="31">
        <f t="shared" si="6"/>
        <v>0</v>
      </c>
      <c r="F185" s="30">
        <v>0</v>
      </c>
      <c r="G185" s="31">
        <f t="shared" si="7"/>
        <v>0</v>
      </c>
      <c r="H185" s="30" t="e">
        <f t="shared" si="8"/>
        <v>#DIV/0!</v>
      </c>
      <c r="I185" s="30"/>
      <c r="J185" s="30">
        <v>0</v>
      </c>
    </row>
    <row r="186" spans="1:10">
      <c r="A186" s="16" t="s">
        <v>362</v>
      </c>
      <c r="B186" s="22" t="s">
        <v>363</v>
      </c>
      <c r="C186" s="18">
        <f>C187+C190+C191+C196+C199+C210+C211+C231+C215+C223+C226+C194+C227+C229+C221+C218</f>
        <v>2976.9000000000005</v>
      </c>
      <c r="D186" s="18">
        <f>D187+D190+D191+D196+D199+D210+D211+D231+D215+D223+D226+D194+D227+D229+D221+D218</f>
        <v>2976.9000000000005</v>
      </c>
      <c r="E186" s="18">
        <f>E187+E190+E191+E196+E199+E210+E211+E231+E215+E223+E226+E194+E227+E229+E221+E218</f>
        <v>0</v>
      </c>
      <c r="F186" s="18">
        <f>F187+F190+F191+F196+F199+F210+F211+F231+F215+F223+F226+F194+F227+F229+F221+F218</f>
        <v>2838.1</v>
      </c>
      <c r="G186" s="19">
        <f t="shared" si="7"/>
        <v>-138.80000000000064</v>
      </c>
      <c r="H186" s="18">
        <f t="shared" si="8"/>
        <v>95.337431556316957</v>
      </c>
      <c r="I186" s="18" t="e">
        <f>I187+I190+I191+I196+I199+#REF!+I210+I211+I231+I215+I223+I226+I194+I227+I229</f>
        <v>#REF!</v>
      </c>
      <c r="J186" s="18">
        <f>J187+J190+J191+J196+J199+J210+J211+J231+J215+J223+J226+J194+J227+J229+J221+J218</f>
        <v>15550.7</v>
      </c>
    </row>
    <row r="187" spans="1:10" s="41" customFormat="1" ht="26.4">
      <c r="A187" s="49" t="s">
        <v>364</v>
      </c>
      <c r="B187" s="67" t="s">
        <v>365</v>
      </c>
      <c r="C187" s="51">
        <f>C188+C189</f>
        <v>136</v>
      </c>
      <c r="D187" s="51">
        <f>D188+D189</f>
        <v>136</v>
      </c>
      <c r="E187" s="52">
        <f t="shared" si="6"/>
        <v>0</v>
      </c>
      <c r="F187" s="51">
        <f>F188+F189</f>
        <v>88.2</v>
      </c>
      <c r="G187" s="52">
        <f t="shared" si="7"/>
        <v>-47.8</v>
      </c>
      <c r="H187" s="51">
        <f t="shared" si="8"/>
        <v>64.852941176470594</v>
      </c>
      <c r="I187" s="51">
        <f>I188+I189</f>
        <v>0</v>
      </c>
      <c r="J187" s="51">
        <f>J188+J189</f>
        <v>478</v>
      </c>
    </row>
    <row r="188" spans="1:10" ht="71.400000000000006" customHeight="1">
      <c r="A188" s="34" t="s">
        <v>366</v>
      </c>
      <c r="B188" s="63" t="s">
        <v>367</v>
      </c>
      <c r="C188" s="36">
        <v>120</v>
      </c>
      <c r="D188" s="36">
        <v>120</v>
      </c>
      <c r="E188" s="37">
        <f t="shared" si="6"/>
        <v>0</v>
      </c>
      <c r="F188" s="36">
        <v>84.5</v>
      </c>
      <c r="G188" s="37">
        <f t="shared" si="7"/>
        <v>-35.5</v>
      </c>
      <c r="H188" s="36">
        <f t="shared" si="8"/>
        <v>70.416666666666671</v>
      </c>
      <c r="I188" s="36"/>
      <c r="J188" s="36">
        <v>435</v>
      </c>
    </row>
    <row r="189" spans="1:10" ht="66">
      <c r="A189" s="34" t="s">
        <v>368</v>
      </c>
      <c r="B189" s="63" t="s">
        <v>369</v>
      </c>
      <c r="C189" s="36">
        <v>16</v>
      </c>
      <c r="D189" s="36">
        <v>16</v>
      </c>
      <c r="E189" s="37">
        <f t="shared" si="6"/>
        <v>0</v>
      </c>
      <c r="F189" s="36">
        <v>3.7</v>
      </c>
      <c r="G189" s="37">
        <f t="shared" si="7"/>
        <v>-12.3</v>
      </c>
      <c r="H189" s="36">
        <f t="shared" si="8"/>
        <v>23.125</v>
      </c>
      <c r="I189" s="36"/>
      <c r="J189" s="36">
        <v>43</v>
      </c>
    </row>
    <row r="190" spans="1:10" s="41" customFormat="1" ht="66">
      <c r="A190" s="49" t="s">
        <v>370</v>
      </c>
      <c r="B190" s="67" t="s">
        <v>371</v>
      </c>
      <c r="C190" s="51">
        <v>30</v>
      </c>
      <c r="D190" s="51">
        <v>30</v>
      </c>
      <c r="E190" s="52">
        <f t="shared" si="6"/>
        <v>0</v>
      </c>
      <c r="F190" s="51">
        <v>0</v>
      </c>
      <c r="G190" s="52">
        <f t="shared" si="7"/>
        <v>-30</v>
      </c>
      <c r="H190" s="51">
        <f t="shared" si="8"/>
        <v>0</v>
      </c>
      <c r="I190" s="51"/>
      <c r="J190" s="51">
        <v>150</v>
      </c>
    </row>
    <row r="191" spans="1:10" s="41" customFormat="1" ht="39.6">
      <c r="A191" s="49" t="s">
        <v>372</v>
      </c>
      <c r="B191" s="67" t="s">
        <v>373</v>
      </c>
      <c r="C191" s="51">
        <f>C193+C192</f>
        <v>30.1</v>
      </c>
      <c r="D191" s="51">
        <f>D193+D192</f>
        <v>30.1</v>
      </c>
      <c r="E191" s="52">
        <f>E193+E192</f>
        <v>0</v>
      </c>
      <c r="F191" s="51">
        <f>F193+F192</f>
        <v>105</v>
      </c>
      <c r="G191" s="52">
        <f t="shared" si="7"/>
        <v>74.900000000000006</v>
      </c>
      <c r="H191" s="51">
        <f t="shared" si="8"/>
        <v>348.83720930232556</v>
      </c>
      <c r="I191" s="51">
        <f>I193+I192</f>
        <v>0</v>
      </c>
      <c r="J191" s="51">
        <f>J193+J192</f>
        <v>182</v>
      </c>
    </row>
    <row r="192" spans="1:10" s="38" customFormat="1" ht="66">
      <c r="A192" s="34" t="s">
        <v>374</v>
      </c>
      <c r="B192" s="70" t="s">
        <v>375</v>
      </c>
      <c r="C192" s="36">
        <v>30.1</v>
      </c>
      <c r="D192" s="36">
        <v>30.1</v>
      </c>
      <c r="E192" s="37"/>
      <c r="F192" s="36">
        <v>105</v>
      </c>
      <c r="G192" s="37">
        <f t="shared" si="7"/>
        <v>74.900000000000006</v>
      </c>
      <c r="H192" s="36">
        <f t="shared" si="8"/>
        <v>348.83720930232556</v>
      </c>
      <c r="I192" s="36"/>
      <c r="J192" s="36">
        <v>182</v>
      </c>
    </row>
    <row r="193" spans="1:10" s="38" customFormat="1" ht="52.8" hidden="1">
      <c r="A193" s="34" t="s">
        <v>376</v>
      </c>
      <c r="B193" s="70" t="s">
        <v>377</v>
      </c>
      <c r="C193" s="36">
        <v>0</v>
      </c>
      <c r="D193" s="36">
        <v>0</v>
      </c>
      <c r="E193" s="37">
        <f t="shared" si="6"/>
        <v>0</v>
      </c>
      <c r="F193" s="36">
        <v>0</v>
      </c>
      <c r="G193" s="37">
        <f t="shared" si="7"/>
        <v>0</v>
      </c>
      <c r="H193" s="36" t="e">
        <f t="shared" si="8"/>
        <v>#DIV/0!</v>
      </c>
      <c r="I193" s="36"/>
      <c r="J193" s="36">
        <v>0</v>
      </c>
    </row>
    <row r="194" spans="1:10" s="41" customFormat="1" ht="26.4" hidden="1">
      <c r="A194" s="49" t="s">
        <v>378</v>
      </c>
      <c r="B194" s="67" t="s">
        <v>379</v>
      </c>
      <c r="C194" s="51">
        <f>C195</f>
        <v>0</v>
      </c>
      <c r="D194" s="51">
        <f>D195</f>
        <v>0</v>
      </c>
      <c r="E194" s="52">
        <f t="shared" si="6"/>
        <v>0</v>
      </c>
      <c r="F194" s="51">
        <f>F195</f>
        <v>0</v>
      </c>
      <c r="G194" s="52">
        <f t="shared" si="7"/>
        <v>0</v>
      </c>
      <c r="H194" s="51"/>
      <c r="I194" s="51">
        <f>I195</f>
        <v>0</v>
      </c>
      <c r="J194" s="51">
        <f>J195</f>
        <v>0</v>
      </c>
    </row>
    <row r="195" spans="1:10" ht="66" hidden="1">
      <c r="A195" s="34" t="s">
        <v>380</v>
      </c>
      <c r="B195" s="70" t="s">
        <v>381</v>
      </c>
      <c r="C195" s="36">
        <v>0</v>
      </c>
      <c r="D195" s="36">
        <v>0</v>
      </c>
      <c r="E195" s="37">
        <f t="shared" si="6"/>
        <v>0</v>
      </c>
      <c r="F195" s="36">
        <v>0</v>
      </c>
      <c r="G195" s="37">
        <f t="shared" si="7"/>
        <v>0</v>
      </c>
      <c r="H195" s="36"/>
      <c r="I195" s="36"/>
      <c r="J195" s="36">
        <v>0</v>
      </c>
    </row>
    <row r="196" spans="1:10" hidden="1">
      <c r="A196" s="24" t="s">
        <v>382</v>
      </c>
      <c r="B196" s="68" t="s">
        <v>383</v>
      </c>
      <c r="C196" s="36">
        <f>C197</f>
        <v>0</v>
      </c>
      <c r="D196" s="36">
        <f>D197</f>
        <v>0</v>
      </c>
      <c r="E196" s="37">
        <f t="shared" si="6"/>
        <v>0</v>
      </c>
      <c r="F196" s="36">
        <f>F197</f>
        <v>0</v>
      </c>
      <c r="G196" s="37">
        <f t="shared" si="7"/>
        <v>0</v>
      </c>
      <c r="H196" s="36" t="e">
        <f t="shared" si="8"/>
        <v>#DIV/0!</v>
      </c>
      <c r="I196" s="36">
        <f>I197</f>
        <v>0</v>
      </c>
      <c r="J196" s="36">
        <f>J197</f>
        <v>0</v>
      </c>
    </row>
    <row r="197" spans="1:10" ht="39.6" hidden="1">
      <c r="A197" s="34" t="s">
        <v>384</v>
      </c>
      <c r="B197" s="70" t="s">
        <v>385</v>
      </c>
      <c r="C197" s="36"/>
      <c r="D197" s="36"/>
      <c r="E197" s="37">
        <f t="shared" si="6"/>
        <v>0</v>
      </c>
      <c r="F197" s="36"/>
      <c r="G197" s="37">
        <f t="shared" si="7"/>
        <v>0</v>
      </c>
      <c r="H197" s="36" t="e">
        <f t="shared" si="8"/>
        <v>#DIV/0!</v>
      </c>
      <c r="I197" s="36"/>
      <c r="J197" s="36"/>
    </row>
    <row r="198" spans="1:10" ht="39.6" hidden="1">
      <c r="A198" s="34" t="s">
        <v>386</v>
      </c>
      <c r="B198" s="70" t="s">
        <v>387</v>
      </c>
      <c r="C198" s="36"/>
      <c r="D198" s="36"/>
      <c r="E198" s="37">
        <f t="shared" si="6"/>
        <v>0</v>
      </c>
      <c r="F198" s="36"/>
      <c r="G198" s="37">
        <f t="shared" si="7"/>
        <v>0</v>
      </c>
      <c r="H198" s="36" t="e">
        <f t="shared" si="8"/>
        <v>#DIV/0!</v>
      </c>
      <c r="I198" s="36"/>
      <c r="J198" s="36"/>
    </row>
    <row r="199" spans="1:10" s="41" customFormat="1" ht="72" customHeight="1">
      <c r="A199" s="49" t="s">
        <v>388</v>
      </c>
      <c r="B199" s="67" t="s">
        <v>389</v>
      </c>
      <c r="C199" s="51">
        <f>C200+C202+C205+C206+C208+C204+C203</f>
        <v>0</v>
      </c>
      <c r="D199" s="51">
        <f>D200+D202+D205+D206+D208+D204+D203</f>
        <v>0</v>
      </c>
      <c r="E199" s="52">
        <f t="shared" ref="E199:E281" si="9">D199-C199</f>
        <v>0</v>
      </c>
      <c r="F199" s="51">
        <f>F200+F202+F205+F206+F208+F204+F203</f>
        <v>0</v>
      </c>
      <c r="G199" s="52">
        <f t="shared" si="7"/>
        <v>0</v>
      </c>
      <c r="H199" s="51"/>
      <c r="I199" s="51">
        <f>I200+I202+I205+I206+I208+I204</f>
        <v>0</v>
      </c>
      <c r="J199" s="51">
        <f>J200+J202+J205+J206+J208+J204+J203</f>
        <v>50</v>
      </c>
    </row>
    <row r="200" spans="1:10" hidden="1">
      <c r="A200" s="34" t="s">
        <v>390</v>
      </c>
      <c r="B200" s="70" t="s">
        <v>391</v>
      </c>
      <c r="C200" s="36"/>
      <c r="D200" s="36"/>
      <c r="E200" s="37">
        <f t="shared" si="9"/>
        <v>0</v>
      </c>
      <c r="F200" s="36"/>
      <c r="G200" s="37">
        <f t="shared" si="7"/>
        <v>0</v>
      </c>
      <c r="H200" s="36" t="e">
        <f t="shared" si="8"/>
        <v>#DIV/0!</v>
      </c>
      <c r="I200" s="36"/>
      <c r="J200" s="36"/>
    </row>
    <row r="201" spans="1:10" ht="26.4" hidden="1">
      <c r="A201" s="34" t="s">
        <v>392</v>
      </c>
      <c r="B201" s="70" t="s">
        <v>393</v>
      </c>
      <c r="C201" s="36">
        <v>0</v>
      </c>
      <c r="D201" s="36">
        <v>0</v>
      </c>
      <c r="E201" s="37"/>
      <c r="F201" s="36">
        <v>0</v>
      </c>
      <c r="G201" s="37">
        <f t="shared" si="7"/>
        <v>0</v>
      </c>
      <c r="H201" s="36" t="e">
        <f t="shared" si="8"/>
        <v>#DIV/0!</v>
      </c>
      <c r="I201" s="36"/>
      <c r="J201" s="36">
        <v>0</v>
      </c>
    </row>
    <row r="202" spans="1:10" s="33" customFormat="1" ht="43.95" hidden="1" customHeight="1">
      <c r="A202" s="34" t="s">
        <v>394</v>
      </c>
      <c r="B202" s="70" t="s">
        <v>395</v>
      </c>
      <c r="C202" s="36">
        <v>0</v>
      </c>
      <c r="D202" s="36">
        <v>0</v>
      </c>
      <c r="E202" s="37">
        <f t="shared" si="9"/>
        <v>0</v>
      </c>
      <c r="F202" s="36">
        <v>0</v>
      </c>
      <c r="G202" s="37">
        <f t="shared" si="7"/>
        <v>0</v>
      </c>
      <c r="H202" s="36"/>
      <c r="I202" s="36"/>
      <c r="J202" s="36">
        <v>0</v>
      </c>
    </row>
    <row r="203" spans="1:10" s="33" customFormat="1" ht="43.2" hidden="1" customHeight="1">
      <c r="A203" s="71" t="s">
        <v>396</v>
      </c>
      <c r="B203" s="72" t="s">
        <v>397</v>
      </c>
      <c r="C203" s="36">
        <v>0</v>
      </c>
      <c r="D203" s="36">
        <v>0</v>
      </c>
      <c r="E203" s="37"/>
      <c r="F203" s="36">
        <v>0</v>
      </c>
      <c r="G203" s="37"/>
      <c r="H203" s="36"/>
      <c r="I203" s="36"/>
      <c r="J203" s="36">
        <v>0</v>
      </c>
    </row>
    <row r="204" spans="1:10" ht="45.6" hidden="1" customHeight="1">
      <c r="A204" s="34" t="s">
        <v>398</v>
      </c>
      <c r="B204" s="70" t="s">
        <v>399</v>
      </c>
      <c r="C204" s="36">
        <v>0</v>
      </c>
      <c r="D204" s="36">
        <v>0</v>
      </c>
      <c r="E204" s="37">
        <f t="shared" si="9"/>
        <v>0</v>
      </c>
      <c r="F204" s="36">
        <v>0</v>
      </c>
      <c r="G204" s="37">
        <f t="shared" si="7"/>
        <v>0</v>
      </c>
      <c r="H204" s="36"/>
      <c r="I204" s="36"/>
      <c r="J204" s="36">
        <v>0</v>
      </c>
    </row>
    <row r="205" spans="1:10" ht="42.6" customHeight="1">
      <c r="A205" s="34" t="s">
        <v>400</v>
      </c>
      <c r="B205" s="70" t="s">
        <v>401</v>
      </c>
      <c r="C205" s="36">
        <v>0</v>
      </c>
      <c r="D205" s="36">
        <v>0</v>
      </c>
      <c r="E205" s="37">
        <f t="shared" si="9"/>
        <v>0</v>
      </c>
      <c r="F205" s="36">
        <v>0</v>
      </c>
      <c r="G205" s="37">
        <f t="shared" si="7"/>
        <v>0</v>
      </c>
      <c r="H205" s="36"/>
      <c r="I205" s="36"/>
      <c r="J205" s="36">
        <v>50</v>
      </c>
    </row>
    <row r="206" spans="1:10" hidden="1">
      <c r="A206" s="34" t="s">
        <v>402</v>
      </c>
      <c r="B206" s="70" t="s">
        <v>403</v>
      </c>
      <c r="C206" s="36">
        <f>C207</f>
        <v>0</v>
      </c>
      <c r="D206" s="36">
        <f>D207</f>
        <v>0</v>
      </c>
      <c r="E206" s="37">
        <f t="shared" si="9"/>
        <v>0</v>
      </c>
      <c r="F206" s="36">
        <f>F207</f>
        <v>0</v>
      </c>
      <c r="G206" s="37">
        <f t="shared" si="7"/>
        <v>0</v>
      </c>
      <c r="H206" s="36" t="e">
        <f t="shared" si="8"/>
        <v>#DIV/0!</v>
      </c>
      <c r="I206" s="36">
        <f>I207</f>
        <v>0</v>
      </c>
      <c r="J206" s="36">
        <f>J207</f>
        <v>0</v>
      </c>
    </row>
    <row r="207" spans="1:10" ht="26.4" hidden="1">
      <c r="A207" s="34" t="s">
        <v>404</v>
      </c>
      <c r="B207" s="70" t="s">
        <v>405</v>
      </c>
      <c r="C207" s="36"/>
      <c r="D207" s="36"/>
      <c r="E207" s="37">
        <f t="shared" si="9"/>
        <v>0</v>
      </c>
      <c r="F207" s="36"/>
      <c r="G207" s="37">
        <f t="shared" si="7"/>
        <v>0</v>
      </c>
      <c r="H207" s="36" t="e">
        <f t="shared" si="8"/>
        <v>#DIV/0!</v>
      </c>
      <c r="I207" s="36"/>
      <c r="J207" s="36"/>
    </row>
    <row r="208" spans="1:10" hidden="1">
      <c r="A208" s="34" t="s">
        <v>406</v>
      </c>
      <c r="B208" s="70" t="s">
        <v>407</v>
      </c>
      <c r="C208" s="36">
        <f>C209</f>
        <v>0</v>
      </c>
      <c r="D208" s="36">
        <f>D209</f>
        <v>0</v>
      </c>
      <c r="E208" s="37">
        <f t="shared" si="9"/>
        <v>0</v>
      </c>
      <c r="F208" s="36">
        <f>F209</f>
        <v>0</v>
      </c>
      <c r="G208" s="37">
        <f t="shared" si="7"/>
        <v>0</v>
      </c>
      <c r="H208" s="36" t="e">
        <f t="shared" si="8"/>
        <v>#DIV/0!</v>
      </c>
      <c r="I208" s="36">
        <f>I209</f>
        <v>0</v>
      </c>
      <c r="J208" s="36">
        <f>J209</f>
        <v>0</v>
      </c>
    </row>
    <row r="209" spans="1:10" ht="26.4" hidden="1">
      <c r="A209" s="34" t="s">
        <v>408</v>
      </c>
      <c r="B209" s="70" t="s">
        <v>409</v>
      </c>
      <c r="C209" s="36"/>
      <c r="D209" s="36"/>
      <c r="E209" s="37">
        <f t="shared" si="9"/>
        <v>0</v>
      </c>
      <c r="F209" s="36"/>
      <c r="G209" s="37">
        <f t="shared" si="7"/>
        <v>0</v>
      </c>
      <c r="H209" s="36" t="e">
        <f t="shared" si="8"/>
        <v>#DIV/0!</v>
      </c>
      <c r="I209" s="36"/>
      <c r="J209" s="36"/>
    </row>
    <row r="210" spans="1:10" s="41" customFormat="1" ht="66">
      <c r="A210" s="49" t="s">
        <v>410</v>
      </c>
      <c r="B210" s="67" t="s">
        <v>411</v>
      </c>
      <c r="C210" s="51">
        <v>26.7</v>
      </c>
      <c r="D210" s="51">
        <v>26.7</v>
      </c>
      <c r="E210" s="52">
        <f t="shared" si="9"/>
        <v>0</v>
      </c>
      <c r="F210" s="51">
        <v>18.5</v>
      </c>
      <c r="G210" s="52">
        <f t="shared" si="7"/>
        <v>-8.1999999999999993</v>
      </c>
      <c r="H210" s="51">
        <f t="shared" si="8"/>
        <v>69.288389513108612</v>
      </c>
      <c r="I210" s="51">
        <v>0</v>
      </c>
      <c r="J210" s="51">
        <v>78</v>
      </c>
    </row>
    <row r="211" spans="1:10" s="41" customFormat="1" ht="26.4">
      <c r="A211" s="49" t="s">
        <v>412</v>
      </c>
      <c r="B211" s="67" t="s">
        <v>413</v>
      </c>
      <c r="C211" s="51">
        <f>C214+C212</f>
        <v>153</v>
      </c>
      <c r="D211" s="51">
        <f>D214+D212</f>
        <v>153</v>
      </c>
      <c r="E211" s="52">
        <f t="shared" si="9"/>
        <v>0</v>
      </c>
      <c r="F211" s="51">
        <f>F214+F212</f>
        <v>75.5</v>
      </c>
      <c r="G211" s="52">
        <f t="shared" si="7"/>
        <v>-77.5</v>
      </c>
      <c r="H211" s="51">
        <f t="shared" si="8"/>
        <v>49.346405228758172</v>
      </c>
      <c r="I211" s="51">
        <f>I214</f>
        <v>0</v>
      </c>
      <c r="J211" s="51">
        <f>J214+J212</f>
        <v>693.6</v>
      </c>
    </row>
    <row r="212" spans="1:10" s="38" customFormat="1" ht="26.4" hidden="1">
      <c r="A212" s="34" t="s">
        <v>414</v>
      </c>
      <c r="B212" s="70" t="s">
        <v>415</v>
      </c>
      <c r="C212" s="36">
        <f>C213</f>
        <v>0</v>
      </c>
      <c r="D212" s="36">
        <f>D213</f>
        <v>0</v>
      </c>
      <c r="E212" s="37">
        <f t="shared" si="9"/>
        <v>0</v>
      </c>
      <c r="F212" s="36">
        <f>F213</f>
        <v>0</v>
      </c>
      <c r="G212" s="37">
        <f t="shared" si="7"/>
        <v>0</v>
      </c>
      <c r="H212" s="36"/>
      <c r="I212" s="36">
        <f>I213</f>
        <v>0</v>
      </c>
      <c r="J212" s="36">
        <f>J213</f>
        <v>0</v>
      </c>
    </row>
    <row r="213" spans="1:10" s="38" customFormat="1" ht="57.6" hidden="1" customHeight="1">
      <c r="A213" s="34" t="s">
        <v>416</v>
      </c>
      <c r="B213" s="70" t="s">
        <v>417</v>
      </c>
      <c r="C213" s="36">
        <v>0</v>
      </c>
      <c r="D213" s="36">
        <v>0</v>
      </c>
      <c r="E213" s="37">
        <f t="shared" si="9"/>
        <v>0</v>
      </c>
      <c r="F213" s="36">
        <v>0</v>
      </c>
      <c r="G213" s="37">
        <f t="shared" si="7"/>
        <v>0</v>
      </c>
      <c r="H213" s="36"/>
      <c r="I213" s="36"/>
      <c r="J213" s="36">
        <v>0</v>
      </c>
    </row>
    <row r="214" spans="1:10" s="38" customFormat="1" ht="39.6">
      <c r="A214" s="34" t="s">
        <v>418</v>
      </c>
      <c r="B214" s="70" t="s">
        <v>419</v>
      </c>
      <c r="C214" s="36">
        <v>153</v>
      </c>
      <c r="D214" s="36">
        <v>153</v>
      </c>
      <c r="E214" s="37">
        <f t="shared" si="9"/>
        <v>0</v>
      </c>
      <c r="F214" s="36">
        <v>75.5</v>
      </c>
      <c r="G214" s="37">
        <f t="shared" ref="G214:G285" si="10">F214-D214</f>
        <v>-77.5</v>
      </c>
      <c r="H214" s="36">
        <f t="shared" ref="H214:H283" si="11">F214/D214*100</f>
        <v>49.346405228758172</v>
      </c>
      <c r="I214" s="36"/>
      <c r="J214" s="36">
        <v>693.6</v>
      </c>
    </row>
    <row r="215" spans="1:10" s="41" customFormat="1" ht="43.95" customHeight="1">
      <c r="A215" s="49" t="s">
        <v>420</v>
      </c>
      <c r="B215" s="67" t="s">
        <v>421</v>
      </c>
      <c r="C215" s="51">
        <f>SUM(C216:C217)</f>
        <v>0</v>
      </c>
      <c r="D215" s="51">
        <f>SUM(D216:D217)</f>
        <v>0</v>
      </c>
      <c r="E215" s="52">
        <f>SUM(E216:E217)</f>
        <v>0</v>
      </c>
      <c r="F215" s="51">
        <f>SUM(F216:F217)</f>
        <v>46.5</v>
      </c>
      <c r="G215" s="52">
        <f t="shared" si="10"/>
        <v>46.5</v>
      </c>
      <c r="H215" s="51"/>
      <c r="I215" s="51">
        <f>I217</f>
        <v>0</v>
      </c>
      <c r="J215" s="51">
        <f>SUM(J216:J217)</f>
        <v>46.5</v>
      </c>
    </row>
    <row r="216" spans="1:10" s="41" customFormat="1" ht="43.95" customHeight="1">
      <c r="A216" s="34" t="s">
        <v>422</v>
      </c>
      <c r="B216" s="70" t="s">
        <v>423</v>
      </c>
      <c r="C216" s="36">
        <v>0</v>
      </c>
      <c r="D216" s="36">
        <v>0</v>
      </c>
      <c r="E216" s="37">
        <f>D216-C216</f>
        <v>0</v>
      </c>
      <c r="F216" s="36">
        <v>46.5</v>
      </c>
      <c r="G216" s="37">
        <f t="shared" si="10"/>
        <v>46.5</v>
      </c>
      <c r="H216" s="36"/>
      <c r="I216" s="51"/>
      <c r="J216" s="36">
        <v>46.5</v>
      </c>
    </row>
    <row r="217" spans="1:10" ht="70.95" hidden="1" customHeight="1">
      <c r="A217" s="34" t="s">
        <v>424</v>
      </c>
      <c r="B217" s="70" t="s">
        <v>425</v>
      </c>
      <c r="C217" s="36">
        <v>0</v>
      </c>
      <c r="D217" s="36">
        <v>0</v>
      </c>
      <c r="E217" s="37">
        <f t="shared" si="9"/>
        <v>0</v>
      </c>
      <c r="F217" s="36">
        <v>0</v>
      </c>
      <c r="G217" s="37">
        <f t="shared" si="10"/>
        <v>0</v>
      </c>
      <c r="H217" s="36"/>
      <c r="I217" s="36"/>
      <c r="J217" s="36">
        <v>0</v>
      </c>
    </row>
    <row r="218" spans="1:10" s="41" customFormat="1">
      <c r="A218" s="49" t="s">
        <v>426</v>
      </c>
      <c r="B218" s="67" t="s">
        <v>427</v>
      </c>
      <c r="C218" s="51">
        <f>C219+C220</f>
        <v>0</v>
      </c>
      <c r="D218" s="51">
        <f>D219+D220</f>
        <v>0</v>
      </c>
      <c r="E218" s="52"/>
      <c r="F218" s="51">
        <f>F219+F220</f>
        <v>19.5</v>
      </c>
      <c r="G218" s="52">
        <f t="shared" si="10"/>
        <v>19.5</v>
      </c>
      <c r="H218" s="51"/>
      <c r="I218" s="51"/>
      <c r="J218" s="51">
        <f>J219+J220</f>
        <v>25.5</v>
      </c>
    </row>
    <row r="219" spans="1:10" ht="26.4">
      <c r="A219" s="34" t="s">
        <v>428</v>
      </c>
      <c r="B219" s="70" t="s">
        <v>429</v>
      </c>
      <c r="C219" s="36">
        <v>0</v>
      </c>
      <c r="D219" s="36">
        <v>0</v>
      </c>
      <c r="E219" s="37"/>
      <c r="F219" s="36">
        <v>19.100000000000001</v>
      </c>
      <c r="G219" s="37">
        <f t="shared" si="10"/>
        <v>19.100000000000001</v>
      </c>
      <c r="H219" s="36"/>
      <c r="I219" s="36"/>
      <c r="J219" s="36">
        <v>25.1</v>
      </c>
    </row>
    <row r="220" spans="1:10" ht="52.8">
      <c r="A220" s="34" t="s">
        <v>430</v>
      </c>
      <c r="B220" s="70" t="s">
        <v>431</v>
      </c>
      <c r="C220" s="36">
        <v>0</v>
      </c>
      <c r="D220" s="36">
        <v>0</v>
      </c>
      <c r="E220" s="37"/>
      <c r="F220" s="36">
        <v>0.4</v>
      </c>
      <c r="G220" s="37">
        <f t="shared" si="10"/>
        <v>0.4</v>
      </c>
      <c r="H220" s="36"/>
      <c r="I220" s="36"/>
      <c r="J220" s="36">
        <v>0.4</v>
      </c>
    </row>
    <row r="221" spans="1:10" ht="39.6">
      <c r="A221" s="49" t="s">
        <v>432</v>
      </c>
      <c r="B221" s="67" t="s">
        <v>433</v>
      </c>
      <c r="C221" s="51">
        <f>C222</f>
        <v>98.8</v>
      </c>
      <c r="D221" s="51">
        <f>D222</f>
        <v>98.8</v>
      </c>
      <c r="E221" s="52"/>
      <c r="F221" s="51">
        <f>F222</f>
        <v>7.5</v>
      </c>
      <c r="G221" s="52"/>
      <c r="H221" s="51">
        <f t="shared" si="11"/>
        <v>7.5910931174089074</v>
      </c>
      <c r="I221" s="51"/>
      <c r="J221" s="51">
        <f>J222</f>
        <v>593.79999999999995</v>
      </c>
    </row>
    <row r="222" spans="1:10" ht="43.2" customHeight="1">
      <c r="A222" s="34" t="s">
        <v>434</v>
      </c>
      <c r="B222" s="70" t="s">
        <v>435</v>
      </c>
      <c r="C222" s="36">
        <v>98.8</v>
      </c>
      <c r="D222" s="36">
        <v>98.8</v>
      </c>
      <c r="E222" s="37"/>
      <c r="F222" s="36">
        <v>7.5</v>
      </c>
      <c r="G222" s="37"/>
      <c r="H222" s="36">
        <f t="shared" si="11"/>
        <v>7.5910931174089074</v>
      </c>
      <c r="I222" s="36"/>
      <c r="J222" s="36">
        <v>593.79999999999995</v>
      </c>
    </row>
    <row r="223" spans="1:10" s="41" customFormat="1" ht="39.6">
      <c r="A223" s="49" t="s">
        <v>436</v>
      </c>
      <c r="B223" s="67" t="s">
        <v>437</v>
      </c>
      <c r="C223" s="51">
        <f>C224+C225</f>
        <v>51.8</v>
      </c>
      <c r="D223" s="51">
        <f>D224+D225</f>
        <v>51.8</v>
      </c>
      <c r="E223" s="52">
        <f t="shared" si="9"/>
        <v>0</v>
      </c>
      <c r="F223" s="51">
        <f>F224+F225</f>
        <v>147.4</v>
      </c>
      <c r="G223" s="52">
        <f t="shared" si="10"/>
        <v>95.600000000000009</v>
      </c>
      <c r="H223" s="51">
        <f t="shared" si="11"/>
        <v>284.55598455598459</v>
      </c>
      <c r="I223" s="51"/>
      <c r="J223" s="51">
        <f>J224+J225</f>
        <v>260.39999999999998</v>
      </c>
    </row>
    <row r="224" spans="1:10" s="41" customFormat="1" ht="39.6" hidden="1">
      <c r="A224" s="49" t="s">
        <v>436</v>
      </c>
      <c r="B224" s="70" t="s">
        <v>438</v>
      </c>
      <c r="C224" s="36">
        <v>0</v>
      </c>
      <c r="D224" s="36">
        <v>0</v>
      </c>
      <c r="E224" s="52"/>
      <c r="F224" s="36">
        <v>0</v>
      </c>
      <c r="G224" s="52"/>
      <c r="H224" s="51"/>
      <c r="I224" s="51"/>
      <c r="J224" s="36">
        <v>0</v>
      </c>
    </row>
    <row r="225" spans="1:10" s="41" customFormat="1" ht="66">
      <c r="A225" s="49" t="s">
        <v>439</v>
      </c>
      <c r="B225" s="70" t="s">
        <v>440</v>
      </c>
      <c r="C225" s="36">
        <v>51.8</v>
      </c>
      <c r="D225" s="36">
        <v>51.8</v>
      </c>
      <c r="E225" s="52"/>
      <c r="F225" s="36">
        <v>147.4</v>
      </c>
      <c r="G225" s="52"/>
      <c r="H225" s="36">
        <f t="shared" si="11"/>
        <v>284.55598455598459</v>
      </c>
      <c r="I225" s="51"/>
      <c r="J225" s="36">
        <v>260.39999999999998</v>
      </c>
    </row>
    <row r="226" spans="1:10" s="41" customFormat="1" ht="53.4" customHeight="1">
      <c r="A226" s="49" t="s">
        <v>441</v>
      </c>
      <c r="B226" s="67" t="s">
        <v>442</v>
      </c>
      <c r="C226" s="51">
        <v>660</v>
      </c>
      <c r="D226" s="51">
        <v>660</v>
      </c>
      <c r="E226" s="52">
        <f t="shared" si="9"/>
        <v>0</v>
      </c>
      <c r="F226" s="51">
        <v>240</v>
      </c>
      <c r="G226" s="52">
        <f t="shared" si="10"/>
        <v>-420</v>
      </c>
      <c r="H226" s="51">
        <f t="shared" si="11"/>
        <v>36.363636363636367</v>
      </c>
      <c r="I226" s="51"/>
      <c r="J226" s="51">
        <v>2648.5</v>
      </c>
    </row>
    <row r="227" spans="1:10" s="41" customFormat="1" ht="52.8">
      <c r="A227" s="49" t="s">
        <v>443</v>
      </c>
      <c r="B227" s="67" t="s">
        <v>444</v>
      </c>
      <c r="C227" s="51">
        <f>C228</f>
        <v>0</v>
      </c>
      <c r="D227" s="51">
        <f>D228</f>
        <v>0</v>
      </c>
      <c r="E227" s="52">
        <f t="shared" si="9"/>
        <v>0</v>
      </c>
      <c r="F227" s="51">
        <f>F228</f>
        <v>0</v>
      </c>
      <c r="G227" s="52">
        <f t="shared" si="10"/>
        <v>0</v>
      </c>
      <c r="H227" s="51"/>
      <c r="I227" s="51">
        <f>I228</f>
        <v>0</v>
      </c>
      <c r="J227" s="51">
        <f>J228</f>
        <v>376</v>
      </c>
    </row>
    <row r="228" spans="1:10" s="38" customFormat="1" ht="52.8">
      <c r="A228" s="34" t="s">
        <v>445</v>
      </c>
      <c r="B228" s="70" t="s">
        <v>446</v>
      </c>
      <c r="C228" s="36">
        <v>0</v>
      </c>
      <c r="D228" s="36">
        <v>0</v>
      </c>
      <c r="E228" s="37">
        <f t="shared" si="9"/>
        <v>0</v>
      </c>
      <c r="F228" s="36">
        <v>0</v>
      </c>
      <c r="G228" s="37">
        <f t="shared" si="10"/>
        <v>0</v>
      </c>
      <c r="H228" s="36"/>
      <c r="I228" s="36"/>
      <c r="J228" s="36">
        <v>376</v>
      </c>
    </row>
    <row r="229" spans="1:10" s="41" customFormat="1" ht="26.4">
      <c r="A229" s="49" t="s">
        <v>447</v>
      </c>
      <c r="B229" s="67" t="s">
        <v>448</v>
      </c>
      <c r="C229" s="51">
        <f>C230</f>
        <v>118</v>
      </c>
      <c r="D229" s="51">
        <f>D230</f>
        <v>118</v>
      </c>
      <c r="E229" s="52">
        <f t="shared" si="9"/>
        <v>0</v>
      </c>
      <c r="F229" s="51">
        <f>F230</f>
        <v>126.6</v>
      </c>
      <c r="G229" s="52">
        <f t="shared" si="10"/>
        <v>8.5999999999999943</v>
      </c>
      <c r="H229" s="51">
        <f t="shared" si="11"/>
        <v>107.28813559322032</v>
      </c>
      <c r="I229" s="51">
        <f>I230</f>
        <v>0</v>
      </c>
      <c r="J229" s="51">
        <f>J230</f>
        <v>2074.3000000000002</v>
      </c>
    </row>
    <row r="230" spans="1:10" s="38" customFormat="1" ht="39.6">
      <c r="A230" s="34" t="s">
        <v>449</v>
      </c>
      <c r="B230" s="70" t="s">
        <v>450</v>
      </c>
      <c r="C230" s="36">
        <v>118</v>
      </c>
      <c r="D230" s="36">
        <v>118</v>
      </c>
      <c r="E230" s="37">
        <f t="shared" si="9"/>
        <v>0</v>
      </c>
      <c r="F230" s="36">
        <v>126.6</v>
      </c>
      <c r="G230" s="37">
        <f t="shared" si="10"/>
        <v>8.5999999999999943</v>
      </c>
      <c r="H230" s="36">
        <f t="shared" si="11"/>
        <v>107.28813559322032</v>
      </c>
      <c r="I230" s="36"/>
      <c r="J230" s="36">
        <v>2074.3000000000002</v>
      </c>
    </row>
    <row r="231" spans="1:10" s="41" customFormat="1" ht="26.4">
      <c r="A231" s="49" t="s">
        <v>451</v>
      </c>
      <c r="B231" s="67" t="s">
        <v>452</v>
      </c>
      <c r="C231" s="51">
        <f>SUM(C232:C233)</f>
        <v>1672.5</v>
      </c>
      <c r="D231" s="51">
        <f>SUM(D232:D233)</f>
        <v>1672.5</v>
      </c>
      <c r="E231" s="52">
        <f>SUM(E232:E233)</f>
        <v>0</v>
      </c>
      <c r="F231" s="51">
        <f>SUM(F232:F233)</f>
        <v>1963.4</v>
      </c>
      <c r="G231" s="52">
        <f t="shared" si="10"/>
        <v>290.90000000000009</v>
      </c>
      <c r="H231" s="51">
        <f t="shared" si="11"/>
        <v>117.39312406576981</v>
      </c>
      <c r="I231" s="51">
        <f>I232</f>
        <v>0</v>
      </c>
      <c r="J231" s="51">
        <f>SUM(J232:J233)</f>
        <v>7894.1</v>
      </c>
    </row>
    <row r="232" spans="1:10" ht="26.4">
      <c r="A232" s="34" t="s">
        <v>453</v>
      </c>
      <c r="B232" s="70" t="s">
        <v>454</v>
      </c>
      <c r="C232" s="36">
        <v>885.8</v>
      </c>
      <c r="D232" s="36">
        <v>885.8</v>
      </c>
      <c r="E232" s="37"/>
      <c r="F232" s="36">
        <v>1309.9000000000001</v>
      </c>
      <c r="G232" s="37">
        <f t="shared" si="10"/>
        <v>424.10000000000014</v>
      </c>
      <c r="H232" s="36">
        <f t="shared" si="11"/>
        <v>147.87762474599234</v>
      </c>
      <c r="I232" s="36"/>
      <c r="J232" s="36">
        <v>4911.1000000000004</v>
      </c>
    </row>
    <row r="233" spans="1:10" ht="57" customHeight="1">
      <c r="A233" s="34" t="s">
        <v>455</v>
      </c>
      <c r="B233" s="70" t="s">
        <v>456</v>
      </c>
      <c r="C233" s="36">
        <v>786.7</v>
      </c>
      <c r="D233" s="36">
        <v>786.7</v>
      </c>
      <c r="E233" s="37"/>
      <c r="F233" s="36">
        <v>653.5</v>
      </c>
      <c r="G233" s="37">
        <f t="shared" si="10"/>
        <v>-133.20000000000005</v>
      </c>
      <c r="H233" s="36">
        <f t="shared" si="11"/>
        <v>83.068514046014997</v>
      </c>
      <c r="I233" s="36"/>
      <c r="J233" s="36">
        <v>2983</v>
      </c>
    </row>
    <row r="234" spans="1:10" ht="31.95" hidden="1" customHeight="1">
      <c r="A234" s="34" t="s">
        <v>457</v>
      </c>
      <c r="B234" s="70" t="s">
        <v>458</v>
      </c>
      <c r="C234" s="36">
        <v>0</v>
      </c>
      <c r="D234" s="36">
        <v>0</v>
      </c>
      <c r="E234" s="37"/>
      <c r="F234" s="36">
        <v>0</v>
      </c>
      <c r="G234" s="37">
        <f t="shared" si="10"/>
        <v>0</v>
      </c>
      <c r="H234" s="36"/>
      <c r="I234" s="36"/>
      <c r="J234" s="36">
        <v>0</v>
      </c>
    </row>
    <row r="235" spans="1:10">
      <c r="A235" s="16" t="s">
        <v>459</v>
      </c>
      <c r="B235" s="17" t="s">
        <v>460</v>
      </c>
      <c r="C235" s="18">
        <f>C236+C238</f>
        <v>203.8</v>
      </c>
      <c r="D235" s="18">
        <f>D236+D238</f>
        <v>203.8</v>
      </c>
      <c r="E235" s="19">
        <f t="shared" si="9"/>
        <v>0</v>
      </c>
      <c r="F235" s="18">
        <f>F236+F238</f>
        <v>1390</v>
      </c>
      <c r="G235" s="19">
        <f t="shared" si="10"/>
        <v>1186.2</v>
      </c>
      <c r="H235" s="18">
        <f t="shared" si="11"/>
        <v>682.0412168792933</v>
      </c>
      <c r="I235" s="18">
        <f>I236+I238</f>
        <v>0</v>
      </c>
      <c r="J235" s="18">
        <f>J236+J238</f>
        <v>11630</v>
      </c>
    </row>
    <row r="236" spans="1:10" s="41" customFormat="1">
      <c r="A236" s="16" t="s">
        <v>461</v>
      </c>
      <c r="B236" s="17" t="s">
        <v>462</v>
      </c>
      <c r="C236" s="18">
        <f>C237</f>
        <v>0</v>
      </c>
      <c r="D236" s="18">
        <f>D237</f>
        <v>0</v>
      </c>
      <c r="E236" s="19">
        <f t="shared" si="9"/>
        <v>0</v>
      </c>
      <c r="F236" s="18">
        <f>F237</f>
        <v>-152.69999999999999</v>
      </c>
      <c r="G236" s="19">
        <f t="shared" si="10"/>
        <v>-152.69999999999999</v>
      </c>
      <c r="H236" s="18"/>
      <c r="I236" s="18">
        <f>I237</f>
        <v>0</v>
      </c>
      <c r="J236" s="18">
        <f>J237</f>
        <v>0</v>
      </c>
    </row>
    <row r="237" spans="1:10">
      <c r="A237" s="28" t="s">
        <v>463</v>
      </c>
      <c r="B237" s="29" t="s">
        <v>464</v>
      </c>
      <c r="C237" s="30">
        <v>0</v>
      </c>
      <c r="D237" s="30">
        <v>0</v>
      </c>
      <c r="E237" s="31">
        <f t="shared" si="9"/>
        <v>0</v>
      </c>
      <c r="F237" s="30">
        <v>-152.69999999999999</v>
      </c>
      <c r="G237" s="31">
        <f t="shared" si="10"/>
        <v>-152.69999999999999</v>
      </c>
      <c r="H237" s="30"/>
      <c r="I237" s="30"/>
      <c r="J237" s="30">
        <v>0</v>
      </c>
    </row>
    <row r="238" spans="1:10" s="41" customFormat="1">
      <c r="A238" s="16" t="s">
        <v>465</v>
      </c>
      <c r="B238" s="17" t="s">
        <v>466</v>
      </c>
      <c r="C238" s="18">
        <f>C239</f>
        <v>203.8</v>
      </c>
      <c r="D238" s="18">
        <f>D239</f>
        <v>203.8</v>
      </c>
      <c r="E238" s="19">
        <f t="shared" si="9"/>
        <v>0</v>
      </c>
      <c r="F238" s="18">
        <f>F239</f>
        <v>1542.7</v>
      </c>
      <c r="G238" s="19">
        <f t="shared" si="10"/>
        <v>1338.9</v>
      </c>
      <c r="H238" s="18">
        <f t="shared" si="11"/>
        <v>756.96761530912659</v>
      </c>
      <c r="I238" s="18">
        <f>I239</f>
        <v>0</v>
      </c>
      <c r="J238" s="18">
        <f>J239</f>
        <v>11630</v>
      </c>
    </row>
    <row r="239" spans="1:10">
      <c r="A239" s="28" t="s">
        <v>467</v>
      </c>
      <c r="B239" s="29" t="s">
        <v>468</v>
      </c>
      <c r="C239" s="30">
        <v>203.8</v>
      </c>
      <c r="D239" s="30">
        <v>203.8</v>
      </c>
      <c r="E239" s="31">
        <f t="shared" si="9"/>
        <v>0</v>
      </c>
      <c r="F239" s="30">
        <v>1542.7</v>
      </c>
      <c r="G239" s="31">
        <f t="shared" si="10"/>
        <v>1338.9</v>
      </c>
      <c r="H239" s="30">
        <f t="shared" si="11"/>
        <v>756.96761530912659</v>
      </c>
      <c r="I239" s="30"/>
      <c r="J239" s="30">
        <v>11630</v>
      </c>
    </row>
    <row r="240" spans="1:10">
      <c r="A240" s="16" t="s">
        <v>469</v>
      </c>
      <c r="B240" s="22" t="s">
        <v>470</v>
      </c>
      <c r="C240" s="18">
        <f>C241+C313+C323+C317</f>
        <v>654941.69999999995</v>
      </c>
      <c r="D240" s="18">
        <f>D241+D313+D323+D317</f>
        <v>452727</v>
      </c>
      <c r="E240" s="19">
        <f t="shared" si="9"/>
        <v>-202214.69999999995</v>
      </c>
      <c r="F240" s="18">
        <f>F241+F313+F323+F317</f>
        <v>437208.9</v>
      </c>
      <c r="G240" s="19">
        <f t="shared" si="10"/>
        <v>-15518.099999999977</v>
      </c>
      <c r="H240" s="18">
        <f t="shared" si="11"/>
        <v>96.572305164039264</v>
      </c>
      <c r="I240" s="18" t="e">
        <f>I241+I313+I323+I317</f>
        <v>#REF!</v>
      </c>
      <c r="J240" s="18">
        <f>J241+J313+J323+J317</f>
        <v>5655764.8999999994</v>
      </c>
    </row>
    <row r="241" spans="1:10" ht="26.4">
      <c r="A241" s="54" t="s">
        <v>471</v>
      </c>
      <c r="B241" s="17" t="s">
        <v>472</v>
      </c>
      <c r="C241" s="18">
        <f>C242+C247+C279+C306</f>
        <v>654941.69999999995</v>
      </c>
      <c r="D241" s="18">
        <f>D242+D247+D279+D306</f>
        <v>458818.2</v>
      </c>
      <c r="E241" s="19">
        <f t="shared" si="9"/>
        <v>-196123.49999999994</v>
      </c>
      <c r="F241" s="18">
        <f>F242+F247+F279+F306</f>
        <v>443207.50000000006</v>
      </c>
      <c r="G241" s="19">
        <f t="shared" si="10"/>
        <v>-15610.699999999953</v>
      </c>
      <c r="H241" s="18">
        <f t="shared" si="11"/>
        <v>96.597628428863558</v>
      </c>
      <c r="I241" s="18" t="e">
        <f>I242+I247+I279+I306</f>
        <v>#REF!</v>
      </c>
      <c r="J241" s="18">
        <f>J242+J247+J279+J306</f>
        <v>5661563.4000000004</v>
      </c>
    </row>
    <row r="242" spans="1:10" s="41" customFormat="1" ht="16.95" customHeight="1">
      <c r="A242" s="21" t="s">
        <v>473</v>
      </c>
      <c r="B242" s="22" t="s">
        <v>474</v>
      </c>
      <c r="C242" s="18">
        <f>C243+C245</f>
        <v>38353.300000000003</v>
      </c>
      <c r="D242" s="18">
        <f>D243+D245</f>
        <v>38353.300000000003</v>
      </c>
      <c r="E242" s="19">
        <f t="shared" si="9"/>
        <v>0</v>
      </c>
      <c r="F242" s="18">
        <f>F243+F245</f>
        <v>38353.300000000003</v>
      </c>
      <c r="G242" s="19">
        <f t="shared" si="10"/>
        <v>0</v>
      </c>
      <c r="H242" s="18">
        <f t="shared" si="11"/>
        <v>100</v>
      </c>
      <c r="I242" s="18">
        <f>I243+I245</f>
        <v>0</v>
      </c>
      <c r="J242" s="18">
        <f>J243+J245</f>
        <v>180420.6</v>
      </c>
    </row>
    <row r="243" spans="1:10" s="33" customFormat="1">
      <c r="A243" s="58" t="s">
        <v>475</v>
      </c>
      <c r="B243" s="46" t="s">
        <v>476</v>
      </c>
      <c r="C243" s="32">
        <f>C244</f>
        <v>38353.300000000003</v>
      </c>
      <c r="D243" s="32">
        <f>D244</f>
        <v>38353.300000000003</v>
      </c>
      <c r="E243" s="47">
        <f t="shared" si="9"/>
        <v>0</v>
      </c>
      <c r="F243" s="32">
        <f>F244</f>
        <v>38353.300000000003</v>
      </c>
      <c r="G243" s="47">
        <f t="shared" si="10"/>
        <v>0</v>
      </c>
      <c r="H243" s="32">
        <f t="shared" si="11"/>
        <v>100</v>
      </c>
      <c r="I243" s="32">
        <f>I244</f>
        <v>0</v>
      </c>
      <c r="J243" s="32">
        <f>J244</f>
        <v>180420.6</v>
      </c>
    </row>
    <row r="244" spans="1:10">
      <c r="A244" s="69" t="s">
        <v>477</v>
      </c>
      <c r="B244" s="29" t="s">
        <v>478</v>
      </c>
      <c r="C244" s="30">
        <v>38353.300000000003</v>
      </c>
      <c r="D244" s="30">
        <v>38353.300000000003</v>
      </c>
      <c r="E244" s="31">
        <f t="shared" si="9"/>
        <v>0</v>
      </c>
      <c r="F244" s="30">
        <v>38353.300000000003</v>
      </c>
      <c r="G244" s="31">
        <f t="shared" si="10"/>
        <v>0</v>
      </c>
      <c r="H244" s="30">
        <f t="shared" si="11"/>
        <v>100</v>
      </c>
      <c r="I244" s="30"/>
      <c r="J244" s="30">
        <v>180420.6</v>
      </c>
    </row>
    <row r="245" spans="1:10" s="33" customFormat="1" hidden="1">
      <c r="A245" s="64" t="s">
        <v>479</v>
      </c>
      <c r="B245" s="46" t="s">
        <v>480</v>
      </c>
      <c r="C245" s="32">
        <f>C246</f>
        <v>0</v>
      </c>
      <c r="D245" s="32">
        <f>D246</f>
        <v>0</v>
      </c>
      <c r="E245" s="47">
        <f t="shared" si="9"/>
        <v>0</v>
      </c>
      <c r="F245" s="32">
        <f>F246</f>
        <v>0</v>
      </c>
      <c r="G245" s="47">
        <f t="shared" si="10"/>
        <v>0</v>
      </c>
      <c r="H245" s="32" t="e">
        <f t="shared" si="11"/>
        <v>#DIV/0!</v>
      </c>
      <c r="I245" s="32">
        <f>I246</f>
        <v>0</v>
      </c>
      <c r="J245" s="32">
        <f>J246</f>
        <v>0</v>
      </c>
    </row>
    <row r="246" spans="1:10" hidden="1">
      <c r="A246" s="57" t="s">
        <v>481</v>
      </c>
      <c r="B246" s="29" t="s">
        <v>482</v>
      </c>
      <c r="C246" s="30"/>
      <c r="D246" s="30"/>
      <c r="E246" s="31"/>
      <c r="F246" s="30"/>
      <c r="G246" s="31">
        <f t="shared" si="10"/>
        <v>0</v>
      </c>
      <c r="H246" s="30" t="e">
        <f t="shared" si="11"/>
        <v>#DIV/0!</v>
      </c>
      <c r="I246" s="30"/>
      <c r="J246" s="30"/>
    </row>
    <row r="247" spans="1:10" s="41" customFormat="1" ht="27.6" customHeight="1">
      <c r="A247" s="21" t="s">
        <v>483</v>
      </c>
      <c r="B247" s="22" t="s">
        <v>484</v>
      </c>
      <c r="C247" s="18">
        <f>C248+C277+C252+C254+C259+C250+C265+C256+C263+C269+C267</f>
        <v>7268</v>
      </c>
      <c r="D247" s="18">
        <f>D248+D277+D252+D254+D259+D250+D265+D256+D263+D269+D267</f>
        <v>10304.299999999999</v>
      </c>
      <c r="E247" s="19">
        <f>E248+E277+E252+E254+E259+E250+E265+E256+E263+E269+E271</f>
        <v>3036.2999999999993</v>
      </c>
      <c r="F247" s="18">
        <f>F248+F277+F252+F254+F259+F250+F265+F256+F263+F269+F267</f>
        <v>10304.299999999999</v>
      </c>
      <c r="G247" s="19">
        <f t="shared" si="10"/>
        <v>0</v>
      </c>
      <c r="H247" s="18">
        <f t="shared" si="11"/>
        <v>100</v>
      </c>
      <c r="I247" s="18">
        <f>I248+I277+I252+I254+I259+I250+I265+I256+I263+I269</f>
        <v>0</v>
      </c>
      <c r="J247" s="18">
        <f>J248+J277+J252+J254+J259+J250+J265+J256+J263+J269+J267+J273+J275</f>
        <v>1244659.8</v>
      </c>
    </row>
    <row r="248" spans="1:10" s="33" customFormat="1" ht="26.4" hidden="1">
      <c r="A248" s="58" t="s">
        <v>485</v>
      </c>
      <c r="B248" s="46" t="s">
        <v>486</v>
      </c>
      <c r="C248" s="26">
        <f>C249</f>
        <v>0</v>
      </c>
      <c r="D248" s="26">
        <f>D249</f>
        <v>0</v>
      </c>
      <c r="E248" s="27">
        <f t="shared" si="9"/>
        <v>0</v>
      </c>
      <c r="F248" s="26">
        <f>F249</f>
        <v>0</v>
      </c>
      <c r="G248" s="27">
        <f t="shared" si="10"/>
        <v>0</v>
      </c>
      <c r="H248" s="18" t="e">
        <f t="shared" si="11"/>
        <v>#DIV/0!</v>
      </c>
      <c r="I248" s="26">
        <f>I249</f>
        <v>0</v>
      </c>
      <c r="J248" s="26">
        <f>J249</f>
        <v>0</v>
      </c>
    </row>
    <row r="249" spans="1:10" ht="26.4" hidden="1">
      <c r="A249" s="69" t="s">
        <v>487</v>
      </c>
      <c r="B249" s="29" t="s">
        <v>488</v>
      </c>
      <c r="C249" s="36">
        <v>0</v>
      </c>
      <c r="D249" s="36">
        <v>0</v>
      </c>
      <c r="E249" s="37">
        <f t="shared" si="9"/>
        <v>0</v>
      </c>
      <c r="F249" s="36">
        <v>0</v>
      </c>
      <c r="G249" s="37">
        <f t="shared" si="10"/>
        <v>0</v>
      </c>
      <c r="H249" s="18" t="e">
        <f t="shared" si="11"/>
        <v>#DIV/0!</v>
      </c>
      <c r="I249" s="36"/>
      <c r="J249" s="36">
        <v>0</v>
      </c>
    </row>
    <row r="250" spans="1:10" s="33" customFormat="1" ht="15.6" hidden="1" customHeight="1">
      <c r="A250" s="58" t="s">
        <v>489</v>
      </c>
      <c r="B250" s="68" t="s">
        <v>490</v>
      </c>
      <c r="C250" s="26">
        <f>C251</f>
        <v>0</v>
      </c>
      <c r="D250" s="26">
        <f>D251</f>
        <v>0</v>
      </c>
      <c r="E250" s="27">
        <f t="shared" si="9"/>
        <v>0</v>
      </c>
      <c r="F250" s="26">
        <f>F251</f>
        <v>0</v>
      </c>
      <c r="G250" s="27">
        <f t="shared" si="10"/>
        <v>0</v>
      </c>
      <c r="H250" s="18" t="e">
        <f t="shared" si="11"/>
        <v>#DIV/0!</v>
      </c>
      <c r="I250" s="26">
        <f>I251</f>
        <v>0</v>
      </c>
      <c r="J250" s="26">
        <f>J251</f>
        <v>0</v>
      </c>
    </row>
    <row r="251" spans="1:10" ht="19.2" hidden="1" customHeight="1">
      <c r="A251" s="69" t="s">
        <v>491</v>
      </c>
      <c r="B251" s="70" t="s">
        <v>492</v>
      </c>
      <c r="C251" s="36">
        <v>0</v>
      </c>
      <c r="D251" s="36">
        <v>0</v>
      </c>
      <c r="E251" s="37">
        <f t="shared" si="9"/>
        <v>0</v>
      </c>
      <c r="F251" s="36">
        <v>0</v>
      </c>
      <c r="G251" s="37">
        <f t="shared" si="10"/>
        <v>0</v>
      </c>
      <c r="H251" s="18" t="e">
        <f t="shared" si="11"/>
        <v>#DIV/0!</v>
      </c>
      <c r="I251" s="36"/>
      <c r="J251" s="36">
        <v>0</v>
      </c>
    </row>
    <row r="252" spans="1:10" s="33" customFormat="1" ht="30" customHeight="1">
      <c r="A252" s="58" t="s">
        <v>493</v>
      </c>
      <c r="B252" s="68" t="s">
        <v>494</v>
      </c>
      <c r="C252" s="26">
        <f>C253</f>
        <v>0</v>
      </c>
      <c r="D252" s="26">
        <f>D253</f>
        <v>0</v>
      </c>
      <c r="E252" s="27">
        <f t="shared" si="9"/>
        <v>0</v>
      </c>
      <c r="F252" s="26">
        <f>F253</f>
        <v>0</v>
      </c>
      <c r="G252" s="27">
        <f t="shared" si="10"/>
        <v>0</v>
      </c>
      <c r="H252" s="26"/>
      <c r="I252" s="26">
        <f>I253</f>
        <v>0</v>
      </c>
      <c r="J252" s="26">
        <f>J253</f>
        <v>265617.40000000002</v>
      </c>
    </row>
    <row r="253" spans="1:10" ht="30" customHeight="1">
      <c r="A253" s="69" t="s">
        <v>495</v>
      </c>
      <c r="B253" s="70" t="s">
        <v>496</v>
      </c>
      <c r="C253" s="36">
        <v>0</v>
      </c>
      <c r="D253" s="36">
        <v>0</v>
      </c>
      <c r="E253" s="37">
        <f t="shared" si="9"/>
        <v>0</v>
      </c>
      <c r="F253" s="36">
        <v>0</v>
      </c>
      <c r="G253" s="37">
        <f t="shared" si="10"/>
        <v>0</v>
      </c>
      <c r="H253" s="36"/>
      <c r="I253" s="36"/>
      <c r="J253" s="36">
        <v>265617.40000000002</v>
      </c>
    </row>
    <row r="254" spans="1:10" hidden="1">
      <c r="A254" s="58" t="s">
        <v>497</v>
      </c>
      <c r="B254" s="68" t="s">
        <v>498</v>
      </c>
      <c r="C254" s="36">
        <f>C255</f>
        <v>0</v>
      </c>
      <c r="D254" s="36">
        <f>D255</f>
        <v>0</v>
      </c>
      <c r="E254" s="37">
        <f t="shared" si="9"/>
        <v>0</v>
      </c>
      <c r="F254" s="36">
        <f>F255</f>
        <v>0</v>
      </c>
      <c r="G254" s="37">
        <f t="shared" si="10"/>
        <v>0</v>
      </c>
      <c r="H254" s="36"/>
      <c r="I254" s="36">
        <f>I255</f>
        <v>0</v>
      </c>
      <c r="J254" s="36">
        <f>J255</f>
        <v>0</v>
      </c>
    </row>
    <row r="255" spans="1:10" hidden="1">
      <c r="A255" s="69" t="s">
        <v>499</v>
      </c>
      <c r="B255" s="70" t="s">
        <v>498</v>
      </c>
      <c r="C255" s="36">
        <v>0</v>
      </c>
      <c r="D255" s="36">
        <v>0</v>
      </c>
      <c r="E255" s="37">
        <f t="shared" si="9"/>
        <v>0</v>
      </c>
      <c r="F255" s="36">
        <v>0</v>
      </c>
      <c r="G255" s="37">
        <f t="shared" si="10"/>
        <v>0</v>
      </c>
      <c r="H255" s="36"/>
      <c r="I255" s="36"/>
      <c r="J255" s="36">
        <v>0</v>
      </c>
    </row>
    <row r="256" spans="1:10" ht="52.8" hidden="1">
      <c r="A256" s="69" t="s">
        <v>500</v>
      </c>
      <c r="B256" s="70" t="s">
        <v>501</v>
      </c>
      <c r="C256" s="36">
        <f>C257</f>
        <v>0</v>
      </c>
      <c r="D256" s="36">
        <f>D257</f>
        <v>0</v>
      </c>
      <c r="E256" s="37">
        <f t="shared" si="9"/>
        <v>0</v>
      </c>
      <c r="F256" s="36">
        <f>F257</f>
        <v>0</v>
      </c>
      <c r="G256" s="37">
        <f t="shared" si="10"/>
        <v>0</v>
      </c>
      <c r="H256" s="18"/>
      <c r="I256" s="36">
        <f>I257</f>
        <v>0</v>
      </c>
      <c r="J256" s="36">
        <f>J257</f>
        <v>0</v>
      </c>
    </row>
    <row r="257" spans="1:10" ht="52.8" hidden="1">
      <c r="A257" s="69" t="s">
        <v>502</v>
      </c>
      <c r="B257" s="70" t="s">
        <v>503</v>
      </c>
      <c r="C257" s="36">
        <f>C258</f>
        <v>0</v>
      </c>
      <c r="D257" s="36">
        <f>D258</f>
        <v>0</v>
      </c>
      <c r="E257" s="37">
        <f t="shared" si="9"/>
        <v>0</v>
      </c>
      <c r="F257" s="36">
        <f>F258</f>
        <v>0</v>
      </c>
      <c r="G257" s="37">
        <f t="shared" si="10"/>
        <v>0</v>
      </c>
      <c r="H257" s="18"/>
      <c r="I257" s="36">
        <f>I258</f>
        <v>0</v>
      </c>
      <c r="J257" s="36">
        <f>J258</f>
        <v>0</v>
      </c>
    </row>
    <row r="258" spans="1:10" ht="39.6" hidden="1">
      <c r="A258" s="69" t="s">
        <v>504</v>
      </c>
      <c r="B258" s="70" t="s">
        <v>505</v>
      </c>
      <c r="C258" s="36"/>
      <c r="D258" s="36"/>
      <c r="E258" s="37">
        <f t="shared" si="9"/>
        <v>0</v>
      </c>
      <c r="F258" s="36"/>
      <c r="G258" s="37">
        <f t="shared" si="10"/>
        <v>0</v>
      </c>
      <c r="H258" s="18"/>
      <c r="I258" s="36"/>
      <c r="J258" s="36"/>
    </row>
    <row r="259" spans="1:10" ht="39.6" hidden="1">
      <c r="A259" s="69" t="s">
        <v>506</v>
      </c>
      <c r="B259" s="70" t="s">
        <v>507</v>
      </c>
      <c r="C259" s="36">
        <f>C260+C262</f>
        <v>0</v>
      </c>
      <c r="D259" s="36">
        <f>D260+D262</f>
        <v>0</v>
      </c>
      <c r="E259" s="37">
        <f t="shared" si="9"/>
        <v>0</v>
      </c>
      <c r="F259" s="36">
        <f>F260+F262</f>
        <v>0</v>
      </c>
      <c r="G259" s="37">
        <f t="shared" si="10"/>
        <v>0</v>
      </c>
      <c r="H259" s="18"/>
      <c r="I259" s="36">
        <f>I260+I262</f>
        <v>0</v>
      </c>
      <c r="J259" s="36">
        <f>J260+J262</f>
        <v>0</v>
      </c>
    </row>
    <row r="260" spans="1:10" ht="39.6" hidden="1">
      <c r="A260" s="69" t="s">
        <v>508</v>
      </c>
      <c r="B260" s="70" t="s">
        <v>509</v>
      </c>
      <c r="C260" s="36">
        <f>C261</f>
        <v>0</v>
      </c>
      <c r="D260" s="36">
        <f>D261</f>
        <v>0</v>
      </c>
      <c r="E260" s="37">
        <f t="shared" si="9"/>
        <v>0</v>
      </c>
      <c r="F260" s="36">
        <f>F261</f>
        <v>0</v>
      </c>
      <c r="G260" s="37">
        <f t="shared" si="10"/>
        <v>0</v>
      </c>
      <c r="H260" s="18"/>
      <c r="I260" s="36">
        <f>I261</f>
        <v>0</v>
      </c>
      <c r="J260" s="36">
        <f>J261</f>
        <v>0</v>
      </c>
    </row>
    <row r="261" spans="1:10" ht="26.4" hidden="1">
      <c r="A261" s="69" t="s">
        <v>510</v>
      </c>
      <c r="B261" s="70" t="s">
        <v>511</v>
      </c>
      <c r="C261" s="36"/>
      <c r="D261" s="36"/>
      <c r="E261" s="37">
        <f t="shared" si="9"/>
        <v>0</v>
      </c>
      <c r="F261" s="36"/>
      <c r="G261" s="37">
        <f t="shared" si="10"/>
        <v>0</v>
      </c>
      <c r="H261" s="18"/>
      <c r="I261" s="36"/>
      <c r="J261" s="36"/>
    </row>
    <row r="262" spans="1:10" ht="26.4" hidden="1">
      <c r="A262" s="69" t="s">
        <v>512</v>
      </c>
      <c r="B262" s="70" t="s">
        <v>513</v>
      </c>
      <c r="C262" s="36"/>
      <c r="D262" s="36"/>
      <c r="E262" s="37">
        <f t="shared" si="9"/>
        <v>0</v>
      </c>
      <c r="F262" s="36"/>
      <c r="G262" s="37">
        <f t="shared" si="10"/>
        <v>0</v>
      </c>
      <c r="H262" s="18"/>
      <c r="I262" s="36"/>
      <c r="J262" s="36"/>
    </row>
    <row r="263" spans="1:10" ht="26.4" hidden="1">
      <c r="A263" s="69" t="s">
        <v>514</v>
      </c>
      <c r="B263" s="70" t="s">
        <v>515</v>
      </c>
      <c r="C263" s="36">
        <f t="shared" ref="C263:J263" si="12">C264</f>
        <v>0</v>
      </c>
      <c r="D263" s="36">
        <f t="shared" si="12"/>
        <v>0</v>
      </c>
      <c r="E263" s="37">
        <f t="shared" si="9"/>
        <v>0</v>
      </c>
      <c r="F263" s="36">
        <f t="shared" si="12"/>
        <v>0</v>
      </c>
      <c r="G263" s="37">
        <f t="shared" si="10"/>
        <v>0</v>
      </c>
      <c r="H263" s="18"/>
      <c r="I263" s="36">
        <f t="shared" si="12"/>
        <v>0</v>
      </c>
      <c r="J263" s="36">
        <f t="shared" si="12"/>
        <v>0</v>
      </c>
    </row>
    <row r="264" spans="1:10" ht="26.4" hidden="1">
      <c r="A264" s="69" t="s">
        <v>516</v>
      </c>
      <c r="B264" s="70" t="s">
        <v>517</v>
      </c>
      <c r="C264" s="36"/>
      <c r="D264" s="36"/>
      <c r="E264" s="37">
        <f t="shared" si="9"/>
        <v>0</v>
      </c>
      <c r="F264" s="36"/>
      <c r="G264" s="37">
        <f t="shared" si="10"/>
        <v>0</v>
      </c>
      <c r="H264" s="18"/>
      <c r="I264" s="36"/>
      <c r="J264" s="36"/>
    </row>
    <row r="265" spans="1:10" ht="39.6" hidden="1">
      <c r="A265" s="69" t="s">
        <v>518</v>
      </c>
      <c r="B265" s="70" t="s">
        <v>519</v>
      </c>
      <c r="C265" s="36">
        <f>C266</f>
        <v>0</v>
      </c>
      <c r="D265" s="36">
        <f>D266</f>
        <v>0</v>
      </c>
      <c r="E265" s="37">
        <f t="shared" si="9"/>
        <v>0</v>
      </c>
      <c r="F265" s="36">
        <f>F266</f>
        <v>0</v>
      </c>
      <c r="G265" s="37">
        <f t="shared" si="10"/>
        <v>0</v>
      </c>
      <c r="H265" s="18"/>
      <c r="I265" s="36">
        <f>I266</f>
        <v>0</v>
      </c>
      <c r="J265" s="36">
        <f>J266</f>
        <v>0</v>
      </c>
    </row>
    <row r="266" spans="1:10" ht="39.6" hidden="1">
      <c r="A266" s="69" t="s">
        <v>520</v>
      </c>
      <c r="B266" s="70" t="s">
        <v>521</v>
      </c>
      <c r="C266" s="36"/>
      <c r="D266" s="36"/>
      <c r="E266" s="37">
        <f t="shared" si="9"/>
        <v>0</v>
      </c>
      <c r="F266" s="36"/>
      <c r="G266" s="37">
        <f t="shared" si="10"/>
        <v>0</v>
      </c>
      <c r="H266" s="18"/>
      <c r="I266" s="36"/>
      <c r="J266" s="36"/>
    </row>
    <row r="267" spans="1:10" ht="28.95" hidden="1" customHeight="1">
      <c r="A267" s="69" t="s">
        <v>522</v>
      </c>
      <c r="B267" s="70" t="s">
        <v>523</v>
      </c>
      <c r="C267" s="26">
        <f>C268</f>
        <v>0</v>
      </c>
      <c r="D267" s="26">
        <f>D268</f>
        <v>0</v>
      </c>
      <c r="E267" s="27"/>
      <c r="F267" s="26">
        <f>F268</f>
        <v>0</v>
      </c>
      <c r="G267" s="27"/>
      <c r="H267" s="26"/>
      <c r="I267" s="26"/>
      <c r="J267" s="26">
        <f>J268</f>
        <v>0</v>
      </c>
    </row>
    <row r="268" spans="1:10" ht="42" hidden="1" customHeight="1">
      <c r="A268" s="69" t="s">
        <v>524</v>
      </c>
      <c r="B268" s="70" t="s">
        <v>525</v>
      </c>
      <c r="C268" s="36">
        <v>0</v>
      </c>
      <c r="D268" s="36">
        <v>0</v>
      </c>
      <c r="E268" s="37"/>
      <c r="F268" s="36">
        <v>0</v>
      </c>
      <c r="G268" s="37"/>
      <c r="H268" s="36"/>
      <c r="I268" s="36"/>
      <c r="J268" s="36">
        <v>0</v>
      </c>
    </row>
    <row r="269" spans="1:10" s="38" customFormat="1" ht="44.4" customHeight="1">
      <c r="A269" s="69" t="s">
        <v>526</v>
      </c>
      <c r="B269" s="68" t="s">
        <v>527</v>
      </c>
      <c r="C269" s="26">
        <f>C270</f>
        <v>0</v>
      </c>
      <c r="D269" s="26">
        <f>D270</f>
        <v>0</v>
      </c>
      <c r="E269" s="26">
        <f t="shared" si="9"/>
        <v>0</v>
      </c>
      <c r="F269" s="26">
        <f>F270</f>
        <v>0</v>
      </c>
      <c r="G269" s="27">
        <f t="shared" si="10"/>
        <v>0</v>
      </c>
      <c r="H269" s="26"/>
      <c r="I269" s="36">
        <f>I270</f>
        <v>0</v>
      </c>
      <c r="J269" s="26">
        <f>J270</f>
        <v>13196.5</v>
      </c>
    </row>
    <row r="270" spans="1:10" ht="42" customHeight="1">
      <c r="A270" s="69" t="s">
        <v>528</v>
      </c>
      <c r="B270" s="70" t="s">
        <v>529</v>
      </c>
      <c r="C270" s="36">
        <v>0</v>
      </c>
      <c r="D270" s="36">
        <v>0</v>
      </c>
      <c r="E270" s="36">
        <f t="shared" si="9"/>
        <v>0</v>
      </c>
      <c r="F270" s="36">
        <v>0</v>
      </c>
      <c r="G270" s="37">
        <f t="shared" si="10"/>
        <v>0</v>
      </c>
      <c r="H270" s="36"/>
      <c r="I270" s="36"/>
      <c r="J270" s="36">
        <v>13196.5</v>
      </c>
    </row>
    <row r="271" spans="1:10" ht="26.4" hidden="1">
      <c r="A271" s="64" t="s">
        <v>530</v>
      </c>
      <c r="B271" s="46" t="s">
        <v>531</v>
      </c>
      <c r="C271" s="36">
        <f>C272</f>
        <v>0</v>
      </c>
      <c r="D271" s="36">
        <f>D272</f>
        <v>0</v>
      </c>
      <c r="E271" s="36">
        <f>E272</f>
        <v>0</v>
      </c>
      <c r="F271" s="36">
        <f>F272</f>
        <v>0</v>
      </c>
      <c r="G271" s="37">
        <f t="shared" si="10"/>
        <v>0</v>
      </c>
      <c r="H271" s="36" t="e">
        <f t="shared" si="11"/>
        <v>#DIV/0!</v>
      </c>
      <c r="I271" s="36"/>
      <c r="J271" s="36">
        <f>J272</f>
        <v>0</v>
      </c>
    </row>
    <row r="272" spans="1:10" ht="26.4" hidden="1">
      <c r="A272" s="57" t="s">
        <v>532</v>
      </c>
      <c r="B272" s="29" t="s">
        <v>533</v>
      </c>
      <c r="C272" s="36">
        <v>0</v>
      </c>
      <c r="D272" s="36">
        <v>0</v>
      </c>
      <c r="E272" s="36"/>
      <c r="F272" s="36">
        <v>0</v>
      </c>
      <c r="G272" s="37">
        <f t="shared" si="10"/>
        <v>0</v>
      </c>
      <c r="H272" s="36" t="e">
        <f t="shared" si="11"/>
        <v>#DIV/0!</v>
      </c>
      <c r="I272" s="36"/>
      <c r="J272" s="36">
        <v>0</v>
      </c>
    </row>
    <row r="273" spans="1:10" ht="26.4">
      <c r="A273" s="58" t="s">
        <v>534</v>
      </c>
      <c r="B273" s="25" t="s">
        <v>535</v>
      </c>
      <c r="C273" s="26">
        <v>0</v>
      </c>
      <c r="D273" s="26">
        <v>0</v>
      </c>
      <c r="E273" s="26">
        <v>0</v>
      </c>
      <c r="F273" s="26">
        <v>0</v>
      </c>
      <c r="G273" s="37"/>
      <c r="H273" s="36"/>
      <c r="I273" s="36"/>
      <c r="J273" s="26">
        <f>J274</f>
        <v>13198.6</v>
      </c>
    </row>
    <row r="274" spans="1:10" ht="26.4">
      <c r="A274" s="57" t="s">
        <v>536</v>
      </c>
      <c r="B274" s="29" t="s">
        <v>537</v>
      </c>
      <c r="C274" s="36">
        <v>0</v>
      </c>
      <c r="D274" s="36">
        <v>0</v>
      </c>
      <c r="E274" s="36">
        <v>0</v>
      </c>
      <c r="F274" s="36">
        <v>0</v>
      </c>
      <c r="G274" s="37"/>
      <c r="H274" s="36"/>
      <c r="I274" s="36"/>
      <c r="J274" s="36">
        <v>13198.6</v>
      </c>
    </row>
    <row r="275" spans="1:10" ht="30" customHeight="1">
      <c r="A275" s="58" t="s">
        <v>538</v>
      </c>
      <c r="B275" s="25" t="s">
        <v>539</v>
      </c>
      <c r="C275" s="26">
        <v>0</v>
      </c>
      <c r="D275" s="26">
        <v>0</v>
      </c>
      <c r="E275" s="26">
        <v>0</v>
      </c>
      <c r="F275" s="26">
        <v>0</v>
      </c>
      <c r="G275" s="37"/>
      <c r="H275" s="36"/>
      <c r="I275" s="36"/>
      <c r="J275" s="26">
        <f>J276</f>
        <v>599138.80000000005</v>
      </c>
    </row>
    <row r="276" spans="1:10" ht="39.6">
      <c r="A276" s="57" t="s">
        <v>540</v>
      </c>
      <c r="B276" s="29" t="s">
        <v>541</v>
      </c>
      <c r="C276" s="36">
        <v>0</v>
      </c>
      <c r="D276" s="36">
        <v>0</v>
      </c>
      <c r="E276" s="36">
        <v>0</v>
      </c>
      <c r="F276" s="36">
        <v>0</v>
      </c>
      <c r="G276" s="37"/>
      <c r="H276" s="36"/>
      <c r="I276" s="36"/>
      <c r="J276" s="36">
        <v>599138.80000000005</v>
      </c>
    </row>
    <row r="277" spans="1:10" s="33" customFormat="1">
      <c r="A277" s="64" t="s">
        <v>542</v>
      </c>
      <c r="B277" s="46" t="s">
        <v>543</v>
      </c>
      <c r="C277" s="26">
        <f>C278</f>
        <v>7268</v>
      </c>
      <c r="D277" s="26">
        <f>D278</f>
        <v>10304.299999999999</v>
      </c>
      <c r="E277" s="26">
        <f t="shared" si="9"/>
        <v>3036.2999999999993</v>
      </c>
      <c r="F277" s="26">
        <f>F278</f>
        <v>10304.299999999999</v>
      </c>
      <c r="G277" s="27">
        <f t="shared" si="10"/>
        <v>0</v>
      </c>
      <c r="H277" s="26">
        <f t="shared" si="11"/>
        <v>100</v>
      </c>
      <c r="I277" s="26">
        <f>I278</f>
        <v>0</v>
      </c>
      <c r="J277" s="26">
        <f>J278</f>
        <v>353508.5</v>
      </c>
    </row>
    <row r="278" spans="1:10">
      <c r="A278" s="57" t="s">
        <v>544</v>
      </c>
      <c r="B278" s="29" t="s">
        <v>545</v>
      </c>
      <c r="C278" s="36">
        <v>7268</v>
      </c>
      <c r="D278" s="36">
        <v>10304.299999999999</v>
      </c>
      <c r="E278" s="36">
        <f t="shared" si="9"/>
        <v>3036.2999999999993</v>
      </c>
      <c r="F278" s="36">
        <v>10304.299999999999</v>
      </c>
      <c r="G278" s="37">
        <f t="shared" si="10"/>
        <v>0</v>
      </c>
      <c r="H278" s="36">
        <f t="shared" si="11"/>
        <v>100</v>
      </c>
      <c r="I278" s="36"/>
      <c r="J278" s="36">
        <v>353508.5</v>
      </c>
    </row>
    <row r="279" spans="1:10" s="41" customFormat="1">
      <c r="A279" s="21" t="s">
        <v>546</v>
      </c>
      <c r="B279" s="50" t="s">
        <v>547</v>
      </c>
      <c r="C279" s="18">
        <f>C282+C284+C286+C290+C294+C296+C302+C304</f>
        <v>304853.10000000003</v>
      </c>
      <c r="D279" s="18">
        <f>D282+D284+D286+D290+D294+D304+D296+D298+D288+D302+D292</f>
        <v>317562.3</v>
      </c>
      <c r="E279" s="18" t="e">
        <f>E282+E284+E286+E290+E294+#REF!+#REF!+#REF!+E304+E296+E298+#REF!+E288+#REF!+#REF!+E302</f>
        <v>#REF!</v>
      </c>
      <c r="F279" s="18">
        <f>F282+F284+F286+F290+F294+F304+F296+F298+F288+F302</f>
        <v>304740.10000000003</v>
      </c>
      <c r="G279" s="19">
        <f t="shared" si="10"/>
        <v>-12822.199999999953</v>
      </c>
      <c r="H279" s="18">
        <f t="shared" si="11"/>
        <v>95.962304089622734</v>
      </c>
      <c r="I279" s="18" t="e">
        <f>#REF!+I282+#REF!+I284+I286+I290+I294+#REF!+#REF!+#REF!+I304+I296+I298+#REF!+I288+#REF!+#REF!</f>
        <v>#REF!</v>
      </c>
      <c r="J279" s="18">
        <f>J282+J284+J286+J290+J294+J304+J296+J298+J288+J302+J292+J300</f>
        <v>1549278.9</v>
      </c>
    </row>
    <row r="280" spans="1:10" ht="26.4" hidden="1">
      <c r="A280" s="69" t="s">
        <v>548</v>
      </c>
      <c r="B280" s="35" t="s">
        <v>549</v>
      </c>
      <c r="C280" s="32"/>
      <c r="D280" s="32"/>
      <c r="E280" s="32">
        <f t="shared" si="9"/>
        <v>0</v>
      </c>
      <c r="F280" s="32"/>
      <c r="G280" s="47">
        <f t="shared" si="10"/>
        <v>0</v>
      </c>
      <c r="H280" s="32" t="e">
        <f t="shared" si="11"/>
        <v>#DIV/0!</v>
      </c>
      <c r="I280" s="32"/>
      <c r="J280" s="32"/>
    </row>
    <row r="281" spans="1:10" ht="26.4" hidden="1">
      <c r="A281" s="69" t="s">
        <v>550</v>
      </c>
      <c r="B281" s="35" t="s">
        <v>551</v>
      </c>
      <c r="C281" s="32"/>
      <c r="D281" s="32"/>
      <c r="E281" s="32">
        <f t="shared" si="9"/>
        <v>0</v>
      </c>
      <c r="F281" s="32"/>
      <c r="G281" s="47">
        <f t="shared" si="10"/>
        <v>0</v>
      </c>
      <c r="H281" s="32" t="e">
        <f t="shared" si="11"/>
        <v>#DIV/0!</v>
      </c>
      <c r="I281" s="32"/>
      <c r="J281" s="32"/>
    </row>
    <row r="282" spans="1:10" ht="26.4" hidden="1">
      <c r="A282" s="57" t="s">
        <v>552</v>
      </c>
      <c r="B282" s="35" t="s">
        <v>553</v>
      </c>
      <c r="C282" s="36">
        <f>C283</f>
        <v>0</v>
      </c>
      <c r="D282" s="36">
        <f>D283</f>
        <v>0</v>
      </c>
      <c r="E282" s="36">
        <f t="shared" ref="E282:E327" si="13">D282-C282</f>
        <v>0</v>
      </c>
      <c r="F282" s="36">
        <f>F283</f>
        <v>0</v>
      </c>
      <c r="G282" s="37">
        <f t="shared" si="10"/>
        <v>0</v>
      </c>
      <c r="H282" s="36" t="e">
        <f t="shared" si="11"/>
        <v>#DIV/0!</v>
      </c>
      <c r="I282" s="36">
        <f>I283</f>
        <v>0</v>
      </c>
      <c r="J282" s="36">
        <f>J283</f>
        <v>0</v>
      </c>
    </row>
    <row r="283" spans="1:10" ht="30.6" hidden="1" customHeight="1">
      <c r="A283" s="57" t="s">
        <v>554</v>
      </c>
      <c r="B283" s="35" t="s">
        <v>555</v>
      </c>
      <c r="C283" s="36">
        <v>0</v>
      </c>
      <c r="D283" s="36">
        <v>0</v>
      </c>
      <c r="E283" s="36">
        <f t="shared" si="13"/>
        <v>0</v>
      </c>
      <c r="F283" s="36">
        <v>0</v>
      </c>
      <c r="G283" s="37">
        <f t="shared" si="10"/>
        <v>0</v>
      </c>
      <c r="H283" s="36" t="e">
        <f t="shared" si="11"/>
        <v>#DIV/0!</v>
      </c>
      <c r="I283" s="36">
        <v>0</v>
      </c>
      <c r="J283" s="36">
        <v>0</v>
      </c>
    </row>
    <row r="284" spans="1:10" s="33" customFormat="1" ht="26.4">
      <c r="A284" s="64" t="s">
        <v>556</v>
      </c>
      <c r="B284" s="46" t="s">
        <v>557</v>
      </c>
      <c r="C284" s="26">
        <f>C285</f>
        <v>3879.7</v>
      </c>
      <c r="D284" s="26">
        <f>D285</f>
        <v>0</v>
      </c>
      <c r="E284" s="26">
        <f t="shared" si="13"/>
        <v>-3879.7</v>
      </c>
      <c r="F284" s="26">
        <f>F285</f>
        <v>0</v>
      </c>
      <c r="G284" s="27">
        <f t="shared" si="10"/>
        <v>0</v>
      </c>
      <c r="H284" s="26"/>
      <c r="I284" s="26">
        <f>I285</f>
        <v>0</v>
      </c>
      <c r="J284" s="26">
        <f>J285</f>
        <v>0</v>
      </c>
    </row>
    <row r="285" spans="1:10" ht="26.4">
      <c r="A285" s="57" t="s">
        <v>558</v>
      </c>
      <c r="B285" s="29" t="s">
        <v>559</v>
      </c>
      <c r="C285" s="36">
        <v>3879.7</v>
      </c>
      <c r="D285" s="36">
        <v>0</v>
      </c>
      <c r="E285" s="36">
        <f t="shared" si="13"/>
        <v>-3879.7</v>
      </c>
      <c r="F285" s="36">
        <v>0</v>
      </c>
      <c r="G285" s="37">
        <f t="shared" si="10"/>
        <v>0</v>
      </c>
      <c r="H285" s="36"/>
      <c r="I285" s="36"/>
      <c r="J285" s="36">
        <v>0</v>
      </c>
    </row>
    <row r="286" spans="1:10" s="33" customFormat="1" ht="26.4">
      <c r="A286" s="64" t="s">
        <v>560</v>
      </c>
      <c r="B286" s="46" t="s">
        <v>561</v>
      </c>
      <c r="C286" s="26">
        <f>C287</f>
        <v>286361.7</v>
      </c>
      <c r="D286" s="26">
        <f>D287</f>
        <v>302372.09999999998</v>
      </c>
      <c r="E286" s="26">
        <f t="shared" si="13"/>
        <v>16010.399999999965</v>
      </c>
      <c r="F286" s="26">
        <f>F287</f>
        <v>302273.2</v>
      </c>
      <c r="G286" s="27">
        <f t="shared" ref="G286:G327" si="14">F286-D286</f>
        <v>-98.899999999965075</v>
      </c>
      <c r="H286" s="26">
        <f t="shared" ref="H286:H327" si="15">F286/D286*100</f>
        <v>99.967291955838533</v>
      </c>
      <c r="I286" s="26">
        <f>I287</f>
        <v>0</v>
      </c>
      <c r="J286" s="26">
        <f>J287</f>
        <v>1517175.4</v>
      </c>
    </row>
    <row r="287" spans="1:10" ht="26.4">
      <c r="A287" s="57" t="s">
        <v>562</v>
      </c>
      <c r="B287" s="63" t="s">
        <v>563</v>
      </c>
      <c r="C287" s="36">
        <v>286361.7</v>
      </c>
      <c r="D287" s="36">
        <v>302372.09999999998</v>
      </c>
      <c r="E287" s="36">
        <f t="shared" si="13"/>
        <v>16010.399999999965</v>
      </c>
      <c r="F287" s="36">
        <v>302273.2</v>
      </c>
      <c r="G287" s="37">
        <f t="shared" si="14"/>
        <v>-98.899999999965075</v>
      </c>
      <c r="H287" s="36">
        <f t="shared" si="15"/>
        <v>99.967291955838533</v>
      </c>
      <c r="I287" s="36"/>
      <c r="J287" s="36">
        <v>1517175.4</v>
      </c>
    </row>
    <row r="288" spans="1:10" ht="52.8" hidden="1">
      <c r="A288" s="57" t="s">
        <v>564</v>
      </c>
      <c r="B288" s="63" t="s">
        <v>565</v>
      </c>
      <c r="C288" s="36">
        <f>C289</f>
        <v>0</v>
      </c>
      <c r="D288" s="36">
        <f>D289</f>
        <v>0</v>
      </c>
      <c r="E288" s="36">
        <f t="shared" si="13"/>
        <v>0</v>
      </c>
      <c r="F288" s="36">
        <f>F289</f>
        <v>0</v>
      </c>
      <c r="G288" s="37">
        <f t="shared" si="14"/>
        <v>0</v>
      </c>
      <c r="H288" s="36" t="e">
        <f t="shared" si="15"/>
        <v>#DIV/0!</v>
      </c>
      <c r="I288" s="36">
        <f>I289</f>
        <v>0</v>
      </c>
      <c r="J288" s="36">
        <f>J289</f>
        <v>0</v>
      </c>
    </row>
    <row r="289" spans="1:10" ht="39.6" hidden="1">
      <c r="A289" s="57" t="s">
        <v>566</v>
      </c>
      <c r="B289" s="63" t="s">
        <v>567</v>
      </c>
      <c r="C289" s="36">
        <v>0</v>
      </c>
      <c r="D289" s="36">
        <v>0</v>
      </c>
      <c r="E289" s="36">
        <f t="shared" si="13"/>
        <v>0</v>
      </c>
      <c r="F289" s="36">
        <v>0</v>
      </c>
      <c r="G289" s="37">
        <f t="shared" si="14"/>
        <v>0</v>
      </c>
      <c r="H289" s="36" t="e">
        <f t="shared" si="15"/>
        <v>#DIV/0!</v>
      </c>
      <c r="I289" s="36">
        <v>0</v>
      </c>
      <c r="J289" s="36">
        <v>0</v>
      </c>
    </row>
    <row r="290" spans="1:10" s="33" customFormat="1" ht="43.2" customHeight="1">
      <c r="A290" s="64" t="s">
        <v>568</v>
      </c>
      <c r="B290" s="46" t="s">
        <v>569</v>
      </c>
      <c r="C290" s="26">
        <f>C291</f>
        <v>13100</v>
      </c>
      <c r="D290" s="26">
        <f>D291</f>
        <v>0</v>
      </c>
      <c r="E290" s="26">
        <f t="shared" si="13"/>
        <v>-13100</v>
      </c>
      <c r="F290" s="26">
        <f>F291</f>
        <v>0</v>
      </c>
      <c r="G290" s="27">
        <f t="shared" si="14"/>
        <v>0</v>
      </c>
      <c r="H290" s="26"/>
      <c r="I290" s="26">
        <f>I291</f>
        <v>0</v>
      </c>
      <c r="J290" s="26">
        <f>J291</f>
        <v>0</v>
      </c>
    </row>
    <row r="291" spans="1:10" ht="52.8">
      <c r="A291" s="57" t="s">
        <v>570</v>
      </c>
      <c r="B291" s="29" t="s">
        <v>571</v>
      </c>
      <c r="C291" s="36">
        <v>13100</v>
      </c>
      <c r="D291" s="36">
        <v>0</v>
      </c>
      <c r="E291" s="36">
        <f t="shared" si="13"/>
        <v>-13100</v>
      </c>
      <c r="F291" s="36">
        <v>0</v>
      </c>
      <c r="G291" s="37">
        <f t="shared" si="14"/>
        <v>0</v>
      </c>
      <c r="H291" s="36"/>
      <c r="I291" s="36"/>
      <c r="J291" s="36">
        <v>0</v>
      </c>
    </row>
    <row r="292" spans="1:10" ht="39.6">
      <c r="A292" s="64" t="s">
        <v>572</v>
      </c>
      <c r="B292" s="46" t="s">
        <v>573</v>
      </c>
      <c r="C292" s="36">
        <f>C293</f>
        <v>0</v>
      </c>
      <c r="D292" s="36">
        <f>D293</f>
        <v>12499</v>
      </c>
      <c r="E292" s="36"/>
      <c r="F292" s="36">
        <f>F293</f>
        <v>0</v>
      </c>
      <c r="G292" s="37"/>
      <c r="H292" s="36">
        <f t="shared" si="15"/>
        <v>0</v>
      </c>
      <c r="I292" s="36"/>
      <c r="J292" s="36">
        <f>J293</f>
        <v>23748</v>
      </c>
    </row>
    <row r="293" spans="1:10" ht="39.6">
      <c r="A293" s="64" t="s">
        <v>574</v>
      </c>
      <c r="B293" s="29" t="s">
        <v>575</v>
      </c>
      <c r="C293" s="36">
        <v>0</v>
      </c>
      <c r="D293" s="36">
        <v>12499</v>
      </c>
      <c r="E293" s="36"/>
      <c r="F293" s="36">
        <v>0</v>
      </c>
      <c r="G293" s="37"/>
      <c r="H293" s="36">
        <f t="shared" si="15"/>
        <v>0</v>
      </c>
      <c r="I293" s="36"/>
      <c r="J293" s="36">
        <v>23748</v>
      </c>
    </row>
    <row r="294" spans="1:10" ht="46.2" customHeight="1">
      <c r="A294" s="64" t="s">
        <v>576</v>
      </c>
      <c r="B294" s="46" t="s">
        <v>577</v>
      </c>
      <c r="C294" s="36">
        <f>C295</f>
        <v>0</v>
      </c>
      <c r="D294" s="36">
        <f>D295</f>
        <v>960.5</v>
      </c>
      <c r="E294" s="36">
        <f t="shared" si="13"/>
        <v>960.5</v>
      </c>
      <c r="F294" s="36">
        <f>F295</f>
        <v>960.5</v>
      </c>
      <c r="G294" s="37">
        <f t="shared" si="14"/>
        <v>0</v>
      </c>
      <c r="H294" s="36">
        <f t="shared" si="15"/>
        <v>100</v>
      </c>
      <c r="I294" s="36">
        <f>I295</f>
        <v>0</v>
      </c>
      <c r="J294" s="36">
        <f>J295</f>
        <v>960.5</v>
      </c>
    </row>
    <row r="295" spans="1:10" ht="42.6" customHeight="1">
      <c r="A295" s="64" t="s">
        <v>578</v>
      </c>
      <c r="B295" s="29" t="s">
        <v>579</v>
      </c>
      <c r="C295" s="36">
        <v>0</v>
      </c>
      <c r="D295" s="36">
        <v>960.5</v>
      </c>
      <c r="E295" s="36">
        <f t="shared" si="13"/>
        <v>960.5</v>
      </c>
      <c r="F295" s="36">
        <v>960.5</v>
      </c>
      <c r="G295" s="37">
        <f t="shared" si="14"/>
        <v>0</v>
      </c>
      <c r="H295" s="36">
        <f t="shared" si="15"/>
        <v>100</v>
      </c>
      <c r="I295" s="36">
        <v>0</v>
      </c>
      <c r="J295" s="36">
        <v>960.5</v>
      </c>
    </row>
    <row r="296" spans="1:10" s="33" customFormat="1" ht="69.599999999999994" hidden="1" customHeight="1">
      <c r="A296" s="64" t="s">
        <v>580</v>
      </c>
      <c r="B296" s="46" t="s">
        <v>581</v>
      </c>
      <c r="C296" s="26">
        <f>C297</f>
        <v>0</v>
      </c>
      <c r="D296" s="26">
        <f>D297</f>
        <v>0</v>
      </c>
      <c r="E296" s="26">
        <f t="shared" si="13"/>
        <v>0</v>
      </c>
      <c r="F296" s="26">
        <f>F297</f>
        <v>0</v>
      </c>
      <c r="G296" s="27">
        <f t="shared" si="14"/>
        <v>0</v>
      </c>
      <c r="H296" s="36"/>
      <c r="I296" s="26">
        <f>I297</f>
        <v>0</v>
      </c>
      <c r="J296" s="26">
        <f>J297</f>
        <v>0</v>
      </c>
    </row>
    <row r="297" spans="1:10" ht="67.2" hidden="1" customHeight="1">
      <c r="A297" s="57" t="s">
        <v>582</v>
      </c>
      <c r="B297" s="29" t="s">
        <v>583</v>
      </c>
      <c r="C297" s="36">
        <v>0</v>
      </c>
      <c r="D297" s="36">
        <v>0</v>
      </c>
      <c r="E297" s="36">
        <f t="shared" si="13"/>
        <v>0</v>
      </c>
      <c r="F297" s="36">
        <v>0</v>
      </c>
      <c r="G297" s="37">
        <f t="shared" si="14"/>
        <v>0</v>
      </c>
      <c r="H297" s="36"/>
      <c r="I297" s="36"/>
      <c r="J297" s="36">
        <v>0</v>
      </c>
    </row>
    <row r="298" spans="1:10" s="33" customFormat="1" ht="57.6" customHeight="1">
      <c r="A298" s="64" t="s">
        <v>584</v>
      </c>
      <c r="B298" s="46" t="s">
        <v>585</v>
      </c>
      <c r="C298" s="26">
        <f>C299</f>
        <v>0</v>
      </c>
      <c r="D298" s="26">
        <f>D299</f>
        <v>0</v>
      </c>
      <c r="E298" s="26">
        <f t="shared" si="13"/>
        <v>0</v>
      </c>
      <c r="F298" s="26">
        <f>F299</f>
        <v>0</v>
      </c>
      <c r="G298" s="27">
        <f t="shared" si="14"/>
        <v>0</v>
      </c>
      <c r="H298" s="36"/>
      <c r="I298" s="26">
        <f>I299</f>
        <v>0</v>
      </c>
      <c r="J298" s="26">
        <f>J299</f>
        <v>650.79999999999995</v>
      </c>
    </row>
    <row r="299" spans="1:10" ht="57.6" customHeight="1">
      <c r="A299" s="57" t="s">
        <v>586</v>
      </c>
      <c r="B299" s="29" t="s">
        <v>587</v>
      </c>
      <c r="C299" s="36">
        <v>0</v>
      </c>
      <c r="D299" s="36">
        <v>0</v>
      </c>
      <c r="E299" s="36">
        <f t="shared" si="13"/>
        <v>0</v>
      </c>
      <c r="F299" s="36">
        <v>0</v>
      </c>
      <c r="G299" s="37">
        <f t="shared" si="14"/>
        <v>0</v>
      </c>
      <c r="H299" s="36"/>
      <c r="I299" s="36">
        <v>0</v>
      </c>
      <c r="J299" s="36">
        <v>650.79999999999995</v>
      </c>
    </row>
    <row r="300" spans="1:10" ht="42.6" customHeight="1">
      <c r="A300" s="64" t="s">
        <v>588</v>
      </c>
      <c r="B300" s="25" t="s">
        <v>589</v>
      </c>
      <c r="C300" s="26">
        <v>0</v>
      </c>
      <c r="D300" s="26">
        <v>0</v>
      </c>
      <c r="E300" s="26">
        <v>0</v>
      </c>
      <c r="F300" s="26">
        <v>0</v>
      </c>
      <c r="G300" s="37"/>
      <c r="H300" s="36"/>
      <c r="I300" s="36"/>
      <c r="J300" s="26">
        <f>J301</f>
        <v>650.79999999999995</v>
      </c>
    </row>
    <row r="301" spans="1:10" ht="43.2" customHeight="1">
      <c r="A301" s="64" t="s">
        <v>590</v>
      </c>
      <c r="B301" s="29" t="s">
        <v>591</v>
      </c>
      <c r="C301" s="36">
        <v>0</v>
      </c>
      <c r="D301" s="36">
        <v>0</v>
      </c>
      <c r="E301" s="36">
        <v>0</v>
      </c>
      <c r="F301" s="36">
        <v>0</v>
      </c>
      <c r="G301" s="37"/>
      <c r="H301" s="36"/>
      <c r="I301" s="36"/>
      <c r="J301" s="36">
        <v>650.79999999999995</v>
      </c>
    </row>
    <row r="302" spans="1:10" ht="21.6" customHeight="1">
      <c r="A302" s="58" t="s">
        <v>592</v>
      </c>
      <c r="B302" s="25" t="s">
        <v>593</v>
      </c>
      <c r="C302" s="26">
        <f>C303</f>
        <v>1395.5</v>
      </c>
      <c r="D302" s="26">
        <f>D303</f>
        <v>1395.5</v>
      </c>
      <c r="E302" s="26">
        <f>E303</f>
        <v>0</v>
      </c>
      <c r="F302" s="26">
        <f>F303</f>
        <v>1395.5</v>
      </c>
      <c r="G302" s="27"/>
      <c r="H302" s="26">
        <f t="shared" si="15"/>
        <v>100</v>
      </c>
      <c r="I302" s="26"/>
      <c r="J302" s="26">
        <f>J303</f>
        <v>5456.4</v>
      </c>
    </row>
    <row r="303" spans="1:10" ht="30" customHeight="1">
      <c r="A303" s="57" t="s">
        <v>594</v>
      </c>
      <c r="B303" s="29" t="s">
        <v>595</v>
      </c>
      <c r="C303" s="36">
        <v>1395.5</v>
      </c>
      <c r="D303" s="36">
        <v>1395.5</v>
      </c>
      <c r="E303" s="36"/>
      <c r="F303" s="36">
        <v>1395.5</v>
      </c>
      <c r="G303" s="37"/>
      <c r="H303" s="36">
        <f t="shared" si="15"/>
        <v>100</v>
      </c>
      <c r="I303" s="36"/>
      <c r="J303" s="36">
        <v>5456.4</v>
      </c>
    </row>
    <row r="304" spans="1:10" s="33" customFormat="1">
      <c r="A304" s="58" t="s">
        <v>596</v>
      </c>
      <c r="B304" s="46" t="s">
        <v>597</v>
      </c>
      <c r="C304" s="26">
        <f>C305</f>
        <v>116.2</v>
      </c>
      <c r="D304" s="26">
        <f>D305</f>
        <v>335.2</v>
      </c>
      <c r="E304" s="26">
        <f t="shared" si="13"/>
        <v>219</v>
      </c>
      <c r="F304" s="26">
        <f>F305</f>
        <v>110.9</v>
      </c>
      <c r="G304" s="27">
        <f t="shared" si="14"/>
        <v>-224.29999999999998</v>
      </c>
      <c r="H304" s="36">
        <f t="shared" si="15"/>
        <v>33.084725536992842</v>
      </c>
      <c r="I304" s="26">
        <f>I305</f>
        <v>0</v>
      </c>
      <c r="J304" s="26">
        <f>J305</f>
        <v>637</v>
      </c>
    </row>
    <row r="305" spans="1:10">
      <c r="A305" s="69" t="s">
        <v>598</v>
      </c>
      <c r="B305" s="70" t="s">
        <v>599</v>
      </c>
      <c r="C305" s="36">
        <v>116.2</v>
      </c>
      <c r="D305" s="36">
        <v>335.2</v>
      </c>
      <c r="E305" s="37">
        <f t="shared" si="13"/>
        <v>219</v>
      </c>
      <c r="F305" s="36">
        <v>110.9</v>
      </c>
      <c r="G305" s="37">
        <f t="shared" si="14"/>
        <v>-224.29999999999998</v>
      </c>
      <c r="H305" s="36">
        <f t="shared" si="15"/>
        <v>33.084725536992842</v>
      </c>
      <c r="I305" s="36"/>
      <c r="J305" s="36">
        <v>637</v>
      </c>
    </row>
    <row r="306" spans="1:10" s="41" customFormat="1">
      <c r="A306" s="66" t="s">
        <v>600</v>
      </c>
      <c r="B306" s="67" t="s">
        <v>601</v>
      </c>
      <c r="C306" s="51">
        <f>C309+C311</f>
        <v>304467.3</v>
      </c>
      <c r="D306" s="51">
        <f>D309+D311</f>
        <v>92598.3</v>
      </c>
      <c r="E306" s="52">
        <f t="shared" si="13"/>
        <v>-211869</v>
      </c>
      <c r="F306" s="51">
        <f>F309+F311</f>
        <v>89809.8</v>
      </c>
      <c r="G306" s="52">
        <f t="shared" si="14"/>
        <v>-2788.5</v>
      </c>
      <c r="H306" s="51">
        <f t="shared" si="15"/>
        <v>96.988605622349439</v>
      </c>
      <c r="I306" s="51" t="e">
        <f>I307+I311+I309+#REF!+#REF!</f>
        <v>#REF!</v>
      </c>
      <c r="J306" s="51">
        <f>J309+J311</f>
        <v>2687204.1</v>
      </c>
    </row>
    <row r="307" spans="1:10" ht="52.8" hidden="1">
      <c r="A307" s="69" t="s">
        <v>602</v>
      </c>
      <c r="B307" s="70" t="s">
        <v>603</v>
      </c>
      <c r="C307" s="36">
        <f>C308</f>
        <v>0</v>
      </c>
      <c r="D307" s="36">
        <f>D308</f>
        <v>0</v>
      </c>
      <c r="E307" s="37">
        <f t="shared" si="13"/>
        <v>0</v>
      </c>
      <c r="F307" s="36">
        <f>F308</f>
        <v>0</v>
      </c>
      <c r="G307" s="37">
        <f t="shared" si="14"/>
        <v>0</v>
      </c>
      <c r="H307" s="36" t="e">
        <f t="shared" si="15"/>
        <v>#DIV/0!</v>
      </c>
      <c r="I307" s="36">
        <f>I308</f>
        <v>0</v>
      </c>
      <c r="J307" s="36">
        <f>J308</f>
        <v>0</v>
      </c>
    </row>
    <row r="308" spans="1:10" ht="52.8" hidden="1">
      <c r="A308" s="69" t="s">
        <v>604</v>
      </c>
      <c r="B308" s="70" t="s">
        <v>605</v>
      </c>
      <c r="C308" s="36"/>
      <c r="D308" s="36"/>
      <c r="E308" s="37">
        <f t="shared" si="13"/>
        <v>0</v>
      </c>
      <c r="F308" s="36"/>
      <c r="G308" s="37">
        <f t="shared" si="14"/>
        <v>0</v>
      </c>
      <c r="H308" s="36" t="e">
        <f t="shared" si="15"/>
        <v>#DIV/0!</v>
      </c>
      <c r="I308" s="36"/>
      <c r="J308" s="36"/>
    </row>
    <row r="309" spans="1:10" ht="43.95" hidden="1" customHeight="1">
      <c r="A309" s="58" t="s">
        <v>606</v>
      </c>
      <c r="B309" s="70" t="s">
        <v>607</v>
      </c>
      <c r="C309" s="36">
        <f>C310</f>
        <v>0</v>
      </c>
      <c r="D309" s="36">
        <f>D310</f>
        <v>0</v>
      </c>
      <c r="E309" s="37">
        <f>E310</f>
        <v>0</v>
      </c>
      <c r="F309" s="36">
        <f>F310</f>
        <v>0</v>
      </c>
      <c r="G309" s="37">
        <f t="shared" si="14"/>
        <v>0</v>
      </c>
      <c r="H309" s="36" t="e">
        <f t="shared" si="15"/>
        <v>#DIV/0!</v>
      </c>
      <c r="I309" s="36">
        <f>I310</f>
        <v>0</v>
      </c>
      <c r="J309" s="36">
        <f>J310</f>
        <v>0</v>
      </c>
    </row>
    <row r="310" spans="1:10" ht="26.4" hidden="1">
      <c r="A310" s="69" t="s">
        <v>608</v>
      </c>
      <c r="B310" s="70" t="s">
        <v>609</v>
      </c>
      <c r="C310" s="36">
        <v>0</v>
      </c>
      <c r="D310" s="36">
        <v>0</v>
      </c>
      <c r="E310" s="37">
        <f t="shared" si="13"/>
        <v>0</v>
      </c>
      <c r="F310" s="36">
        <v>0</v>
      </c>
      <c r="G310" s="37">
        <f t="shared" si="14"/>
        <v>0</v>
      </c>
      <c r="H310" s="36" t="e">
        <f t="shared" si="15"/>
        <v>#DIV/0!</v>
      </c>
      <c r="I310" s="36">
        <v>0</v>
      </c>
      <c r="J310" s="36">
        <v>0</v>
      </c>
    </row>
    <row r="311" spans="1:10" s="33" customFormat="1">
      <c r="A311" s="58" t="s">
        <v>610</v>
      </c>
      <c r="B311" s="68" t="s">
        <v>611</v>
      </c>
      <c r="C311" s="26">
        <f>C312</f>
        <v>304467.3</v>
      </c>
      <c r="D311" s="26">
        <f>D312</f>
        <v>92598.3</v>
      </c>
      <c r="E311" s="27">
        <f t="shared" si="13"/>
        <v>-211869</v>
      </c>
      <c r="F311" s="26">
        <f>F312</f>
        <v>89809.8</v>
      </c>
      <c r="G311" s="27">
        <f t="shared" si="14"/>
        <v>-2788.5</v>
      </c>
      <c r="H311" s="26">
        <f t="shared" si="15"/>
        <v>96.988605622349439</v>
      </c>
      <c r="I311" s="26">
        <f>I312</f>
        <v>0</v>
      </c>
      <c r="J311" s="26">
        <f>J312</f>
        <v>2687204.1</v>
      </c>
    </row>
    <row r="312" spans="1:10">
      <c r="A312" s="69" t="s">
        <v>612</v>
      </c>
      <c r="B312" s="70" t="s">
        <v>613</v>
      </c>
      <c r="C312" s="36">
        <v>304467.3</v>
      </c>
      <c r="D312" s="36">
        <v>92598.3</v>
      </c>
      <c r="E312" s="37">
        <f t="shared" si="13"/>
        <v>-211869</v>
      </c>
      <c r="F312" s="36">
        <v>89809.8</v>
      </c>
      <c r="G312" s="37">
        <f t="shared" si="14"/>
        <v>-2788.5</v>
      </c>
      <c r="H312" s="36">
        <f t="shared" si="15"/>
        <v>96.988605622349439</v>
      </c>
      <c r="I312" s="36">
        <v>0</v>
      </c>
      <c r="J312" s="36">
        <v>2687204.1</v>
      </c>
    </row>
    <row r="313" spans="1:10">
      <c r="A313" s="54" t="s">
        <v>614</v>
      </c>
      <c r="B313" s="17" t="s">
        <v>615</v>
      </c>
      <c r="C313" s="18">
        <f>C314</f>
        <v>0</v>
      </c>
      <c r="D313" s="18">
        <f>D314</f>
        <v>28078.7</v>
      </c>
      <c r="E313" s="19">
        <f t="shared" si="13"/>
        <v>28078.7</v>
      </c>
      <c r="F313" s="18">
        <f>F314</f>
        <v>28078.7</v>
      </c>
      <c r="G313" s="19">
        <f t="shared" si="14"/>
        <v>0</v>
      </c>
      <c r="H313" s="18">
        <f t="shared" si="15"/>
        <v>100</v>
      </c>
      <c r="I313" s="18">
        <f>I314</f>
        <v>0</v>
      </c>
      <c r="J313" s="18">
        <f>J314</f>
        <v>28278.799999999999</v>
      </c>
    </row>
    <row r="314" spans="1:10" s="33" customFormat="1" ht="19.2" customHeight="1">
      <c r="A314" s="45" t="s">
        <v>616</v>
      </c>
      <c r="B314" s="46" t="s">
        <v>617</v>
      </c>
      <c r="C314" s="32">
        <f>C316+C315</f>
        <v>0</v>
      </c>
      <c r="D314" s="32">
        <f>D316+D315</f>
        <v>28078.7</v>
      </c>
      <c r="E314" s="47">
        <f t="shared" si="13"/>
        <v>28078.7</v>
      </c>
      <c r="F314" s="32">
        <f>F316+F315</f>
        <v>28078.7</v>
      </c>
      <c r="G314" s="47">
        <f t="shared" si="14"/>
        <v>0</v>
      </c>
      <c r="H314" s="32">
        <f t="shared" si="15"/>
        <v>100</v>
      </c>
      <c r="I314" s="32">
        <f>I316+I315</f>
        <v>0</v>
      </c>
      <c r="J314" s="32">
        <f>J316+J315</f>
        <v>28278.799999999999</v>
      </c>
    </row>
    <row r="315" spans="1:10" ht="52.8" hidden="1">
      <c r="A315" s="28" t="s">
        <v>618</v>
      </c>
      <c r="B315" s="29" t="s">
        <v>619</v>
      </c>
      <c r="C315" s="30"/>
      <c r="D315" s="30"/>
      <c r="E315" s="31">
        <f t="shared" si="13"/>
        <v>0</v>
      </c>
      <c r="F315" s="30"/>
      <c r="G315" s="31">
        <f t="shared" si="14"/>
        <v>0</v>
      </c>
      <c r="H315" s="30" t="e">
        <f t="shared" si="15"/>
        <v>#DIV/0!</v>
      </c>
      <c r="I315" s="30"/>
      <c r="J315" s="30"/>
    </row>
    <row r="316" spans="1:10">
      <c r="A316" s="28" t="s">
        <v>620</v>
      </c>
      <c r="B316" s="29" t="s">
        <v>617</v>
      </c>
      <c r="C316" s="30">
        <v>0</v>
      </c>
      <c r="D316" s="30">
        <v>28078.7</v>
      </c>
      <c r="E316" s="31">
        <f t="shared" si="13"/>
        <v>28078.7</v>
      </c>
      <c r="F316" s="30">
        <v>28078.7</v>
      </c>
      <c r="G316" s="31">
        <f t="shared" si="14"/>
        <v>0</v>
      </c>
      <c r="H316" s="30">
        <f t="shared" si="15"/>
        <v>100</v>
      </c>
      <c r="I316" s="30"/>
      <c r="J316" s="30">
        <v>28278.799999999999</v>
      </c>
    </row>
    <row r="317" spans="1:10" ht="66">
      <c r="A317" s="16" t="s">
        <v>621</v>
      </c>
      <c r="B317" s="67" t="s">
        <v>622</v>
      </c>
      <c r="C317" s="51">
        <f>C318</f>
        <v>0</v>
      </c>
      <c r="D317" s="51">
        <f>D318</f>
        <v>171.6</v>
      </c>
      <c r="E317" s="52">
        <f t="shared" si="13"/>
        <v>171.6</v>
      </c>
      <c r="F317" s="51">
        <f>F318</f>
        <v>286.10000000000002</v>
      </c>
      <c r="G317" s="52">
        <f t="shared" si="14"/>
        <v>114.50000000000003</v>
      </c>
      <c r="H317" s="51">
        <f t="shared" si="15"/>
        <v>166.72494172494174</v>
      </c>
      <c r="I317" s="51">
        <f>I318</f>
        <v>0</v>
      </c>
      <c r="J317" s="51">
        <f>J318</f>
        <v>286.10000000000002</v>
      </c>
    </row>
    <row r="318" spans="1:10" s="41" customFormat="1" ht="26.4">
      <c r="A318" s="49" t="s">
        <v>623</v>
      </c>
      <c r="B318" s="67" t="s">
        <v>624</v>
      </c>
      <c r="C318" s="18">
        <f>C319</f>
        <v>0</v>
      </c>
      <c r="D318" s="18">
        <f>D319</f>
        <v>171.6</v>
      </c>
      <c r="E318" s="19">
        <f t="shared" si="13"/>
        <v>171.6</v>
      </c>
      <c r="F318" s="18">
        <f>F319</f>
        <v>286.10000000000002</v>
      </c>
      <c r="G318" s="19">
        <f t="shared" si="14"/>
        <v>114.50000000000003</v>
      </c>
      <c r="H318" s="18">
        <f t="shared" si="15"/>
        <v>166.72494172494174</v>
      </c>
      <c r="I318" s="18">
        <f>I319</f>
        <v>0</v>
      </c>
      <c r="J318" s="18">
        <f>J319</f>
        <v>286.10000000000002</v>
      </c>
    </row>
    <row r="319" spans="1:10" s="33" customFormat="1" ht="26.4">
      <c r="A319" s="24" t="s">
        <v>625</v>
      </c>
      <c r="B319" s="68" t="s">
        <v>626</v>
      </c>
      <c r="C319" s="32">
        <f>C321+C322</f>
        <v>0</v>
      </c>
      <c r="D319" s="32">
        <f>D321+D322</f>
        <v>171.6</v>
      </c>
      <c r="E319" s="47">
        <f t="shared" si="13"/>
        <v>171.6</v>
      </c>
      <c r="F319" s="32">
        <f>F321+F322</f>
        <v>286.10000000000002</v>
      </c>
      <c r="G319" s="47">
        <f t="shared" si="14"/>
        <v>114.50000000000003</v>
      </c>
      <c r="H319" s="32">
        <f t="shared" si="15"/>
        <v>166.72494172494174</v>
      </c>
      <c r="I319" s="32">
        <f>I321+I322</f>
        <v>0</v>
      </c>
      <c r="J319" s="32">
        <f>J321+J322</f>
        <v>286.10000000000002</v>
      </c>
    </row>
    <row r="320" spans="1:10" hidden="1">
      <c r="A320" s="34"/>
      <c r="B320" s="70"/>
      <c r="C320" s="30"/>
      <c r="D320" s="30"/>
      <c r="E320" s="31">
        <f t="shared" si="13"/>
        <v>0</v>
      </c>
      <c r="F320" s="30"/>
      <c r="G320" s="31">
        <f t="shared" si="14"/>
        <v>0</v>
      </c>
      <c r="H320" s="30" t="e">
        <f t="shared" si="15"/>
        <v>#DIV/0!</v>
      </c>
      <c r="I320" s="30"/>
      <c r="J320" s="30"/>
    </row>
    <row r="321" spans="1:10" ht="26.4">
      <c r="A321" s="34" t="s">
        <v>627</v>
      </c>
      <c r="B321" s="70" t="s">
        <v>628</v>
      </c>
      <c r="C321" s="30">
        <v>0</v>
      </c>
      <c r="D321" s="30">
        <v>39.5</v>
      </c>
      <c r="E321" s="31">
        <f t="shared" si="13"/>
        <v>39.5</v>
      </c>
      <c r="F321" s="30">
        <v>98.1</v>
      </c>
      <c r="G321" s="31">
        <f t="shared" si="14"/>
        <v>58.599999999999994</v>
      </c>
      <c r="H321" s="30">
        <f t="shared" si="15"/>
        <v>248.35443037974682</v>
      </c>
      <c r="I321" s="30"/>
      <c r="J321" s="30">
        <v>98.1</v>
      </c>
    </row>
    <row r="322" spans="1:10" ht="26.4">
      <c r="A322" s="34" t="s">
        <v>629</v>
      </c>
      <c r="B322" s="70" t="s">
        <v>630</v>
      </c>
      <c r="C322" s="30">
        <v>0</v>
      </c>
      <c r="D322" s="30">
        <v>132.1</v>
      </c>
      <c r="E322" s="31">
        <f t="shared" si="13"/>
        <v>132.1</v>
      </c>
      <c r="F322" s="30">
        <v>188</v>
      </c>
      <c r="G322" s="31">
        <f t="shared" si="14"/>
        <v>55.900000000000006</v>
      </c>
      <c r="H322" s="30">
        <f t="shared" si="15"/>
        <v>142.31642694928087</v>
      </c>
      <c r="I322" s="30"/>
      <c r="J322" s="30">
        <v>188</v>
      </c>
    </row>
    <row r="323" spans="1:10" ht="28.95" customHeight="1">
      <c r="A323" s="16" t="s">
        <v>631</v>
      </c>
      <c r="B323" s="17" t="s">
        <v>632</v>
      </c>
      <c r="C323" s="51">
        <f>C324</f>
        <v>0</v>
      </c>
      <c r="D323" s="51">
        <f>D324</f>
        <v>-34341.5</v>
      </c>
      <c r="E323" s="52">
        <f t="shared" si="13"/>
        <v>-34341.5</v>
      </c>
      <c r="F323" s="51">
        <f>F324</f>
        <v>-34363.4</v>
      </c>
      <c r="G323" s="52">
        <f t="shared" si="14"/>
        <v>-21.900000000001455</v>
      </c>
      <c r="H323" s="51">
        <f t="shared" si="15"/>
        <v>100.06377123888008</v>
      </c>
      <c r="I323" s="51">
        <f>I326</f>
        <v>0</v>
      </c>
      <c r="J323" s="51">
        <f>J324</f>
        <v>-34363.4</v>
      </c>
    </row>
    <row r="324" spans="1:10" ht="28.95" customHeight="1">
      <c r="A324" s="24" t="s">
        <v>633</v>
      </c>
      <c r="B324" s="68" t="s">
        <v>634</v>
      </c>
      <c r="C324" s="30">
        <f>C325+C326</f>
        <v>0</v>
      </c>
      <c r="D324" s="30">
        <f>D325+D326</f>
        <v>-34341.5</v>
      </c>
      <c r="E324" s="31">
        <f>D324-C324</f>
        <v>-34341.5</v>
      </c>
      <c r="F324" s="30">
        <f>F325+F326</f>
        <v>-34363.4</v>
      </c>
      <c r="G324" s="31">
        <f>F324-D324</f>
        <v>-21.900000000001455</v>
      </c>
      <c r="H324" s="30">
        <f>F324/D324*100</f>
        <v>100.06377123888008</v>
      </c>
      <c r="I324" s="51"/>
      <c r="J324" s="30">
        <f>J325+J326</f>
        <v>-34363.4</v>
      </c>
    </row>
    <row r="325" spans="1:10" ht="43.2" customHeight="1">
      <c r="A325" s="28" t="s">
        <v>635</v>
      </c>
      <c r="B325" s="29" t="s">
        <v>636</v>
      </c>
      <c r="C325" s="30">
        <v>0</v>
      </c>
      <c r="D325" s="30">
        <v>-0.3</v>
      </c>
      <c r="E325" s="52"/>
      <c r="F325" s="30">
        <v>-0.3</v>
      </c>
      <c r="G325" s="52"/>
      <c r="H325" s="30">
        <f>F325/D325*100</f>
        <v>100</v>
      </c>
      <c r="I325" s="51"/>
      <c r="J325" s="30">
        <v>-0.3</v>
      </c>
    </row>
    <row r="326" spans="1:10" ht="31.95" customHeight="1">
      <c r="A326" s="28" t="s">
        <v>637</v>
      </c>
      <c r="B326" s="29" t="s">
        <v>638</v>
      </c>
      <c r="C326" s="30">
        <v>0</v>
      </c>
      <c r="D326" s="30">
        <v>-34341.199999999997</v>
      </c>
      <c r="E326" s="31">
        <f t="shared" si="13"/>
        <v>-34341.199999999997</v>
      </c>
      <c r="F326" s="30">
        <v>-34363.1</v>
      </c>
      <c r="G326" s="31">
        <f t="shared" si="14"/>
        <v>-21.900000000001455</v>
      </c>
      <c r="H326" s="30">
        <f t="shared" si="15"/>
        <v>100.06377179597685</v>
      </c>
      <c r="I326" s="30"/>
      <c r="J326" s="30">
        <v>-34363.1</v>
      </c>
    </row>
    <row r="327" spans="1:10" ht="16.2" customHeight="1">
      <c r="A327" s="16"/>
      <c r="B327" s="73" t="s">
        <v>639</v>
      </c>
      <c r="C327" s="74">
        <f>C12+C240</f>
        <v>1102491.2999999998</v>
      </c>
      <c r="D327" s="74">
        <f>D12+D240</f>
        <v>940444.7</v>
      </c>
      <c r="E327" s="75">
        <f t="shared" si="13"/>
        <v>-162046.59999999986</v>
      </c>
      <c r="F327" s="74">
        <f>F12+F240</f>
        <v>923026.8</v>
      </c>
      <c r="G327" s="75">
        <f t="shared" si="14"/>
        <v>-17417.899999999907</v>
      </c>
      <c r="H327" s="74">
        <f t="shared" si="15"/>
        <v>98.147908111981494</v>
      </c>
      <c r="I327" s="74" t="e">
        <f>I12+I240</f>
        <v>#REF!</v>
      </c>
      <c r="J327" s="74">
        <f>J12+J240</f>
        <v>7727064.1999999993</v>
      </c>
    </row>
    <row r="332" spans="1:10">
      <c r="F332" s="77"/>
      <c r="I332" s="78"/>
    </row>
  </sheetData>
  <autoFilter ref="A11:J327"/>
  <mergeCells count="11">
    <mergeCell ref="A7:J7"/>
    <mergeCell ref="C1:J1"/>
    <mergeCell ref="C2:J2"/>
    <mergeCell ref="C3:J3"/>
    <mergeCell ref="C4:J4"/>
    <mergeCell ref="C6:J6"/>
    <mergeCell ref="D8:J8"/>
    <mergeCell ref="A9:A10"/>
    <mergeCell ref="B9:B10"/>
    <mergeCell ref="C9:H9"/>
    <mergeCell ref="J9:J10"/>
  </mergeCells>
  <printOptions horizontalCentered="1"/>
  <pageMargins left="0.39370078740157483" right="0.39370078740157483" top="0.59055118110236227" bottom="0.19685039370078741" header="0.15748031496062992" footer="0.19685039370078741"/>
  <pageSetup paperSize="9" scale="99" fitToHeight="2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К-2</vt:lpstr>
      <vt:lpstr>'Форма К-2'!Заголовки_для_печати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2902</dc:creator>
  <cp:lastModifiedBy>Круг Татьяна Андреевна</cp:lastModifiedBy>
  <cp:lastPrinted>2018-04-27T03:18:03Z</cp:lastPrinted>
  <dcterms:created xsi:type="dcterms:W3CDTF">2018-04-25T11:49:21Z</dcterms:created>
  <dcterms:modified xsi:type="dcterms:W3CDTF">2018-04-27T07:36:49Z</dcterms:modified>
</cp:coreProperties>
</file>