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activeTab="0"/>
  </bookViews>
  <sheets>
    <sheet name="таблица 1" sheetId="1" r:id="rId1"/>
    <sheet name="Лист2" sheetId="2" r:id="rId2"/>
    <sheet name="таблица 3" sheetId="3" r:id="rId3"/>
  </sheets>
  <definedNames/>
  <calcPr fullCalcOnLoad="1" fullPrecision="0"/>
</workbook>
</file>

<file path=xl/sharedStrings.xml><?xml version="1.0" encoding="utf-8"?>
<sst xmlns="http://schemas.openxmlformats.org/spreadsheetml/2006/main" count="568" uniqueCount="170">
  <si>
    <t>Таблица 1</t>
  </si>
  <si>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</si>
  <si>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</si>
  <si>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</si>
  <si>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</si>
  <si>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</si>
  <si>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</si>
  <si>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</si>
  <si>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</si>
  <si>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Стоимость капитального ремонта</t>
  </si>
  <si>
    <t>Плановая дата завершения работ</t>
  </si>
  <si>
    <t>всего</t>
  </si>
  <si>
    <t>в том числе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</si>
  <si>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</si>
  <si>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</si>
  <si>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</si>
  <si>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</si>
  <si>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</si>
  <si>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</si>
  <si>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</si>
  <si>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</si>
  <si>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X</t>
  </si>
  <si>
    <t>Стоимость капитального ремонта, ВСЕГО</t>
  </si>
  <si>
    <t>Виды работ/услуг, установленные частью 1 статьи 166 Жилищного кодекса РФ</t>
  </si>
  <si>
    <t>Виды работ/услуг, установленные частью 2 статьи 17 Закона Пермского края от 11 марта 2014 N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</si>
  <si>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</si>
  <si>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</si>
  <si>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</si>
  <si>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</si>
  <si>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</si>
  <si>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</si>
  <si>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</si>
  <si>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</t>
  </si>
  <si>
    <t>устройство выходов на кровлю</t>
  </si>
  <si>
    <t>установка коллективных (общедомовых) приборов учета и узлов управления и регулирования потребления ресурсов</t>
  </si>
  <si>
    <t>устройство и ремонт систем мусороудаления</t>
  </si>
  <si>
    <t>ремонт балконных плит</t>
  </si>
  <si>
    <t>ремонт козырьков входных крылец</t>
  </si>
  <si>
    <t>ед.</t>
  </si>
  <si>
    <t>м3</t>
  </si>
  <si>
    <t>Реестр многоквартирных домов по видам ремонта</t>
  </si>
  <si>
    <t>Таблица 2</t>
  </si>
  <si>
    <t>Планируемые показатели выполнения работ по капитальному</t>
  </si>
  <si>
    <t>ремонту</t>
  </si>
  <si>
    <t>Наименование МО, адрес МКД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</si>
  <si>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</si>
  <si>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</si>
  <si>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</si>
  <si>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</si>
  <si>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</si>
  <si>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</si>
  <si>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</si>
  <si>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</si>
  <si>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Стоимость капитального ремонта в том числе</t>
  </si>
  <si>
    <t>4 кв 2016</t>
  </si>
  <si>
    <t>Итого на 2016 год</t>
  </si>
  <si>
    <t>Итого на 2017 год</t>
  </si>
  <si>
    <t>Х</t>
  </si>
  <si>
    <t>РО</t>
  </si>
  <si>
    <t>кирпич</t>
  </si>
  <si>
    <t>панель</t>
  </si>
  <si>
    <t>шлакоблок</t>
  </si>
  <si>
    <t>1923,9</t>
  </si>
  <si>
    <t>1923,10</t>
  </si>
  <si>
    <t>Таблица 3</t>
  </si>
  <si>
    <t>Итого на 2015 год</t>
  </si>
  <si>
    <t xml:space="preserve">УТВЕРЖДЕН </t>
  </si>
  <si>
    <t xml:space="preserve">Муниципальный краткосрочный (сроком до трех лет) план реализации региональной
программы капитального ремонта общего имущества
в многоквартирных домах, расположенных на территории муниципального образования «Город Березники»
на 2015, 2016, 2017 годы
</t>
  </si>
  <si>
    <t>Итого по МО</t>
  </si>
  <si>
    <t>ввода в эксплуата-цию</t>
  </si>
  <si>
    <t>завершения последнего капитально-го ремонта</t>
  </si>
  <si>
    <t>в том числе жилых помещений, находящих-ся в собственнос-ти граждан</t>
  </si>
  <si>
    <t>Количество жителей, зарегистри-рованных в МКД на дату утвержде-ния краткосро-чного плана</t>
  </si>
  <si>
    <t xml:space="preserve">Способ формирова-ния фонда капитально-го ремонта </t>
  </si>
  <si>
    <t>Удельная стоимость капитально-го ремонта 1 кв.м общей площади помещений МКД</t>
  </si>
  <si>
    <t>Предельная стоимость капитально-го ремонта 1 кв.м общей площади помещений МКД</t>
  </si>
  <si>
    <t>ремонт несущих конструкций многоквартирно-го дома</t>
  </si>
  <si>
    <t>устройство и ремонт систем противопо-жарной автоматики и дымоудале-ния</t>
  </si>
  <si>
    <t>Березниковская 73, г. Березники</t>
  </si>
  <si>
    <t>Березниковская 86, г. Березники</t>
  </si>
  <si>
    <t>Березниковская 75а, г. Березники</t>
  </si>
  <si>
    <t>Веры Бирюковой 16,  г. Березники</t>
  </si>
  <si>
    <t>Гагарина 3, г. Березники</t>
  </si>
  <si>
    <t>Гагарина 11, г. Березники</t>
  </si>
  <si>
    <t>Гагарина 15, г. Березники</t>
  </si>
  <si>
    <t>Гагарина 18, г. Березники</t>
  </si>
  <si>
    <t>Гагарина 26, г. Березники</t>
  </si>
  <si>
    <t>Демьяна Бедного 29, г. Березники</t>
  </si>
  <si>
    <t>Деменева 6, г. Березники</t>
  </si>
  <si>
    <t>Ермака 17, г. Березники</t>
  </si>
  <si>
    <t>Карла Маркса 31, г. Березники</t>
  </si>
  <si>
    <t>Карла Маркса 38, г. Березники</t>
  </si>
  <si>
    <t>Карла Маркса 40, г. Березники</t>
  </si>
  <si>
    <t>Карла Маркса 43, г. Березники</t>
  </si>
  <si>
    <t>Льва Толстого 17, г. Березники</t>
  </si>
  <si>
    <t>Ломоносова 37, г. Березники</t>
  </si>
  <si>
    <t>Ломоносова 39, г. Березники</t>
  </si>
  <si>
    <t>Ломоносова 58, г. Березники</t>
  </si>
  <si>
    <t>Матросова 33, г. Березники</t>
  </si>
  <si>
    <t>Менделеева 1, г. Березники</t>
  </si>
  <si>
    <t>Менделеева 7, г. Березники</t>
  </si>
  <si>
    <t>Менделеева 14, г. Березники</t>
  </si>
  <si>
    <t>Менделеева 21, г. Березники</t>
  </si>
  <si>
    <t>Нагорная 20, г. Березники</t>
  </si>
  <si>
    <t>Нахимова 16, г. Березники</t>
  </si>
  <si>
    <t>Нахимова 21, г. Березники</t>
  </si>
  <si>
    <t>Олега Кошевого 11, г. Березники</t>
  </si>
  <si>
    <t>Панфилова 17, г. Березники</t>
  </si>
  <si>
    <t>Панфилова 26, г. Березники</t>
  </si>
  <si>
    <t>Парковая 3, г. Березники</t>
  </si>
  <si>
    <t>Парковая 4, г. Березники</t>
  </si>
  <si>
    <t>Парковая 6, г. Березники</t>
  </si>
  <si>
    <t>Пятилетки 33, г. Березники</t>
  </si>
  <si>
    <t>Пятилетки 36, г. Березники</t>
  </si>
  <si>
    <t>Пятилетки 40, г. Березники</t>
  </si>
  <si>
    <t>Свободы 52, г. Березники</t>
  </si>
  <si>
    <t>Хользунова 80, г. Березники</t>
  </si>
  <si>
    <t>Циренщикова 11, г. Березники</t>
  </si>
  <si>
    <t>Челюскинцев 17, г. Березники</t>
  </si>
  <si>
    <t>Челюскинцев 47, г. Березники</t>
  </si>
  <si>
    <t>Челюскинцев 67, г. Березники</t>
  </si>
  <si>
    <t>наименование системы</t>
  </si>
  <si>
    <t>проспект Советский 22, г. Березники</t>
  </si>
  <si>
    <t>проспект Советский 46, г. Березники</t>
  </si>
  <si>
    <t>переулок Ардуановский 4, г. Березники</t>
  </si>
  <si>
    <t>проспект Ленина 9, г. Березники</t>
  </si>
  <si>
    <t>проспект Ленина 39, г. Березники</t>
  </si>
  <si>
    <t>проспект Ленина 40, г. Березники</t>
  </si>
  <si>
    <t>проспект Ленина 43, г. Березники</t>
  </si>
  <si>
    <t>проспект Ленина 45, г. Березники</t>
  </si>
  <si>
    <t>проспект Ленина 53, г. Березники</t>
  </si>
  <si>
    <t>проспект Ленина 66, г. Березники</t>
  </si>
  <si>
    <t>проспект Ленина 55а, г. Березники</t>
  </si>
  <si>
    <t>тепл.</t>
  </si>
  <si>
    <t>хвс</t>
  </si>
  <si>
    <t>гвс</t>
  </si>
  <si>
    <t>водоотв.</t>
  </si>
  <si>
    <t>Приложение</t>
  </si>
  <si>
    <t>администрации города</t>
  </si>
  <si>
    <t>к постановлению</t>
  </si>
  <si>
    <t>электр.</t>
  </si>
  <si>
    <t>Юбилейная 141, г. Березники</t>
  </si>
  <si>
    <t>ХГВС</t>
  </si>
  <si>
    <t>ХГВС, водоотв</t>
  </si>
  <si>
    <t xml:space="preserve">ХГВС </t>
  </si>
  <si>
    <t>4 кв 2017</t>
  </si>
  <si>
    <t>проспект Ленина 42, г. Березники</t>
  </si>
  <si>
    <t>Адркс МКД</t>
  </si>
  <si>
    <t>кирпичь</t>
  </si>
  <si>
    <t>Мира 58, г. Березники</t>
  </si>
  <si>
    <t>Мира 65, г. Березники</t>
  </si>
  <si>
    <t>Юбилейная 137, г. Березники</t>
  </si>
  <si>
    <t>Юбилейная 147, г. Березники</t>
  </si>
  <si>
    <t>Мира 80, г. Березники</t>
  </si>
  <si>
    <t>Мира 92, г. Березники</t>
  </si>
  <si>
    <t>Мира 100, г. Березники</t>
  </si>
  <si>
    <t>Мира 102, г. Березники</t>
  </si>
  <si>
    <t>Мира 104, г. Березники</t>
  </si>
  <si>
    <t>Свердлова 164, г. Березники</t>
  </si>
  <si>
    <t>Свердлова 166, г. Березники</t>
  </si>
  <si>
    <t>Свердлова 168, г. Березники</t>
  </si>
  <si>
    <t>Свердлова 170, г. Березники</t>
  </si>
  <si>
    <t>Свердлова 172, г. Березники</t>
  </si>
  <si>
    <t>Пятилетки 101, г. Березники</t>
  </si>
  <si>
    <t>Мира107, г. Березники</t>
  </si>
  <si>
    <t>3 кв 2017</t>
  </si>
  <si>
    <t>СПЕЦ. СЧ.</t>
  </si>
  <si>
    <t xml:space="preserve">постановлением </t>
  </si>
  <si>
    <r>
      <t xml:space="preserve">от </t>
    </r>
    <r>
      <rPr>
        <u val="single"/>
        <sz val="20"/>
        <color indexed="8"/>
        <rFont val="Times New Roman"/>
        <family val="1"/>
      </rPr>
      <t>20.05.2015 № 870</t>
    </r>
  </si>
  <si>
    <r>
      <t xml:space="preserve">от </t>
    </r>
    <r>
      <rPr>
        <u val="single"/>
        <sz val="20"/>
        <color indexed="8"/>
        <rFont val="Times New Roman"/>
        <family val="1"/>
      </rPr>
      <t>19.01.2017 № 112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</si>
</sst>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wrapText="1"/>
    </xf>
    <xf numFmtId="4" fontId="55" fillId="33" borderId="10" xfId="0" applyNumberFormat="1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wrapText="1"/>
    </xf>
    <xf numFmtId="2" fontId="56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/>
    </xf>
    <xf numFmtId="1" fontId="54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8" fillId="33" borderId="0" xfId="42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justify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top" wrapText="1"/>
    </xf>
    <xf numFmtId="4" fontId="61" fillId="0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/>
    </xf>
    <xf numFmtId="4" fontId="54" fillId="0" borderId="10" xfId="0" applyNumberFormat="1" applyFont="1" applyFill="1" applyBorder="1" applyAlignment="1">
      <alignment horizontal="center" vertical="top" wrapText="1"/>
    </xf>
    <xf numFmtId="4" fontId="55" fillId="0" borderId="1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justify"/>
    </xf>
    <xf numFmtId="0" fontId="60" fillId="0" borderId="0" xfId="0" applyFont="1" applyFill="1" applyAlignment="1">
      <alignment horizontal="justify"/>
    </xf>
    <xf numFmtId="0" fontId="0" fillId="0" borderId="11" xfId="0" applyFill="1" applyBorder="1" applyAlignment="1">
      <alignment horizontal="right"/>
    </xf>
    <xf numFmtId="2" fontId="55" fillId="0" borderId="10" xfId="0" applyNumberFormat="1" applyFont="1" applyFill="1" applyBorder="1" applyAlignment="1">
      <alignment horizontal="center" wrapText="1"/>
    </xf>
    <xf numFmtId="4" fontId="55" fillId="0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top" wrapText="1"/>
    </xf>
    <xf numFmtId="49" fontId="54" fillId="33" borderId="12" xfId="0" applyNumberFormat="1" applyFont="1" applyFill="1" applyBorder="1" applyAlignment="1">
      <alignment horizontal="center" wrapText="1"/>
    </xf>
    <xf numFmtId="49" fontId="54" fillId="33" borderId="13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 vertical="top" wrapText="1"/>
    </xf>
    <xf numFmtId="172" fontId="62" fillId="34" borderId="0" xfId="0" applyNumberFormat="1" applyFont="1" applyFill="1" applyBorder="1" applyAlignment="1">
      <alignment horizontal="right"/>
    </xf>
    <xf numFmtId="4" fontId="57" fillId="33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2" fontId="63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172" fontId="62" fillId="0" borderId="0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0" fontId="57" fillId="33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/>
    </xf>
    <xf numFmtId="0" fontId="56" fillId="0" borderId="10" xfId="0" applyFont="1" applyBorder="1" applyAlignment="1">
      <alignment vertical="top" wrapText="1"/>
    </xf>
    <xf numFmtId="0" fontId="54" fillId="0" borderId="15" xfId="0" applyFont="1" applyFill="1" applyBorder="1" applyAlignment="1">
      <alignment/>
    </xf>
    <xf numFmtId="0" fontId="54" fillId="0" borderId="15" xfId="0" applyFont="1" applyFill="1" applyBorder="1" applyAlignment="1">
      <alignment horizontal="center"/>
    </xf>
    <xf numFmtId="2" fontId="54" fillId="0" borderId="15" xfId="0" applyNumberFormat="1" applyFont="1" applyFill="1" applyBorder="1" applyAlignment="1">
      <alignment horizontal="center"/>
    </xf>
    <xf numFmtId="4" fontId="54" fillId="0" borderId="15" xfId="0" applyNumberFormat="1" applyFont="1" applyFill="1" applyBorder="1" applyAlignment="1">
      <alignment horizontal="center" wrapText="1"/>
    </xf>
    <xf numFmtId="4" fontId="55" fillId="0" borderId="15" xfId="0" applyNumberFormat="1" applyFont="1" applyFill="1" applyBorder="1" applyAlignment="1">
      <alignment horizontal="center" wrapText="1"/>
    </xf>
    <xf numFmtId="4" fontId="54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56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center"/>
    </xf>
    <xf numFmtId="4" fontId="54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2" fontId="57" fillId="33" borderId="0" xfId="0" applyNumberFormat="1" applyFont="1" applyFill="1" applyBorder="1" applyAlignment="1">
      <alignment/>
    </xf>
    <xf numFmtId="2" fontId="44" fillId="33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54" fillId="0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 horizontal="left"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4" fillId="0" borderId="0" xfId="0" applyFont="1" applyAlignment="1">
      <alignment/>
    </xf>
    <xf numFmtId="0" fontId="65" fillId="33" borderId="0" xfId="0" applyFont="1" applyFill="1" applyBorder="1" applyAlignment="1">
      <alignment horizontal="left"/>
    </xf>
    <xf numFmtId="0" fontId="65" fillId="33" borderId="0" xfId="0" applyFont="1" applyFill="1" applyAlignment="1">
      <alignment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vertical="top"/>
    </xf>
    <xf numFmtId="0" fontId="57" fillId="33" borderId="0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left" wrapText="1"/>
    </xf>
    <xf numFmtId="0" fontId="55" fillId="33" borderId="16" xfId="0" applyFont="1" applyFill="1" applyBorder="1" applyAlignment="1">
      <alignment horizontal="left" wrapText="1"/>
    </xf>
    <xf numFmtId="0" fontId="66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 wrapText="1"/>
    </xf>
    <xf numFmtId="0" fontId="40" fillId="0" borderId="12" xfId="42" applyFill="1" applyBorder="1" applyAlignment="1" applyProtection="1">
      <alignment horizontal="center" vertical="top" wrapText="1"/>
      <protection/>
    </xf>
    <xf numFmtId="0" fontId="40" fillId="0" borderId="16" xfId="42" applyFill="1" applyBorder="1" applyAlignment="1" applyProtection="1">
      <alignment horizontal="center" vertical="top" wrapText="1"/>
      <protection/>
    </xf>
    <xf numFmtId="0" fontId="40" fillId="0" borderId="13" xfId="42" applyFill="1" applyBorder="1" applyAlignment="1" applyProtection="1">
      <alignment horizontal="center" vertical="top" wrapText="1"/>
      <protection/>
    </xf>
    <xf numFmtId="0" fontId="55" fillId="33" borderId="13" xfId="0" applyFont="1" applyFill="1" applyBorder="1" applyAlignment="1">
      <alignment horizontal="left" wrapText="1"/>
    </xf>
    <xf numFmtId="0" fontId="61" fillId="0" borderId="12" xfId="0" applyFont="1" applyFill="1" applyBorder="1" applyAlignment="1">
      <alignment horizontal="left" wrapText="1"/>
    </xf>
    <xf numFmtId="0" fontId="61" fillId="0" borderId="16" xfId="0" applyFont="1" applyFill="1" applyBorder="1" applyAlignment="1">
      <alignment horizontal="left" wrapText="1"/>
    </xf>
    <xf numFmtId="0" fontId="55" fillId="0" borderId="12" xfId="0" applyFont="1" applyFill="1" applyBorder="1" applyAlignment="1">
      <alignment horizontal="left" wrapText="1"/>
    </xf>
    <xf numFmtId="0" fontId="55" fillId="0" borderId="16" xfId="0" applyFont="1" applyFill="1" applyBorder="1" applyAlignment="1">
      <alignment horizontal="left" wrapText="1"/>
    </xf>
    <xf numFmtId="0" fontId="65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left"/>
    </xf>
    <xf numFmtId="0" fontId="40" fillId="0" borderId="10" xfId="42" applyFill="1" applyBorder="1" applyAlignment="1" applyProtection="1">
      <alignment horizontal="center" vertical="top" wrapText="1"/>
      <protection/>
    </xf>
    <xf numFmtId="0" fontId="57" fillId="0" borderId="0" xfId="0" applyFont="1" applyFill="1" applyBorder="1" applyAlignment="1">
      <alignment horizontal="right"/>
    </xf>
    <xf numFmtId="0" fontId="55" fillId="0" borderId="13" xfId="0" applyFont="1" applyFill="1" applyBorder="1" applyAlignment="1">
      <alignment horizontal="left" wrapText="1"/>
    </xf>
    <xf numFmtId="0" fontId="57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42CCB4386A071F20FFF5F417BC13FFE3B2D98E3C3C0DBC89D84F031604D0718B9C6AB3360CDF02AW7iCJ" TargetMode="External" /><Relationship Id="rId2" Type="http://schemas.openxmlformats.org/officeDocument/2006/relationships/hyperlink" Target="consultantplus://offline/ref=D42CCB4386A071F20FFF414C6DAD62F53221C5E6CCC9D49DC0DBAB6C37440D4FFE89F27124C1F32B7CCFCEW8i4J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="50" zoomScaleNormal="50" zoomScalePageLayoutView="0" workbookViewId="0" topLeftCell="A1">
      <selection activeCell="A12" sqref="A12:T20"/>
    </sheetView>
  </sheetViews>
  <sheetFormatPr defaultColWidth="9.140625" defaultRowHeight="15"/>
  <cols>
    <col min="1" max="1" width="9.421875" style="2" customWidth="1"/>
    <col min="2" max="2" width="32.00390625" style="2" customWidth="1"/>
    <col min="3" max="3" width="11.421875" style="2" customWidth="1"/>
    <col min="4" max="9" width="12.421875" style="2" customWidth="1"/>
    <col min="10" max="10" width="13.7109375" style="2" customWidth="1"/>
    <col min="11" max="11" width="12.421875" style="2" customWidth="1"/>
    <col min="12" max="12" width="16.140625" style="2" customWidth="1"/>
    <col min="13" max="13" width="11.57421875" style="2" customWidth="1"/>
    <col min="14" max="14" width="13.421875" style="2" customWidth="1"/>
    <col min="15" max="15" width="12.421875" style="2" customWidth="1"/>
    <col min="16" max="16" width="17.7109375" style="2" customWidth="1"/>
    <col min="17" max="20" width="12.421875" style="2" customWidth="1"/>
    <col min="21" max="22" width="0" style="2" hidden="1" customWidth="1"/>
    <col min="23" max="23" width="12.421875" style="96" customWidth="1"/>
    <col min="24" max="16384" width="9.140625" style="2" customWidth="1"/>
  </cols>
  <sheetData>
    <row r="1" spans="16:20" ht="25.5">
      <c r="P1" s="110" t="s">
        <v>137</v>
      </c>
      <c r="Q1" s="108"/>
      <c r="R1" s="108"/>
      <c r="S1" s="108"/>
      <c r="T1" s="102"/>
    </row>
    <row r="2" spans="16:20" ht="25.5">
      <c r="P2" s="110" t="s">
        <v>139</v>
      </c>
      <c r="Q2" s="108"/>
      <c r="R2" s="108"/>
      <c r="S2" s="102"/>
      <c r="T2" s="102"/>
    </row>
    <row r="3" spans="16:20" ht="25.5">
      <c r="P3" s="110" t="s">
        <v>138</v>
      </c>
      <c r="Q3" s="108"/>
      <c r="R3" s="108"/>
      <c r="S3" s="108"/>
      <c r="T3" s="102"/>
    </row>
    <row r="4" spans="16:20" ht="25.5">
      <c r="P4" s="110" t="s">
        <v>169</v>
      </c>
      <c r="Q4" s="108"/>
      <c r="R4" s="108"/>
      <c r="S4" s="108"/>
      <c r="T4" s="108"/>
    </row>
    <row r="5" spans="16:20" ht="25.5">
      <c r="P5" s="102"/>
      <c r="Q5" s="103"/>
      <c r="R5" s="102"/>
      <c r="S5" s="102"/>
      <c r="T5" s="102"/>
    </row>
    <row r="6" spans="1:23" s="24" customFormat="1" ht="25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07" t="s">
        <v>66</v>
      </c>
      <c r="Q6" s="108"/>
      <c r="R6" s="108"/>
      <c r="S6" s="104"/>
      <c r="T6" s="104"/>
      <c r="W6" s="97"/>
    </row>
    <row r="7" spans="1:23" s="24" customFormat="1" ht="25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07" t="s">
        <v>167</v>
      </c>
      <c r="Q7" s="108"/>
      <c r="R7" s="108"/>
      <c r="S7" s="108"/>
      <c r="T7" s="108"/>
      <c r="W7" s="97"/>
    </row>
    <row r="8" spans="1:23" s="24" customFormat="1" ht="25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07" t="s">
        <v>138</v>
      </c>
      <c r="Q8" s="108"/>
      <c r="R8" s="108"/>
      <c r="S8" s="108"/>
      <c r="T8" s="105"/>
      <c r="W8" s="97"/>
    </row>
    <row r="9" spans="1:23" s="24" customFormat="1" ht="25.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09" t="s">
        <v>168</v>
      </c>
      <c r="Q9" s="108"/>
      <c r="R9" s="108"/>
      <c r="S9" s="108"/>
      <c r="T9" s="104"/>
      <c r="W9" s="97"/>
    </row>
    <row r="10" spans="1:23" s="24" customFormat="1" ht="24.75">
      <c r="A10" s="26"/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06"/>
      <c r="Q10" s="106"/>
      <c r="R10" s="106"/>
      <c r="S10" s="106"/>
      <c r="T10" s="106"/>
      <c r="W10" s="97"/>
    </row>
    <row r="11" spans="1:23" s="24" customFormat="1" ht="15">
      <c r="A11" s="25"/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97"/>
    </row>
    <row r="12" spans="1:23" s="27" customFormat="1" ht="15" customHeight="1">
      <c r="A12" s="116" t="s">
        <v>67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W12" s="98"/>
    </row>
    <row r="13" spans="1:23" s="27" customFormat="1" ht="15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W13" s="98"/>
    </row>
    <row r="14" spans="1:23" s="27" customFormat="1" ht="15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W14" s="98"/>
    </row>
    <row r="15" spans="1:23" s="27" customFormat="1" ht="15.7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W15" s="98"/>
    </row>
    <row r="16" spans="1:23" s="27" customFormat="1" ht="15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W16" s="98"/>
    </row>
    <row r="17" spans="1:23" s="27" customFormat="1" ht="1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W17" s="98"/>
    </row>
    <row r="18" spans="1:23" s="27" customFormat="1" ht="7.5" customHeight="1" hidden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W18" s="98"/>
    </row>
    <row r="19" spans="1:23" s="27" customFormat="1" ht="10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W19" s="98"/>
    </row>
    <row r="20" spans="1:23" s="27" customFormat="1" ht="15.75" customHeight="1" hidden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W20" s="98"/>
    </row>
    <row r="21" spans="1:23" s="27" customFormat="1" ht="15.75" customHeight="1">
      <c r="A21" s="47"/>
      <c r="B21" s="47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47"/>
      <c r="S21" s="117" t="s">
        <v>0</v>
      </c>
      <c r="T21" s="117"/>
      <c r="W21" s="98"/>
    </row>
    <row r="22" spans="1:23" s="24" customFormat="1" ht="15">
      <c r="A22" s="28"/>
      <c r="B22" s="28"/>
      <c r="C22" s="23"/>
      <c r="D22" s="23"/>
      <c r="E22" s="23"/>
      <c r="F22" s="23"/>
      <c r="O22" s="23"/>
      <c r="P22" s="23"/>
      <c r="Q22" s="23"/>
      <c r="R22" s="23"/>
      <c r="S22" s="23"/>
      <c r="T22" s="23"/>
      <c r="W22" s="97"/>
    </row>
    <row r="23" spans="1:20" ht="39.75" customHeight="1">
      <c r="A23" s="111" t="s">
        <v>1</v>
      </c>
      <c r="B23" s="53" t="s">
        <v>2</v>
      </c>
      <c r="C23" s="111" t="s">
        <v>3</v>
      </c>
      <c r="D23" s="111"/>
      <c r="E23" s="111" t="s">
        <v>4</v>
      </c>
      <c r="F23" s="111" t="s">
        <v>5</v>
      </c>
      <c r="G23" s="111" t="s">
        <v>6</v>
      </c>
      <c r="H23" s="111" t="s">
        <v>7</v>
      </c>
      <c r="I23" s="111" t="s">
        <v>8</v>
      </c>
      <c r="J23" s="112"/>
      <c r="K23" s="111" t="s">
        <v>72</v>
      </c>
      <c r="L23" s="111" t="s">
        <v>53</v>
      </c>
      <c r="M23" s="111"/>
      <c r="N23" s="111"/>
      <c r="O23" s="111"/>
      <c r="P23" s="111"/>
      <c r="Q23" s="111" t="s">
        <v>74</v>
      </c>
      <c r="R23" s="111" t="s">
        <v>75</v>
      </c>
      <c r="S23" s="111" t="s">
        <v>10</v>
      </c>
      <c r="T23" s="118" t="s">
        <v>73</v>
      </c>
    </row>
    <row r="24" spans="1:20" ht="15.75" customHeight="1" hidden="1">
      <c r="A24" s="111"/>
      <c r="B24" s="69"/>
      <c r="C24" s="111" t="s">
        <v>69</v>
      </c>
      <c r="D24" s="111" t="s">
        <v>70</v>
      </c>
      <c r="E24" s="111"/>
      <c r="F24" s="111"/>
      <c r="G24" s="111"/>
      <c r="H24" s="111"/>
      <c r="I24" s="111" t="s">
        <v>11</v>
      </c>
      <c r="J24" s="111" t="s">
        <v>71</v>
      </c>
      <c r="K24" s="111"/>
      <c r="L24" s="111" t="s">
        <v>11</v>
      </c>
      <c r="M24" s="111" t="s">
        <v>12</v>
      </c>
      <c r="N24" s="111"/>
      <c r="O24" s="111"/>
      <c r="P24" s="111"/>
      <c r="Q24" s="111"/>
      <c r="R24" s="111"/>
      <c r="S24" s="111"/>
      <c r="T24" s="118"/>
    </row>
    <row r="25" spans="1:20" ht="169.5" customHeight="1">
      <c r="A25" s="120"/>
      <c r="B25" s="111" t="s">
        <v>147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46" t="s">
        <v>13</v>
      </c>
      <c r="N25" s="46" t="s">
        <v>14</v>
      </c>
      <c r="O25" s="58" t="s">
        <v>15</v>
      </c>
      <c r="P25" s="46" t="s">
        <v>16</v>
      </c>
      <c r="Q25" s="111"/>
      <c r="R25" s="111"/>
      <c r="S25" s="111"/>
      <c r="T25" s="118"/>
    </row>
    <row r="26" spans="1:20" ht="15">
      <c r="A26" s="120"/>
      <c r="B26" s="111"/>
      <c r="C26" s="111"/>
      <c r="D26" s="111"/>
      <c r="E26" s="111"/>
      <c r="F26" s="111"/>
      <c r="G26" s="111"/>
      <c r="H26" s="46" t="s">
        <v>17</v>
      </c>
      <c r="I26" s="46" t="s">
        <v>17</v>
      </c>
      <c r="J26" s="46" t="s">
        <v>17</v>
      </c>
      <c r="K26" s="46" t="s">
        <v>18</v>
      </c>
      <c r="L26" s="46" t="s">
        <v>19</v>
      </c>
      <c r="M26" s="46" t="s">
        <v>19</v>
      </c>
      <c r="N26" s="46" t="s">
        <v>19</v>
      </c>
      <c r="O26" s="46" t="s">
        <v>19</v>
      </c>
      <c r="P26" s="46" t="s">
        <v>19</v>
      </c>
      <c r="Q26" s="46" t="s">
        <v>20</v>
      </c>
      <c r="R26" s="46" t="s">
        <v>20</v>
      </c>
      <c r="S26" s="111"/>
      <c r="T26" s="118"/>
    </row>
    <row r="27" spans="1:20" ht="14.25">
      <c r="A27" s="49">
        <v>1</v>
      </c>
      <c r="B27" s="49">
        <v>2</v>
      </c>
      <c r="C27" s="50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  <c r="K27" s="3">
        <v>11</v>
      </c>
      <c r="L27" s="3">
        <v>12</v>
      </c>
      <c r="M27" s="3">
        <v>13</v>
      </c>
      <c r="N27" s="3">
        <v>14</v>
      </c>
      <c r="O27" s="3">
        <v>15</v>
      </c>
      <c r="P27" s="3">
        <v>16</v>
      </c>
      <c r="Q27" s="3">
        <v>17</v>
      </c>
      <c r="R27" s="3">
        <v>18</v>
      </c>
      <c r="S27" s="3">
        <v>19</v>
      </c>
      <c r="T27" s="4">
        <v>20</v>
      </c>
    </row>
    <row r="28" spans="1:23" s="7" customFormat="1" ht="15" customHeight="1">
      <c r="A28" s="114" t="s">
        <v>68</v>
      </c>
      <c r="B28" s="119"/>
      <c r="C28" s="5" t="s">
        <v>21</v>
      </c>
      <c r="D28" s="5" t="s">
        <v>21</v>
      </c>
      <c r="E28" s="5" t="s">
        <v>21</v>
      </c>
      <c r="F28" s="5" t="s">
        <v>21</v>
      </c>
      <c r="G28" s="5" t="s">
        <v>21</v>
      </c>
      <c r="H28" s="6">
        <f aca="true" t="shared" si="0" ref="H28:P28">H29+H30+H62</f>
        <v>310374.9</v>
      </c>
      <c r="I28" s="6">
        <f t="shared" si="0"/>
        <v>222796.8</v>
      </c>
      <c r="J28" s="6">
        <f t="shared" si="0"/>
        <v>219526.9</v>
      </c>
      <c r="K28" s="6">
        <f t="shared" si="0"/>
        <v>9254</v>
      </c>
      <c r="L28" s="6">
        <f t="shared" si="0"/>
        <v>91578555.3</v>
      </c>
      <c r="M28" s="6">
        <f t="shared" si="0"/>
        <v>0</v>
      </c>
      <c r="N28" s="6">
        <f t="shared" si="0"/>
        <v>0</v>
      </c>
      <c r="O28" s="6">
        <f t="shared" si="0"/>
        <v>0</v>
      </c>
      <c r="P28" s="6">
        <f t="shared" si="0"/>
        <v>91578555.3</v>
      </c>
      <c r="Q28" s="5" t="s">
        <v>21</v>
      </c>
      <c r="R28" s="5" t="s">
        <v>21</v>
      </c>
      <c r="S28" s="5" t="s">
        <v>21</v>
      </c>
      <c r="T28" s="5" t="s">
        <v>21</v>
      </c>
      <c r="W28" s="99"/>
    </row>
    <row r="29" spans="1:23" s="7" customFormat="1" ht="15" customHeight="1">
      <c r="A29" s="114" t="s">
        <v>65</v>
      </c>
      <c r="B29" s="115"/>
      <c r="C29" s="5" t="s">
        <v>21</v>
      </c>
      <c r="D29" s="5" t="s">
        <v>21</v>
      </c>
      <c r="E29" s="5" t="s">
        <v>21</v>
      </c>
      <c r="F29" s="5" t="s">
        <v>21</v>
      </c>
      <c r="G29" s="5" t="s">
        <v>21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5" t="s">
        <v>21</v>
      </c>
      <c r="R29" s="5" t="s">
        <v>21</v>
      </c>
      <c r="S29" s="5" t="s">
        <v>21</v>
      </c>
      <c r="T29" s="5" t="s">
        <v>21</v>
      </c>
      <c r="W29" s="99"/>
    </row>
    <row r="30" spans="1:23" s="7" customFormat="1" ht="15" customHeight="1">
      <c r="A30" s="114" t="s">
        <v>55</v>
      </c>
      <c r="B30" s="115"/>
      <c r="C30" s="5" t="s">
        <v>57</v>
      </c>
      <c r="D30" s="5" t="s">
        <v>57</v>
      </c>
      <c r="E30" s="5" t="s">
        <v>57</v>
      </c>
      <c r="F30" s="5" t="s">
        <v>57</v>
      </c>
      <c r="G30" s="5" t="s">
        <v>57</v>
      </c>
      <c r="H30" s="6">
        <f>SUM(H31:H61)</f>
        <v>66277.2</v>
      </c>
      <c r="I30" s="6">
        <f aca="true" t="shared" si="1" ref="I30:P30">SUM(I31:I61)</f>
        <v>55740.6</v>
      </c>
      <c r="J30" s="6">
        <f t="shared" si="1"/>
        <v>55740.6</v>
      </c>
      <c r="K30" s="6">
        <f t="shared" si="1"/>
        <v>2145</v>
      </c>
      <c r="L30" s="6">
        <f t="shared" si="1"/>
        <v>23017105.68</v>
      </c>
      <c r="M30" s="6">
        <f t="shared" si="1"/>
        <v>0</v>
      </c>
      <c r="N30" s="6">
        <f t="shared" si="1"/>
        <v>0</v>
      </c>
      <c r="O30" s="6">
        <f t="shared" si="1"/>
        <v>0</v>
      </c>
      <c r="P30" s="6">
        <f t="shared" si="1"/>
        <v>23017105.68</v>
      </c>
      <c r="Q30" s="5" t="s">
        <v>57</v>
      </c>
      <c r="R30" s="5" t="s">
        <v>57</v>
      </c>
      <c r="S30" s="5" t="s">
        <v>57</v>
      </c>
      <c r="T30" s="5" t="s">
        <v>57</v>
      </c>
      <c r="W30" s="99"/>
    </row>
    <row r="31" spans="1:22" ht="18">
      <c r="A31" s="8">
        <v>1</v>
      </c>
      <c r="B31" s="9" t="s">
        <v>124</v>
      </c>
      <c r="C31" s="10">
        <v>1962</v>
      </c>
      <c r="D31" s="10">
        <v>1962</v>
      </c>
      <c r="E31" s="8" t="s">
        <v>59</v>
      </c>
      <c r="F31" s="10">
        <v>4</v>
      </c>
      <c r="G31" s="17">
        <v>2</v>
      </c>
      <c r="H31" s="11">
        <v>1384.5</v>
      </c>
      <c r="I31" s="11">
        <v>1247.4</v>
      </c>
      <c r="J31" s="11">
        <v>1247.4</v>
      </c>
      <c r="K31" s="12">
        <v>55</v>
      </c>
      <c r="L31" s="36">
        <v>731126.08</v>
      </c>
      <c r="M31" s="6">
        <v>0</v>
      </c>
      <c r="N31" s="6">
        <v>0</v>
      </c>
      <c r="O31" s="6">
        <v>0</v>
      </c>
      <c r="P31" s="13">
        <v>731126.08</v>
      </c>
      <c r="Q31" s="15">
        <f aca="true" t="shared" si="2" ref="Q31:Q61">P31/I31</f>
        <v>586.12</v>
      </c>
      <c r="R31" s="14">
        <f aca="true" t="shared" si="3" ref="R31:R61">L31/I31</f>
        <v>586.12</v>
      </c>
      <c r="S31" s="14" t="s">
        <v>165</v>
      </c>
      <c r="T31" s="16" t="s">
        <v>58</v>
      </c>
      <c r="U31" s="54">
        <f aca="true" t="shared" si="4" ref="U31:U41">L31/(I31*7*12)</f>
        <v>7</v>
      </c>
      <c r="V31" s="55">
        <f aca="true" t="shared" si="5" ref="V31:V41">R31-Q31</f>
        <v>0</v>
      </c>
    </row>
    <row r="32" spans="1:22" ht="18">
      <c r="A32" s="8">
        <v>2</v>
      </c>
      <c r="B32" s="9" t="s">
        <v>78</v>
      </c>
      <c r="C32" s="10">
        <v>1964</v>
      </c>
      <c r="D32" s="10">
        <v>1964</v>
      </c>
      <c r="E32" s="8" t="s">
        <v>59</v>
      </c>
      <c r="F32" s="10">
        <v>3</v>
      </c>
      <c r="G32" s="17">
        <v>2</v>
      </c>
      <c r="H32" s="11">
        <v>1078.6</v>
      </c>
      <c r="I32" s="11">
        <v>973.4</v>
      </c>
      <c r="J32" s="11">
        <v>973.4</v>
      </c>
      <c r="K32" s="18">
        <v>55</v>
      </c>
      <c r="L32" s="36">
        <v>570529.2</v>
      </c>
      <c r="M32" s="6">
        <v>0</v>
      </c>
      <c r="N32" s="6">
        <v>0</v>
      </c>
      <c r="O32" s="6">
        <v>0</v>
      </c>
      <c r="P32" s="13">
        <v>570529.2</v>
      </c>
      <c r="Q32" s="15">
        <f t="shared" si="2"/>
        <v>586.12</v>
      </c>
      <c r="R32" s="14">
        <f t="shared" si="3"/>
        <v>586.12</v>
      </c>
      <c r="S32" s="14" t="s">
        <v>165</v>
      </c>
      <c r="T32" s="16" t="s">
        <v>58</v>
      </c>
      <c r="U32" s="54">
        <f t="shared" si="4"/>
        <v>7</v>
      </c>
      <c r="V32" s="55">
        <f t="shared" si="5"/>
        <v>0</v>
      </c>
    </row>
    <row r="33" spans="1:22" ht="18">
      <c r="A33" s="8">
        <v>3</v>
      </c>
      <c r="B33" s="9" t="s">
        <v>79</v>
      </c>
      <c r="C33" s="10">
        <v>1935</v>
      </c>
      <c r="D33" s="10">
        <v>1935</v>
      </c>
      <c r="E33" s="8" t="s">
        <v>59</v>
      </c>
      <c r="F33" s="10">
        <v>3</v>
      </c>
      <c r="G33" s="17">
        <v>2</v>
      </c>
      <c r="H33" s="11">
        <v>1005.4</v>
      </c>
      <c r="I33" s="11">
        <v>839.8</v>
      </c>
      <c r="J33" s="11">
        <v>839.8</v>
      </c>
      <c r="K33" s="18">
        <v>43</v>
      </c>
      <c r="L33" s="36">
        <v>206204.49</v>
      </c>
      <c r="M33" s="6">
        <v>0</v>
      </c>
      <c r="N33" s="6">
        <v>0</v>
      </c>
      <c r="O33" s="6">
        <v>0</v>
      </c>
      <c r="P33" s="13">
        <v>206204.49</v>
      </c>
      <c r="Q33" s="15">
        <f t="shared" si="2"/>
        <v>245.54</v>
      </c>
      <c r="R33" s="14">
        <f t="shared" si="3"/>
        <v>245.54</v>
      </c>
      <c r="S33" s="14" t="s">
        <v>165</v>
      </c>
      <c r="T33" s="16" t="s">
        <v>58</v>
      </c>
      <c r="U33" s="54">
        <f t="shared" si="4"/>
        <v>2.9</v>
      </c>
      <c r="V33" s="55">
        <f t="shared" si="5"/>
        <v>0</v>
      </c>
    </row>
    <row r="34" spans="1:22" ht="18">
      <c r="A34" s="8">
        <v>4</v>
      </c>
      <c r="B34" s="9" t="s">
        <v>80</v>
      </c>
      <c r="C34" s="10">
        <v>1954</v>
      </c>
      <c r="D34" s="10">
        <v>1954</v>
      </c>
      <c r="E34" s="8" t="s">
        <v>59</v>
      </c>
      <c r="F34" s="10">
        <v>3</v>
      </c>
      <c r="G34" s="17">
        <v>3</v>
      </c>
      <c r="H34" s="11">
        <v>2237.8</v>
      </c>
      <c r="I34" s="11">
        <v>1995.2</v>
      </c>
      <c r="J34" s="11">
        <v>1995.2</v>
      </c>
      <c r="K34" s="18">
        <v>66</v>
      </c>
      <c r="L34" s="36">
        <v>489901.41</v>
      </c>
      <c r="M34" s="6">
        <v>0</v>
      </c>
      <c r="N34" s="6">
        <v>0</v>
      </c>
      <c r="O34" s="6">
        <v>0</v>
      </c>
      <c r="P34" s="13">
        <v>489901.41</v>
      </c>
      <c r="Q34" s="15">
        <f t="shared" si="2"/>
        <v>245.54</v>
      </c>
      <c r="R34" s="14">
        <f t="shared" si="3"/>
        <v>245.54</v>
      </c>
      <c r="S34" s="14" t="s">
        <v>165</v>
      </c>
      <c r="T34" s="16" t="s">
        <v>58</v>
      </c>
      <c r="U34" s="54">
        <f t="shared" si="4"/>
        <v>2.9</v>
      </c>
      <c r="V34" s="55">
        <f t="shared" si="5"/>
        <v>0</v>
      </c>
    </row>
    <row r="35" spans="1:22" ht="18">
      <c r="A35" s="8">
        <v>5</v>
      </c>
      <c r="B35" s="9" t="s">
        <v>81</v>
      </c>
      <c r="C35" s="10">
        <v>1960</v>
      </c>
      <c r="D35" s="10">
        <v>1960</v>
      </c>
      <c r="E35" s="17" t="s">
        <v>60</v>
      </c>
      <c r="F35" s="10">
        <v>4</v>
      </c>
      <c r="G35" s="17">
        <v>3</v>
      </c>
      <c r="H35" s="11">
        <v>2298.2</v>
      </c>
      <c r="I35" s="11">
        <v>1993.4</v>
      </c>
      <c r="J35" s="11">
        <v>1993.4</v>
      </c>
      <c r="K35" s="18">
        <v>99</v>
      </c>
      <c r="L35" s="36">
        <v>489459.44</v>
      </c>
      <c r="M35" s="6">
        <v>0</v>
      </c>
      <c r="N35" s="6">
        <v>0</v>
      </c>
      <c r="O35" s="6">
        <v>0</v>
      </c>
      <c r="P35" s="13">
        <v>489459.44</v>
      </c>
      <c r="Q35" s="15">
        <f t="shared" si="2"/>
        <v>245.54</v>
      </c>
      <c r="R35" s="14">
        <f t="shared" si="3"/>
        <v>245.54</v>
      </c>
      <c r="S35" s="14" t="s">
        <v>54</v>
      </c>
      <c r="T35" s="16" t="s">
        <v>58</v>
      </c>
      <c r="U35" s="54">
        <f t="shared" si="4"/>
        <v>2.9</v>
      </c>
      <c r="V35" s="55">
        <f t="shared" si="5"/>
        <v>0</v>
      </c>
    </row>
    <row r="36" spans="1:22" ht="18">
      <c r="A36" s="8">
        <v>6</v>
      </c>
      <c r="B36" s="9" t="s">
        <v>82</v>
      </c>
      <c r="C36" s="10">
        <v>1956</v>
      </c>
      <c r="D36" s="10">
        <v>1956</v>
      </c>
      <c r="E36" s="17" t="s">
        <v>59</v>
      </c>
      <c r="F36" s="10">
        <v>4</v>
      </c>
      <c r="G36" s="17">
        <v>3</v>
      </c>
      <c r="H36" s="11">
        <v>1800.2</v>
      </c>
      <c r="I36" s="11">
        <v>1576.4</v>
      </c>
      <c r="J36" s="11">
        <v>1576.4</v>
      </c>
      <c r="K36" s="18">
        <v>57</v>
      </c>
      <c r="L36" s="36">
        <v>853794</v>
      </c>
      <c r="M36" s="6">
        <v>0</v>
      </c>
      <c r="N36" s="6">
        <v>0</v>
      </c>
      <c r="O36" s="6">
        <v>0</v>
      </c>
      <c r="P36" s="13">
        <v>853794</v>
      </c>
      <c r="Q36" s="15">
        <f t="shared" si="2"/>
        <v>541.61</v>
      </c>
      <c r="R36" s="14">
        <f t="shared" si="3"/>
        <v>541.61</v>
      </c>
      <c r="S36" s="14" t="s">
        <v>165</v>
      </c>
      <c r="T36" s="16" t="s">
        <v>58</v>
      </c>
      <c r="U36" s="54">
        <f t="shared" si="4"/>
        <v>6.4</v>
      </c>
      <c r="V36" s="55">
        <f t="shared" si="5"/>
        <v>0</v>
      </c>
    </row>
    <row r="37" spans="1:22" ht="18">
      <c r="A37" s="8">
        <v>7</v>
      </c>
      <c r="B37" s="9" t="s">
        <v>83</v>
      </c>
      <c r="C37" s="10">
        <v>1953</v>
      </c>
      <c r="D37" s="10">
        <v>1953</v>
      </c>
      <c r="E37" s="17" t="s">
        <v>59</v>
      </c>
      <c r="F37" s="10">
        <v>3</v>
      </c>
      <c r="G37" s="17">
        <v>3</v>
      </c>
      <c r="H37" s="11">
        <v>2609.8</v>
      </c>
      <c r="I37" s="11" t="s">
        <v>62</v>
      </c>
      <c r="J37" s="11" t="s">
        <v>63</v>
      </c>
      <c r="K37" s="18">
        <v>58</v>
      </c>
      <c r="L37" s="36">
        <v>472394.41</v>
      </c>
      <c r="M37" s="6">
        <v>0</v>
      </c>
      <c r="N37" s="6">
        <v>0</v>
      </c>
      <c r="O37" s="6">
        <v>0</v>
      </c>
      <c r="P37" s="13">
        <v>472394.41</v>
      </c>
      <c r="Q37" s="15">
        <f t="shared" si="2"/>
        <v>245.54</v>
      </c>
      <c r="R37" s="14">
        <f t="shared" si="3"/>
        <v>245.54</v>
      </c>
      <c r="S37" s="14" t="s">
        <v>165</v>
      </c>
      <c r="T37" s="16" t="s">
        <v>58</v>
      </c>
      <c r="U37" s="54">
        <f>L37/(I37*7*12)</f>
        <v>2.9</v>
      </c>
      <c r="V37" s="55">
        <f>R37-Q37</f>
        <v>0</v>
      </c>
    </row>
    <row r="38" spans="1:22" ht="18">
      <c r="A38" s="8">
        <v>8</v>
      </c>
      <c r="B38" s="9" t="s">
        <v>84</v>
      </c>
      <c r="C38" s="10">
        <v>1958</v>
      </c>
      <c r="D38" s="10">
        <v>1958</v>
      </c>
      <c r="E38" s="17" t="s">
        <v>59</v>
      </c>
      <c r="F38" s="10">
        <v>2</v>
      </c>
      <c r="G38" s="17">
        <v>2</v>
      </c>
      <c r="H38" s="11">
        <v>545.3</v>
      </c>
      <c r="I38" s="11">
        <v>475.7</v>
      </c>
      <c r="J38" s="11">
        <v>475.7</v>
      </c>
      <c r="K38" s="18">
        <v>26</v>
      </c>
      <c r="L38" s="36">
        <v>799704.03</v>
      </c>
      <c r="M38" s="6">
        <v>0</v>
      </c>
      <c r="N38" s="6">
        <v>0</v>
      </c>
      <c r="O38" s="6">
        <v>0</v>
      </c>
      <c r="P38" s="13">
        <v>799704.03</v>
      </c>
      <c r="Q38" s="15">
        <f t="shared" si="2"/>
        <v>1681.11</v>
      </c>
      <c r="R38" s="14">
        <f t="shared" si="3"/>
        <v>1681.11</v>
      </c>
      <c r="S38" s="14" t="s">
        <v>165</v>
      </c>
      <c r="T38" s="16" t="s">
        <v>58</v>
      </c>
      <c r="U38" s="54">
        <f t="shared" si="4"/>
        <v>20</v>
      </c>
      <c r="V38" s="55">
        <f t="shared" si="5"/>
        <v>0</v>
      </c>
    </row>
    <row r="39" spans="1:22" ht="20.25" customHeight="1">
      <c r="A39" s="8">
        <v>9</v>
      </c>
      <c r="B39" s="9" t="s">
        <v>85</v>
      </c>
      <c r="C39" s="10">
        <v>1951</v>
      </c>
      <c r="D39" s="10">
        <v>1951</v>
      </c>
      <c r="E39" s="17" t="s">
        <v>61</v>
      </c>
      <c r="F39" s="10">
        <v>2</v>
      </c>
      <c r="G39" s="17">
        <v>2</v>
      </c>
      <c r="H39" s="11">
        <v>705.1</v>
      </c>
      <c r="I39" s="11">
        <v>659.9</v>
      </c>
      <c r="J39" s="11">
        <v>659.9</v>
      </c>
      <c r="K39" s="18">
        <v>31</v>
      </c>
      <c r="L39" s="36">
        <v>1109364.49</v>
      </c>
      <c r="M39" s="6">
        <v>0</v>
      </c>
      <c r="N39" s="6">
        <v>0</v>
      </c>
      <c r="O39" s="6">
        <v>0</v>
      </c>
      <c r="P39" s="13">
        <v>1109364.49</v>
      </c>
      <c r="Q39" s="15">
        <f t="shared" si="2"/>
        <v>1681.11</v>
      </c>
      <c r="R39" s="14">
        <f t="shared" si="3"/>
        <v>1681.11</v>
      </c>
      <c r="S39" s="14" t="s">
        <v>54</v>
      </c>
      <c r="T39" s="16" t="s">
        <v>58</v>
      </c>
      <c r="U39" s="54">
        <f t="shared" si="4"/>
        <v>20</v>
      </c>
      <c r="V39" s="55">
        <f t="shared" si="5"/>
        <v>0</v>
      </c>
    </row>
    <row r="40" spans="1:22" ht="20.25" customHeight="1">
      <c r="A40" s="8">
        <v>10</v>
      </c>
      <c r="B40" s="9" t="s">
        <v>86</v>
      </c>
      <c r="C40" s="10">
        <v>1952</v>
      </c>
      <c r="D40" s="10">
        <v>1952</v>
      </c>
      <c r="E40" s="17" t="s">
        <v>61</v>
      </c>
      <c r="F40" s="10">
        <v>2</v>
      </c>
      <c r="G40" s="17">
        <v>2</v>
      </c>
      <c r="H40" s="11">
        <v>765.7</v>
      </c>
      <c r="I40" s="11">
        <v>669.5</v>
      </c>
      <c r="J40" s="11">
        <v>669.5</v>
      </c>
      <c r="K40" s="18">
        <v>30</v>
      </c>
      <c r="L40" s="36">
        <f>M40+N40+O40+P40</f>
        <v>192809.31</v>
      </c>
      <c r="M40" s="6">
        <v>0</v>
      </c>
      <c r="N40" s="6">
        <v>0</v>
      </c>
      <c r="O40" s="6">
        <v>0</v>
      </c>
      <c r="P40" s="13">
        <f>R40*I40</f>
        <v>192809.31</v>
      </c>
      <c r="Q40" s="15">
        <v>287.99</v>
      </c>
      <c r="R40" s="15">
        <v>287.99</v>
      </c>
      <c r="S40" s="14" t="s">
        <v>165</v>
      </c>
      <c r="T40" s="16" t="s">
        <v>58</v>
      </c>
      <c r="U40" s="54"/>
      <c r="V40" s="55"/>
    </row>
    <row r="41" spans="1:22" ht="18">
      <c r="A41" s="8">
        <v>11</v>
      </c>
      <c r="B41" s="9" t="s">
        <v>88</v>
      </c>
      <c r="C41" s="10">
        <v>1953</v>
      </c>
      <c r="D41" s="10">
        <v>1953</v>
      </c>
      <c r="E41" s="17" t="s">
        <v>61</v>
      </c>
      <c r="F41" s="10">
        <v>3</v>
      </c>
      <c r="G41" s="17">
        <v>3</v>
      </c>
      <c r="H41" s="11">
        <v>2359.2</v>
      </c>
      <c r="I41" s="11">
        <v>2128.7</v>
      </c>
      <c r="J41" s="11">
        <v>2128.7</v>
      </c>
      <c r="K41" s="18">
        <v>50</v>
      </c>
      <c r="L41" s="36">
        <v>522681</v>
      </c>
      <c r="M41" s="6">
        <v>0</v>
      </c>
      <c r="N41" s="6">
        <v>0</v>
      </c>
      <c r="O41" s="6">
        <v>0</v>
      </c>
      <c r="P41" s="13">
        <v>522681</v>
      </c>
      <c r="Q41" s="15">
        <f t="shared" si="2"/>
        <v>245.54</v>
      </c>
      <c r="R41" s="14">
        <f t="shared" si="3"/>
        <v>245.54</v>
      </c>
      <c r="S41" s="14" t="s">
        <v>54</v>
      </c>
      <c r="T41" s="16" t="s">
        <v>58</v>
      </c>
      <c r="U41" s="54">
        <f t="shared" si="4"/>
        <v>2.9</v>
      </c>
      <c r="V41" s="55">
        <f t="shared" si="5"/>
        <v>0</v>
      </c>
    </row>
    <row r="42" spans="1:22" ht="18">
      <c r="A42" s="8">
        <v>12</v>
      </c>
      <c r="B42" s="9" t="s">
        <v>90</v>
      </c>
      <c r="C42" s="10">
        <v>1948</v>
      </c>
      <c r="D42" s="10">
        <v>1948</v>
      </c>
      <c r="E42" s="17" t="s">
        <v>61</v>
      </c>
      <c r="F42" s="10">
        <v>2</v>
      </c>
      <c r="G42" s="17">
        <v>1</v>
      </c>
      <c r="H42" s="11">
        <v>215.9</v>
      </c>
      <c r="I42" s="11">
        <v>212.3</v>
      </c>
      <c r="J42" s="11">
        <v>212.3</v>
      </c>
      <c r="K42" s="18">
        <v>21</v>
      </c>
      <c r="L42" s="36">
        <v>356899.65</v>
      </c>
      <c r="M42" s="6">
        <v>0</v>
      </c>
      <c r="N42" s="6">
        <v>0</v>
      </c>
      <c r="O42" s="6">
        <v>0</v>
      </c>
      <c r="P42" s="13">
        <v>356899.65</v>
      </c>
      <c r="Q42" s="15">
        <f t="shared" si="2"/>
        <v>1681.11</v>
      </c>
      <c r="R42" s="14">
        <f t="shared" si="3"/>
        <v>1681.11</v>
      </c>
      <c r="S42" s="14" t="s">
        <v>165</v>
      </c>
      <c r="T42" s="16" t="s">
        <v>58</v>
      </c>
      <c r="U42" s="54">
        <f>L42/(I42*7*12)</f>
        <v>20</v>
      </c>
      <c r="V42" s="55">
        <f>R42-Q42</f>
        <v>0</v>
      </c>
    </row>
    <row r="43" spans="1:22" ht="18">
      <c r="A43" s="8">
        <v>13</v>
      </c>
      <c r="B43" s="9" t="s">
        <v>91</v>
      </c>
      <c r="C43" s="10">
        <v>1969</v>
      </c>
      <c r="D43" s="10">
        <v>1969</v>
      </c>
      <c r="E43" s="17" t="s">
        <v>59</v>
      </c>
      <c r="F43" s="10">
        <v>5</v>
      </c>
      <c r="G43" s="17">
        <v>4</v>
      </c>
      <c r="H43" s="11">
        <v>4095</v>
      </c>
      <c r="I43" s="11">
        <v>3641.6</v>
      </c>
      <c r="J43" s="11">
        <v>3641.6</v>
      </c>
      <c r="K43" s="18">
        <v>206</v>
      </c>
      <c r="L43" s="36">
        <v>894158.46</v>
      </c>
      <c r="M43" s="6">
        <v>0</v>
      </c>
      <c r="N43" s="6">
        <v>0</v>
      </c>
      <c r="O43" s="6">
        <v>0</v>
      </c>
      <c r="P43" s="13">
        <v>894158.46</v>
      </c>
      <c r="Q43" s="15">
        <f t="shared" si="2"/>
        <v>245.54</v>
      </c>
      <c r="R43" s="14">
        <f t="shared" si="3"/>
        <v>245.54</v>
      </c>
      <c r="S43" s="14" t="s">
        <v>165</v>
      </c>
      <c r="T43" s="16" t="s">
        <v>58</v>
      </c>
      <c r="U43" s="54">
        <f>L43/(I43*7*12)</f>
        <v>2.9</v>
      </c>
      <c r="V43" s="55">
        <f>R43-Q43</f>
        <v>0</v>
      </c>
    </row>
    <row r="44" spans="1:22" ht="18">
      <c r="A44" s="8">
        <v>14</v>
      </c>
      <c r="B44" s="9" t="s">
        <v>92</v>
      </c>
      <c r="C44" s="10">
        <v>1958</v>
      </c>
      <c r="D44" s="10">
        <v>1958</v>
      </c>
      <c r="E44" s="17" t="s">
        <v>59</v>
      </c>
      <c r="F44" s="10">
        <v>4</v>
      </c>
      <c r="G44" s="17">
        <v>3</v>
      </c>
      <c r="H44" s="11">
        <v>2816.7</v>
      </c>
      <c r="I44" s="11">
        <v>2411.6</v>
      </c>
      <c r="J44" s="11">
        <v>2411.6</v>
      </c>
      <c r="K44" s="18">
        <v>110</v>
      </c>
      <c r="L44" s="36">
        <v>32194.86</v>
      </c>
      <c r="M44" s="6">
        <v>0</v>
      </c>
      <c r="N44" s="6">
        <v>0</v>
      </c>
      <c r="O44" s="6">
        <v>0</v>
      </c>
      <c r="P44" s="13">
        <v>32194.86</v>
      </c>
      <c r="Q44" s="15">
        <f t="shared" si="2"/>
        <v>13.35</v>
      </c>
      <c r="R44" s="14">
        <f t="shared" si="3"/>
        <v>13.35</v>
      </c>
      <c r="S44" s="14" t="s">
        <v>165</v>
      </c>
      <c r="T44" s="16" t="s">
        <v>58</v>
      </c>
      <c r="U44" s="54">
        <f>L44/(I44*7*12)</f>
        <v>0.2</v>
      </c>
      <c r="V44" s="55">
        <f>R44-Q44</f>
        <v>0</v>
      </c>
    </row>
    <row r="45" spans="1:22" ht="18">
      <c r="A45" s="8">
        <v>15</v>
      </c>
      <c r="B45" s="9" t="s">
        <v>93</v>
      </c>
      <c r="C45" s="10">
        <v>1965</v>
      </c>
      <c r="D45" s="10">
        <v>1965</v>
      </c>
      <c r="E45" s="17" t="s">
        <v>60</v>
      </c>
      <c r="F45" s="10">
        <v>5</v>
      </c>
      <c r="G45" s="17">
        <v>3</v>
      </c>
      <c r="H45" s="11">
        <v>3121.4</v>
      </c>
      <c r="I45" s="11">
        <v>2776.1</v>
      </c>
      <c r="J45" s="11">
        <v>2776.1</v>
      </c>
      <c r="K45" s="18">
        <v>118</v>
      </c>
      <c r="L45" s="36">
        <v>1503563.52</v>
      </c>
      <c r="M45" s="6">
        <v>0</v>
      </c>
      <c r="N45" s="6">
        <v>0</v>
      </c>
      <c r="O45" s="6">
        <v>0</v>
      </c>
      <c r="P45" s="13">
        <v>1503563.52</v>
      </c>
      <c r="Q45" s="15">
        <v>667.86</v>
      </c>
      <c r="R45" s="15">
        <v>667.86</v>
      </c>
      <c r="S45" s="14" t="s">
        <v>165</v>
      </c>
      <c r="T45" s="16" t="s">
        <v>58</v>
      </c>
      <c r="U45" s="54">
        <f>L45/(I45*7*12)</f>
        <v>6.4</v>
      </c>
      <c r="V45" s="55">
        <f>R45-Q45</f>
        <v>0</v>
      </c>
    </row>
    <row r="46" spans="1:22" ht="18">
      <c r="A46" s="8">
        <v>16</v>
      </c>
      <c r="B46" s="9" t="s">
        <v>94</v>
      </c>
      <c r="C46" s="10">
        <v>1959</v>
      </c>
      <c r="D46" s="10">
        <v>1959</v>
      </c>
      <c r="E46" s="17" t="s">
        <v>59</v>
      </c>
      <c r="F46" s="10">
        <v>4</v>
      </c>
      <c r="G46" s="17">
        <v>4</v>
      </c>
      <c r="H46" s="11">
        <v>3058.4</v>
      </c>
      <c r="I46" s="11">
        <v>2690</v>
      </c>
      <c r="J46" s="11">
        <v>2690</v>
      </c>
      <c r="K46" s="18">
        <v>120</v>
      </c>
      <c r="L46" s="36">
        <v>660502.6</v>
      </c>
      <c r="M46" s="6">
        <v>0</v>
      </c>
      <c r="N46" s="6">
        <v>0</v>
      </c>
      <c r="O46" s="6">
        <v>0</v>
      </c>
      <c r="P46" s="13">
        <v>660502.6</v>
      </c>
      <c r="Q46" s="15">
        <f t="shared" si="2"/>
        <v>245.54</v>
      </c>
      <c r="R46" s="14">
        <f t="shared" si="3"/>
        <v>245.54</v>
      </c>
      <c r="S46" s="14" t="s">
        <v>165</v>
      </c>
      <c r="T46" s="16" t="s">
        <v>58</v>
      </c>
      <c r="U46" s="54">
        <f>L46/(I46*7*12)</f>
        <v>2.9</v>
      </c>
      <c r="V46" s="55">
        <f>R46-Q46</f>
        <v>0</v>
      </c>
    </row>
    <row r="47" spans="1:22" ht="18">
      <c r="A47" s="8">
        <v>17</v>
      </c>
      <c r="B47" s="9" t="s">
        <v>125</v>
      </c>
      <c r="C47" s="10">
        <v>1951</v>
      </c>
      <c r="D47" s="10">
        <v>1951</v>
      </c>
      <c r="E47" s="17" t="s">
        <v>59</v>
      </c>
      <c r="F47" s="10">
        <v>3</v>
      </c>
      <c r="G47" s="17">
        <v>3</v>
      </c>
      <c r="H47" s="11">
        <v>2349.7</v>
      </c>
      <c r="I47" s="11">
        <v>1824.2</v>
      </c>
      <c r="J47" s="11">
        <v>1824.2</v>
      </c>
      <c r="K47" s="18">
        <v>53</v>
      </c>
      <c r="L47" s="36">
        <v>447914.07</v>
      </c>
      <c r="M47" s="6">
        <v>0</v>
      </c>
      <c r="N47" s="6">
        <v>0</v>
      </c>
      <c r="O47" s="6">
        <v>0</v>
      </c>
      <c r="P47" s="13">
        <v>447914.07</v>
      </c>
      <c r="Q47" s="15">
        <f t="shared" si="2"/>
        <v>245.54</v>
      </c>
      <c r="R47" s="14">
        <f t="shared" si="3"/>
        <v>245.54</v>
      </c>
      <c r="S47" s="14" t="s">
        <v>165</v>
      </c>
      <c r="T47" s="16" t="s">
        <v>58</v>
      </c>
      <c r="U47" s="54">
        <f aca="true" t="shared" si="6" ref="U47:U55">L47/(I47*7*12)</f>
        <v>2.9</v>
      </c>
      <c r="V47" s="55">
        <f aca="true" t="shared" si="7" ref="V47:V55">R47-Q47</f>
        <v>0</v>
      </c>
    </row>
    <row r="48" spans="1:22" ht="18">
      <c r="A48" s="8">
        <v>18</v>
      </c>
      <c r="B48" s="9" t="s">
        <v>127</v>
      </c>
      <c r="C48" s="10">
        <v>1939</v>
      </c>
      <c r="D48" s="10">
        <v>1939</v>
      </c>
      <c r="E48" s="17" t="s">
        <v>59</v>
      </c>
      <c r="F48" s="10">
        <v>5</v>
      </c>
      <c r="G48" s="17">
        <v>6</v>
      </c>
      <c r="H48" s="11">
        <v>5712.7</v>
      </c>
      <c r="I48" s="11">
        <v>4753.9</v>
      </c>
      <c r="J48" s="11">
        <v>4753.9</v>
      </c>
      <c r="K48" s="18">
        <v>88</v>
      </c>
      <c r="L48" s="36">
        <v>1167272.61</v>
      </c>
      <c r="M48" s="6">
        <v>0</v>
      </c>
      <c r="N48" s="6">
        <v>0</v>
      </c>
      <c r="O48" s="6">
        <v>0</v>
      </c>
      <c r="P48" s="13">
        <v>1167272.61</v>
      </c>
      <c r="Q48" s="15">
        <f t="shared" si="2"/>
        <v>245.54</v>
      </c>
      <c r="R48" s="14">
        <f t="shared" si="3"/>
        <v>245.54</v>
      </c>
      <c r="S48" s="14" t="s">
        <v>165</v>
      </c>
      <c r="T48" s="16" t="s">
        <v>58</v>
      </c>
      <c r="U48" s="54">
        <f t="shared" si="6"/>
        <v>2.9</v>
      </c>
      <c r="V48" s="55">
        <f t="shared" si="7"/>
        <v>0</v>
      </c>
    </row>
    <row r="49" spans="1:23" s="31" customFormat="1" ht="18">
      <c r="A49" s="8">
        <v>19</v>
      </c>
      <c r="B49" s="61" t="s">
        <v>129</v>
      </c>
      <c r="C49" s="62">
        <v>1958</v>
      </c>
      <c r="D49" s="62">
        <v>1958</v>
      </c>
      <c r="E49" s="63" t="s">
        <v>59</v>
      </c>
      <c r="F49" s="62">
        <v>5</v>
      </c>
      <c r="G49" s="63">
        <v>7</v>
      </c>
      <c r="H49" s="64">
        <v>9356.6</v>
      </c>
      <c r="I49" s="64">
        <v>8670.2</v>
      </c>
      <c r="J49" s="64">
        <v>8670.2</v>
      </c>
      <c r="K49" s="65">
        <v>199</v>
      </c>
      <c r="L49" s="36">
        <f>M49+N49+O49+P49</f>
        <v>3979274.99</v>
      </c>
      <c r="M49" s="40">
        <v>0</v>
      </c>
      <c r="N49" s="40">
        <v>0</v>
      </c>
      <c r="O49" s="40">
        <v>0</v>
      </c>
      <c r="P49" s="36">
        <v>3979274.99</v>
      </c>
      <c r="Q49" s="66">
        <v>458.96</v>
      </c>
      <c r="R49" s="36">
        <v>458.96</v>
      </c>
      <c r="S49" s="14" t="s">
        <v>165</v>
      </c>
      <c r="T49" s="60" t="s">
        <v>58</v>
      </c>
      <c r="U49" s="67">
        <f t="shared" si="6"/>
        <v>5.5</v>
      </c>
      <c r="V49" s="68">
        <f t="shared" si="7"/>
        <v>0</v>
      </c>
      <c r="W49" s="100"/>
    </row>
    <row r="50" spans="1:23" s="31" customFormat="1" ht="18">
      <c r="A50" s="8">
        <v>20</v>
      </c>
      <c r="B50" s="61" t="s">
        <v>130</v>
      </c>
      <c r="C50" s="62">
        <v>1959</v>
      </c>
      <c r="D50" s="62">
        <v>1959</v>
      </c>
      <c r="E50" s="63" t="s">
        <v>59</v>
      </c>
      <c r="F50" s="62">
        <v>5</v>
      </c>
      <c r="G50" s="63">
        <v>4</v>
      </c>
      <c r="H50" s="64">
        <v>3683.2</v>
      </c>
      <c r="I50" s="64">
        <v>3363.4</v>
      </c>
      <c r="J50" s="64">
        <v>3363.4</v>
      </c>
      <c r="K50" s="65">
        <v>149</v>
      </c>
      <c r="L50" s="36">
        <f>M50+N50+O50+P50</f>
        <v>825849.24</v>
      </c>
      <c r="M50" s="40">
        <v>0</v>
      </c>
      <c r="N50" s="40">
        <v>0</v>
      </c>
      <c r="O50" s="40">
        <v>0</v>
      </c>
      <c r="P50" s="37">
        <f>I50*Q50</f>
        <v>825849.24</v>
      </c>
      <c r="Q50" s="66">
        <v>245.54</v>
      </c>
      <c r="R50" s="66">
        <v>245.54</v>
      </c>
      <c r="S50" s="14" t="s">
        <v>165</v>
      </c>
      <c r="T50" s="95" t="s">
        <v>58</v>
      </c>
      <c r="U50" s="67"/>
      <c r="V50" s="68"/>
      <c r="W50" s="100"/>
    </row>
    <row r="51" spans="1:22" ht="18">
      <c r="A51" s="8">
        <v>21</v>
      </c>
      <c r="B51" s="9" t="s">
        <v>131</v>
      </c>
      <c r="C51" s="10">
        <v>1957</v>
      </c>
      <c r="D51" s="10">
        <v>1957</v>
      </c>
      <c r="E51" s="17" t="s">
        <v>60</v>
      </c>
      <c r="F51" s="10">
        <v>4</v>
      </c>
      <c r="G51" s="17">
        <v>6</v>
      </c>
      <c r="H51" s="11">
        <v>5442.7</v>
      </c>
      <c r="I51" s="11">
        <v>4797</v>
      </c>
      <c r="J51" s="11">
        <v>4797</v>
      </c>
      <c r="K51" s="18">
        <v>189</v>
      </c>
      <c r="L51" s="36">
        <v>1177855.38</v>
      </c>
      <c r="M51" s="6">
        <v>0</v>
      </c>
      <c r="N51" s="6">
        <v>0</v>
      </c>
      <c r="O51" s="6">
        <v>0</v>
      </c>
      <c r="P51" s="13">
        <v>1177855.38</v>
      </c>
      <c r="Q51" s="15">
        <f>P51/I51</f>
        <v>245.54</v>
      </c>
      <c r="R51" s="14">
        <f>L51/I51</f>
        <v>245.54</v>
      </c>
      <c r="S51" s="14" t="s">
        <v>165</v>
      </c>
      <c r="T51" s="16" t="s">
        <v>58</v>
      </c>
      <c r="U51" s="54">
        <f t="shared" si="6"/>
        <v>2.9</v>
      </c>
      <c r="V51" s="55">
        <f t="shared" si="7"/>
        <v>0</v>
      </c>
    </row>
    <row r="52" spans="1:22" ht="18">
      <c r="A52" s="8">
        <v>22</v>
      </c>
      <c r="B52" s="9" t="s">
        <v>132</v>
      </c>
      <c r="C52" s="10">
        <v>1959</v>
      </c>
      <c r="D52" s="10">
        <v>1959</v>
      </c>
      <c r="E52" s="17" t="s">
        <v>59</v>
      </c>
      <c r="F52" s="10">
        <v>4</v>
      </c>
      <c r="G52" s="17">
        <v>2</v>
      </c>
      <c r="H52" s="11">
        <v>1702.7</v>
      </c>
      <c r="I52" s="11">
        <v>1256.9</v>
      </c>
      <c r="J52" s="11">
        <v>1256.9</v>
      </c>
      <c r="K52" s="18">
        <v>52</v>
      </c>
      <c r="L52" s="36">
        <v>308619.23</v>
      </c>
      <c r="M52" s="6">
        <v>0</v>
      </c>
      <c r="N52" s="6">
        <v>0</v>
      </c>
      <c r="O52" s="6">
        <v>0</v>
      </c>
      <c r="P52" s="13">
        <v>308619.23</v>
      </c>
      <c r="Q52" s="15">
        <f t="shared" si="2"/>
        <v>245.54</v>
      </c>
      <c r="R52" s="14">
        <f t="shared" si="3"/>
        <v>245.54</v>
      </c>
      <c r="S52" s="14" t="s">
        <v>165</v>
      </c>
      <c r="T52" s="16" t="s">
        <v>58</v>
      </c>
      <c r="U52" s="54">
        <f t="shared" si="6"/>
        <v>2.9</v>
      </c>
      <c r="V52" s="55">
        <f t="shared" si="7"/>
        <v>0</v>
      </c>
    </row>
    <row r="53" spans="1:22" ht="18">
      <c r="A53" s="8">
        <v>23</v>
      </c>
      <c r="B53" s="9" t="s">
        <v>95</v>
      </c>
      <c r="C53" s="10">
        <v>1958</v>
      </c>
      <c r="D53" s="10">
        <v>1958</v>
      </c>
      <c r="E53" s="17" t="s">
        <v>59</v>
      </c>
      <c r="F53" s="10">
        <v>2</v>
      </c>
      <c r="G53" s="17">
        <v>2</v>
      </c>
      <c r="H53" s="11">
        <v>863.5</v>
      </c>
      <c r="I53" s="11">
        <v>757</v>
      </c>
      <c r="J53" s="11">
        <v>757</v>
      </c>
      <c r="K53" s="18">
        <v>36</v>
      </c>
      <c r="L53" s="36">
        <v>1272600.27</v>
      </c>
      <c r="M53" s="6">
        <v>0</v>
      </c>
      <c r="N53" s="6">
        <v>0</v>
      </c>
      <c r="O53" s="6">
        <v>0</v>
      </c>
      <c r="P53" s="13">
        <v>1272600.27</v>
      </c>
      <c r="Q53" s="15">
        <f t="shared" si="2"/>
        <v>1681.11</v>
      </c>
      <c r="R53" s="14">
        <f t="shared" si="3"/>
        <v>1681.11</v>
      </c>
      <c r="S53" s="14" t="s">
        <v>165</v>
      </c>
      <c r="T53" s="16" t="s">
        <v>58</v>
      </c>
      <c r="U53" s="54">
        <f t="shared" si="6"/>
        <v>20</v>
      </c>
      <c r="V53" s="55">
        <f t="shared" si="7"/>
        <v>0</v>
      </c>
    </row>
    <row r="54" spans="1:22" ht="18">
      <c r="A54" s="8">
        <v>24</v>
      </c>
      <c r="B54" s="9" t="s">
        <v>96</v>
      </c>
      <c r="C54" s="10">
        <v>1958</v>
      </c>
      <c r="D54" s="10">
        <v>1958</v>
      </c>
      <c r="E54" s="17" t="s">
        <v>59</v>
      </c>
      <c r="F54" s="10">
        <v>2</v>
      </c>
      <c r="G54" s="17">
        <v>2</v>
      </c>
      <c r="H54" s="11">
        <v>722</v>
      </c>
      <c r="I54" s="11">
        <v>632</v>
      </c>
      <c r="J54" s="11">
        <v>632</v>
      </c>
      <c r="K54" s="18">
        <v>28</v>
      </c>
      <c r="L54" s="36">
        <v>155181.28</v>
      </c>
      <c r="M54" s="6">
        <v>0</v>
      </c>
      <c r="N54" s="6">
        <v>0</v>
      </c>
      <c r="O54" s="6">
        <v>0</v>
      </c>
      <c r="P54" s="13">
        <v>155181.28</v>
      </c>
      <c r="Q54" s="15">
        <f t="shared" si="2"/>
        <v>245.54</v>
      </c>
      <c r="R54" s="14">
        <f t="shared" si="3"/>
        <v>245.54</v>
      </c>
      <c r="S54" s="14" t="s">
        <v>165</v>
      </c>
      <c r="T54" s="16" t="s">
        <v>58</v>
      </c>
      <c r="U54" s="54">
        <f t="shared" si="6"/>
        <v>2.9</v>
      </c>
      <c r="V54" s="55">
        <f t="shared" si="7"/>
        <v>0</v>
      </c>
    </row>
    <row r="55" spans="1:22" ht="18">
      <c r="A55" s="8">
        <v>25</v>
      </c>
      <c r="B55" s="9" t="s">
        <v>97</v>
      </c>
      <c r="C55" s="10">
        <v>1961</v>
      </c>
      <c r="D55" s="10">
        <v>1961</v>
      </c>
      <c r="E55" s="17" t="s">
        <v>59</v>
      </c>
      <c r="F55" s="10">
        <v>4</v>
      </c>
      <c r="G55" s="17">
        <v>2</v>
      </c>
      <c r="H55" s="11">
        <v>1434.6</v>
      </c>
      <c r="I55" s="11">
        <v>1256.1</v>
      </c>
      <c r="J55" s="11">
        <v>1256.1</v>
      </c>
      <c r="K55" s="18">
        <v>43</v>
      </c>
      <c r="L55" s="36">
        <v>308422.79</v>
      </c>
      <c r="M55" s="6">
        <v>0</v>
      </c>
      <c r="N55" s="6">
        <v>0</v>
      </c>
      <c r="O55" s="6">
        <v>0</v>
      </c>
      <c r="P55" s="13">
        <v>308422.79</v>
      </c>
      <c r="Q55" s="15">
        <f t="shared" si="2"/>
        <v>245.54</v>
      </c>
      <c r="R55" s="14">
        <f t="shared" si="3"/>
        <v>245.54</v>
      </c>
      <c r="S55" s="14" t="s">
        <v>165</v>
      </c>
      <c r="T55" s="16" t="s">
        <v>58</v>
      </c>
      <c r="U55" s="54">
        <f t="shared" si="6"/>
        <v>2.9</v>
      </c>
      <c r="V55" s="55">
        <f t="shared" si="7"/>
        <v>0</v>
      </c>
    </row>
    <row r="56" spans="1:22" ht="18">
      <c r="A56" s="8">
        <v>26</v>
      </c>
      <c r="B56" s="9" t="s">
        <v>98</v>
      </c>
      <c r="C56" s="10">
        <v>1950</v>
      </c>
      <c r="D56" s="10">
        <v>1950</v>
      </c>
      <c r="E56" s="17" t="s">
        <v>61</v>
      </c>
      <c r="F56" s="10">
        <v>2</v>
      </c>
      <c r="G56" s="17">
        <v>1</v>
      </c>
      <c r="H56" s="11">
        <v>211.9</v>
      </c>
      <c r="I56" s="11">
        <v>208.5</v>
      </c>
      <c r="J56" s="11">
        <v>208.5</v>
      </c>
      <c r="K56" s="18">
        <v>13</v>
      </c>
      <c r="L56" s="36">
        <v>350511.44</v>
      </c>
      <c r="M56" s="6">
        <v>0</v>
      </c>
      <c r="N56" s="6">
        <v>0</v>
      </c>
      <c r="O56" s="6">
        <v>0</v>
      </c>
      <c r="P56" s="13">
        <v>350511.44</v>
      </c>
      <c r="Q56" s="15">
        <f t="shared" si="2"/>
        <v>1681.11</v>
      </c>
      <c r="R56" s="14">
        <f t="shared" si="3"/>
        <v>1681.11</v>
      </c>
      <c r="S56" s="14" t="s">
        <v>165</v>
      </c>
      <c r="T56" s="16" t="s">
        <v>58</v>
      </c>
      <c r="U56" s="54">
        <f aca="true" t="shared" si="8" ref="U56:U64">L56/(I56*7*12)</f>
        <v>20</v>
      </c>
      <c r="V56" s="55">
        <f aca="true" t="shared" si="9" ref="V56:V64">R56-Q56</f>
        <v>0</v>
      </c>
    </row>
    <row r="57" spans="1:22" ht="18">
      <c r="A57" s="8">
        <v>27</v>
      </c>
      <c r="B57" s="9" t="s">
        <v>101</v>
      </c>
      <c r="C57" s="10">
        <v>1960</v>
      </c>
      <c r="D57" s="10">
        <v>1960</v>
      </c>
      <c r="E57" s="17" t="s">
        <v>59</v>
      </c>
      <c r="F57" s="10">
        <v>2</v>
      </c>
      <c r="G57" s="17">
        <v>2</v>
      </c>
      <c r="H57" s="11">
        <v>706.1</v>
      </c>
      <c r="I57" s="11">
        <v>624.2</v>
      </c>
      <c r="J57" s="11">
        <v>624.2</v>
      </c>
      <c r="K57" s="18">
        <v>34</v>
      </c>
      <c r="L57" s="36">
        <v>1049348.86</v>
      </c>
      <c r="M57" s="6">
        <v>0</v>
      </c>
      <c r="N57" s="6">
        <v>0</v>
      </c>
      <c r="O57" s="6">
        <v>0</v>
      </c>
      <c r="P57" s="13">
        <v>1049348.86</v>
      </c>
      <c r="Q57" s="15">
        <f t="shared" si="2"/>
        <v>1681.11</v>
      </c>
      <c r="R57" s="14">
        <f t="shared" si="3"/>
        <v>1681.11</v>
      </c>
      <c r="S57" s="14" t="s">
        <v>54</v>
      </c>
      <c r="T57" s="16" t="s">
        <v>58</v>
      </c>
      <c r="U57" s="54">
        <f t="shared" si="8"/>
        <v>20</v>
      </c>
      <c r="V57" s="55">
        <f t="shared" si="9"/>
        <v>0</v>
      </c>
    </row>
    <row r="58" spans="1:22" ht="18">
      <c r="A58" s="8">
        <v>28</v>
      </c>
      <c r="B58" s="9" t="s">
        <v>103</v>
      </c>
      <c r="C58" s="10">
        <v>1957</v>
      </c>
      <c r="D58" s="10">
        <v>1957</v>
      </c>
      <c r="E58" s="17" t="s">
        <v>59</v>
      </c>
      <c r="F58" s="10">
        <v>2</v>
      </c>
      <c r="G58" s="17">
        <v>2</v>
      </c>
      <c r="H58" s="11">
        <v>424.7</v>
      </c>
      <c r="I58" s="11">
        <v>382.5</v>
      </c>
      <c r="J58" s="11">
        <v>382.5</v>
      </c>
      <c r="K58" s="18">
        <v>15</v>
      </c>
      <c r="L58" s="36">
        <v>93919.05</v>
      </c>
      <c r="M58" s="6">
        <v>0</v>
      </c>
      <c r="N58" s="6">
        <v>0</v>
      </c>
      <c r="O58" s="6">
        <v>0</v>
      </c>
      <c r="P58" s="13">
        <v>93919.05</v>
      </c>
      <c r="Q58" s="15">
        <f t="shared" si="2"/>
        <v>245.54</v>
      </c>
      <c r="R58" s="14">
        <f t="shared" si="3"/>
        <v>245.54</v>
      </c>
      <c r="S58" s="14" t="s">
        <v>165</v>
      </c>
      <c r="T58" s="16" t="s">
        <v>58</v>
      </c>
      <c r="U58" s="54">
        <f t="shared" si="8"/>
        <v>2.9</v>
      </c>
      <c r="V58" s="55">
        <f t="shared" si="9"/>
        <v>0</v>
      </c>
    </row>
    <row r="59" spans="1:22" ht="18">
      <c r="A59" s="8">
        <v>29</v>
      </c>
      <c r="B59" s="9" t="s">
        <v>106</v>
      </c>
      <c r="C59" s="10">
        <v>1951</v>
      </c>
      <c r="D59" s="10">
        <v>1951</v>
      </c>
      <c r="E59" s="17" t="s">
        <v>59</v>
      </c>
      <c r="F59" s="10">
        <v>3</v>
      </c>
      <c r="G59" s="17">
        <v>2</v>
      </c>
      <c r="H59" s="11">
        <v>1524.1</v>
      </c>
      <c r="I59" s="11">
        <v>1232.3</v>
      </c>
      <c r="J59" s="11">
        <v>1232.3</v>
      </c>
      <c r="K59" s="18">
        <v>44</v>
      </c>
      <c r="L59" s="36">
        <v>1330896.32</v>
      </c>
      <c r="M59" s="6">
        <v>0</v>
      </c>
      <c r="N59" s="6">
        <v>0</v>
      </c>
      <c r="O59" s="6">
        <v>0</v>
      </c>
      <c r="P59" s="13">
        <v>1330896.32</v>
      </c>
      <c r="Q59" s="15">
        <f t="shared" si="2"/>
        <v>1080.01</v>
      </c>
      <c r="R59" s="14">
        <f t="shared" si="3"/>
        <v>1080.01</v>
      </c>
      <c r="S59" s="14" t="s">
        <v>165</v>
      </c>
      <c r="T59" s="16" t="s">
        <v>58</v>
      </c>
      <c r="U59" s="54">
        <f t="shared" si="8"/>
        <v>12.9</v>
      </c>
      <c r="V59" s="55">
        <f t="shared" si="9"/>
        <v>0</v>
      </c>
    </row>
    <row r="60" spans="1:22" ht="18">
      <c r="A60" s="8">
        <v>30</v>
      </c>
      <c r="B60" s="9" t="s">
        <v>109</v>
      </c>
      <c r="C60" s="10">
        <v>1947</v>
      </c>
      <c r="D60" s="10">
        <v>1947</v>
      </c>
      <c r="E60" s="17" t="s">
        <v>59</v>
      </c>
      <c r="F60" s="10">
        <v>3</v>
      </c>
      <c r="G60" s="17">
        <v>2</v>
      </c>
      <c r="H60" s="11">
        <v>1009.8</v>
      </c>
      <c r="I60" s="11">
        <v>840.5</v>
      </c>
      <c r="J60" s="11">
        <v>840.5</v>
      </c>
      <c r="K60" s="19">
        <v>37</v>
      </c>
      <c r="L60" s="36">
        <v>455223.21</v>
      </c>
      <c r="M60" s="6">
        <v>0</v>
      </c>
      <c r="N60" s="6">
        <v>0</v>
      </c>
      <c r="O60" s="6">
        <v>0</v>
      </c>
      <c r="P60" s="13">
        <v>455223.21</v>
      </c>
      <c r="Q60" s="15">
        <f t="shared" si="2"/>
        <v>541.61</v>
      </c>
      <c r="R60" s="14">
        <f t="shared" si="3"/>
        <v>541.61</v>
      </c>
      <c r="S60" s="14" t="s">
        <v>165</v>
      </c>
      <c r="T60" s="16" t="s">
        <v>58</v>
      </c>
      <c r="U60" s="54">
        <f t="shared" si="8"/>
        <v>6.4</v>
      </c>
      <c r="V60" s="55">
        <f t="shared" si="9"/>
        <v>0</v>
      </c>
    </row>
    <row r="61" spans="1:22" ht="18">
      <c r="A61" s="8">
        <v>31</v>
      </c>
      <c r="B61" s="9" t="s">
        <v>110</v>
      </c>
      <c r="C61" s="10">
        <v>1945</v>
      </c>
      <c r="D61" s="10">
        <v>1945</v>
      </c>
      <c r="E61" s="17" t="s">
        <v>59</v>
      </c>
      <c r="F61" s="10">
        <v>3</v>
      </c>
      <c r="G61" s="17">
        <v>2</v>
      </c>
      <c r="H61" s="11">
        <v>1035.7</v>
      </c>
      <c r="I61" s="11">
        <v>850.9</v>
      </c>
      <c r="J61" s="11">
        <v>850.9</v>
      </c>
      <c r="K61" s="19">
        <v>20</v>
      </c>
      <c r="L61" s="36">
        <v>208929.99</v>
      </c>
      <c r="M61" s="6">
        <v>0</v>
      </c>
      <c r="N61" s="6">
        <v>0</v>
      </c>
      <c r="O61" s="6">
        <v>0</v>
      </c>
      <c r="P61" s="13">
        <v>208929.99</v>
      </c>
      <c r="Q61" s="15">
        <f t="shared" si="2"/>
        <v>245.54</v>
      </c>
      <c r="R61" s="14">
        <f t="shared" si="3"/>
        <v>245.54</v>
      </c>
      <c r="S61" s="14" t="s">
        <v>54</v>
      </c>
      <c r="T61" s="16" t="s">
        <v>58</v>
      </c>
      <c r="U61" s="54">
        <f t="shared" si="8"/>
        <v>2.9</v>
      </c>
      <c r="V61" s="55">
        <f t="shared" si="9"/>
        <v>0</v>
      </c>
    </row>
    <row r="62" spans="1:22" ht="15" customHeight="1">
      <c r="A62" s="59" t="s">
        <v>56</v>
      </c>
      <c r="B62" s="59"/>
      <c r="C62" s="20" t="s">
        <v>57</v>
      </c>
      <c r="D62" s="20" t="s">
        <v>57</v>
      </c>
      <c r="E62" s="20" t="s">
        <v>57</v>
      </c>
      <c r="F62" s="20" t="s">
        <v>57</v>
      </c>
      <c r="G62" s="20" t="s">
        <v>57</v>
      </c>
      <c r="H62" s="21">
        <f>SUM(H63:H103)</f>
        <v>244097.7</v>
      </c>
      <c r="I62" s="21">
        <f aca="true" t="shared" si="10" ref="I62:P62">SUM(I63:I103)</f>
        <v>167056.2</v>
      </c>
      <c r="J62" s="21">
        <f t="shared" si="10"/>
        <v>163786.3</v>
      </c>
      <c r="K62" s="21">
        <f t="shared" si="10"/>
        <v>7109</v>
      </c>
      <c r="L62" s="21">
        <f t="shared" si="10"/>
        <v>68561449.62</v>
      </c>
      <c r="M62" s="21">
        <f t="shared" si="10"/>
        <v>0</v>
      </c>
      <c r="N62" s="21">
        <f t="shared" si="10"/>
        <v>0</v>
      </c>
      <c r="O62" s="21">
        <f t="shared" si="10"/>
        <v>0</v>
      </c>
      <c r="P62" s="21">
        <f t="shared" si="10"/>
        <v>68561449.62</v>
      </c>
      <c r="Q62" s="57" t="s">
        <v>57</v>
      </c>
      <c r="R62" s="57" t="s">
        <v>57</v>
      </c>
      <c r="S62" s="22" t="s">
        <v>57</v>
      </c>
      <c r="T62" s="22" t="s">
        <v>57</v>
      </c>
      <c r="U62" s="54">
        <f t="shared" si="8"/>
        <v>4.9</v>
      </c>
      <c r="V62" s="55" t="e">
        <f t="shared" si="9"/>
        <v>#VALUE!</v>
      </c>
    </row>
    <row r="63" spans="1:22" ht="18">
      <c r="A63" s="8">
        <v>32</v>
      </c>
      <c r="B63" s="9" t="s">
        <v>87</v>
      </c>
      <c r="C63" s="10">
        <v>1949</v>
      </c>
      <c r="D63" s="10">
        <v>1949</v>
      </c>
      <c r="E63" s="17" t="s">
        <v>59</v>
      </c>
      <c r="F63" s="10">
        <v>2</v>
      </c>
      <c r="G63" s="17">
        <v>2</v>
      </c>
      <c r="H63" s="11">
        <v>749.5</v>
      </c>
      <c r="I63" s="11">
        <v>675.2</v>
      </c>
      <c r="J63" s="11">
        <v>675.2</v>
      </c>
      <c r="K63" s="18">
        <v>31</v>
      </c>
      <c r="L63" s="36">
        <f aca="true" t="shared" si="11" ref="L63:L75">M63+N63+O63+P63</f>
        <v>1399669.34</v>
      </c>
      <c r="M63" s="6">
        <v>0</v>
      </c>
      <c r="N63" s="6">
        <v>0</v>
      </c>
      <c r="O63" s="6">
        <v>0</v>
      </c>
      <c r="P63" s="13">
        <f aca="true" t="shared" si="12" ref="P63:P75">R63*I63</f>
        <v>1399669.34</v>
      </c>
      <c r="Q63" s="15">
        <f>L63/I63</f>
        <v>2072.97</v>
      </c>
      <c r="R63" s="14">
        <v>2072.97</v>
      </c>
      <c r="S63" s="14" t="s">
        <v>145</v>
      </c>
      <c r="T63" s="16" t="s">
        <v>58</v>
      </c>
      <c r="U63" s="54">
        <f t="shared" si="8"/>
        <v>24.7</v>
      </c>
      <c r="V63" s="55">
        <f t="shared" si="9"/>
        <v>0</v>
      </c>
    </row>
    <row r="64" spans="1:22" ht="18">
      <c r="A64" s="8">
        <v>33</v>
      </c>
      <c r="B64" s="9" t="s">
        <v>89</v>
      </c>
      <c r="C64" s="10">
        <v>1955</v>
      </c>
      <c r="D64" s="10">
        <v>1955</v>
      </c>
      <c r="E64" s="17" t="s">
        <v>59</v>
      </c>
      <c r="F64" s="10">
        <v>2</v>
      </c>
      <c r="G64" s="17">
        <v>3</v>
      </c>
      <c r="H64" s="11">
        <v>1685</v>
      </c>
      <c r="I64" s="11">
        <v>1413.8</v>
      </c>
      <c r="J64" s="11">
        <v>1413.8</v>
      </c>
      <c r="K64" s="18">
        <v>65</v>
      </c>
      <c r="L64" s="36">
        <f t="shared" si="11"/>
        <v>267547.51</v>
      </c>
      <c r="M64" s="6">
        <v>0</v>
      </c>
      <c r="N64" s="6">
        <v>0</v>
      </c>
      <c r="O64" s="6">
        <v>0</v>
      </c>
      <c r="P64" s="13">
        <f t="shared" si="12"/>
        <v>267547.51</v>
      </c>
      <c r="Q64" s="15">
        <f aca="true" t="shared" si="13" ref="Q64:Q103">L64/I64</f>
        <v>189.24</v>
      </c>
      <c r="R64" s="14">
        <v>189.24</v>
      </c>
      <c r="S64" s="14" t="s">
        <v>145</v>
      </c>
      <c r="T64" s="16" t="s">
        <v>58</v>
      </c>
      <c r="U64" s="54">
        <f t="shared" si="8"/>
        <v>2.3</v>
      </c>
      <c r="V64" s="55">
        <f t="shared" si="9"/>
        <v>0</v>
      </c>
    </row>
    <row r="65" spans="1:22" ht="18">
      <c r="A65" s="8">
        <v>34</v>
      </c>
      <c r="B65" s="9" t="s">
        <v>126</v>
      </c>
      <c r="C65" s="10">
        <v>1955</v>
      </c>
      <c r="D65" s="10">
        <v>1955</v>
      </c>
      <c r="E65" s="17" t="s">
        <v>59</v>
      </c>
      <c r="F65" s="10">
        <v>4</v>
      </c>
      <c r="G65" s="17">
        <v>2</v>
      </c>
      <c r="H65" s="11">
        <v>2129.4</v>
      </c>
      <c r="I65" s="11">
        <v>1879.5</v>
      </c>
      <c r="J65" s="11">
        <v>1879.5</v>
      </c>
      <c r="K65" s="18">
        <v>68</v>
      </c>
      <c r="L65" s="36">
        <f t="shared" si="11"/>
        <v>1707225.03</v>
      </c>
      <c r="M65" s="6">
        <v>0</v>
      </c>
      <c r="N65" s="6">
        <v>0</v>
      </c>
      <c r="O65" s="6">
        <v>0</v>
      </c>
      <c r="P65" s="13">
        <f t="shared" si="12"/>
        <v>1707225.03</v>
      </c>
      <c r="Q65" s="15">
        <f t="shared" si="13"/>
        <v>908.34</v>
      </c>
      <c r="R65" s="14">
        <v>908.34</v>
      </c>
      <c r="S65" s="14" t="s">
        <v>145</v>
      </c>
      <c r="T65" s="16" t="s">
        <v>58</v>
      </c>
      <c r="U65" s="54">
        <f aca="true" t="shared" si="14" ref="U65:U87">L65/(I65*7*12)</f>
        <v>10.8</v>
      </c>
      <c r="V65" s="55">
        <f aca="true" t="shared" si="15" ref="V65:V87">R65-Q65</f>
        <v>0</v>
      </c>
    </row>
    <row r="66" spans="1:23" s="31" customFormat="1" ht="18">
      <c r="A66" s="8">
        <v>35</v>
      </c>
      <c r="B66" s="61" t="s">
        <v>146</v>
      </c>
      <c r="C66" s="62">
        <v>1930</v>
      </c>
      <c r="D66" s="62">
        <v>1963</v>
      </c>
      <c r="E66" s="63" t="s">
        <v>59</v>
      </c>
      <c r="F66" s="62">
        <v>4</v>
      </c>
      <c r="G66" s="63">
        <v>5</v>
      </c>
      <c r="H66" s="64">
        <v>2991.7</v>
      </c>
      <c r="I66" s="64">
        <v>2676.7</v>
      </c>
      <c r="J66" s="64">
        <v>1094.4</v>
      </c>
      <c r="K66" s="65">
        <v>134</v>
      </c>
      <c r="L66" s="36">
        <f>M66+N66+O66+P66</f>
        <v>2639413.57</v>
      </c>
      <c r="M66" s="40">
        <v>0</v>
      </c>
      <c r="N66" s="40">
        <v>0</v>
      </c>
      <c r="O66" s="40">
        <v>0</v>
      </c>
      <c r="P66" s="37">
        <f>R66*I66</f>
        <v>2639413.57</v>
      </c>
      <c r="Q66" s="15">
        <f t="shared" si="13"/>
        <v>986.07</v>
      </c>
      <c r="R66" s="36">
        <v>986.07</v>
      </c>
      <c r="S66" s="36" t="s">
        <v>145</v>
      </c>
      <c r="T66" s="70" t="s">
        <v>58</v>
      </c>
      <c r="U66" s="67">
        <f t="shared" si="14"/>
        <v>11.7</v>
      </c>
      <c r="V66" s="68">
        <f t="shared" si="15"/>
        <v>0</v>
      </c>
      <c r="W66" s="100"/>
    </row>
    <row r="67" spans="1:22" ht="18">
      <c r="A67" s="8">
        <v>36</v>
      </c>
      <c r="B67" s="9" t="s">
        <v>128</v>
      </c>
      <c r="C67" s="10">
        <v>1956</v>
      </c>
      <c r="D67" s="10">
        <v>1956</v>
      </c>
      <c r="E67" s="17" t="s">
        <v>59</v>
      </c>
      <c r="F67" s="10">
        <v>5</v>
      </c>
      <c r="G67" s="17">
        <v>12</v>
      </c>
      <c r="H67" s="11">
        <v>13169.6</v>
      </c>
      <c r="I67" s="11">
        <v>11840.8</v>
      </c>
      <c r="J67" s="11">
        <v>11840.8</v>
      </c>
      <c r="K67" s="18">
        <v>315</v>
      </c>
      <c r="L67" s="36">
        <f t="shared" si="11"/>
        <v>3410031.99</v>
      </c>
      <c r="M67" s="6">
        <v>0</v>
      </c>
      <c r="N67" s="6">
        <v>0</v>
      </c>
      <c r="O67" s="6">
        <v>0</v>
      </c>
      <c r="P67" s="13">
        <f t="shared" si="12"/>
        <v>3410031.99</v>
      </c>
      <c r="Q67" s="15">
        <f t="shared" si="13"/>
        <v>287.99</v>
      </c>
      <c r="R67" s="14">
        <v>287.99</v>
      </c>
      <c r="S67" s="14" t="s">
        <v>145</v>
      </c>
      <c r="T67" s="16" t="s">
        <v>166</v>
      </c>
      <c r="U67" s="54">
        <f t="shared" si="14"/>
        <v>3.4</v>
      </c>
      <c r="V67" s="55">
        <f t="shared" si="15"/>
        <v>0</v>
      </c>
    </row>
    <row r="68" spans="1:22" ht="18">
      <c r="A68" s="8">
        <v>37</v>
      </c>
      <c r="B68" s="9" t="s">
        <v>99</v>
      </c>
      <c r="C68" s="10">
        <v>1960</v>
      </c>
      <c r="D68" s="10">
        <v>1960</v>
      </c>
      <c r="E68" s="17" t="s">
        <v>59</v>
      </c>
      <c r="F68" s="10">
        <v>2</v>
      </c>
      <c r="G68" s="17">
        <v>1</v>
      </c>
      <c r="H68" s="11">
        <v>282.6</v>
      </c>
      <c r="I68" s="11">
        <v>261</v>
      </c>
      <c r="J68" s="11">
        <v>261</v>
      </c>
      <c r="K68" s="18">
        <v>16</v>
      </c>
      <c r="L68" s="36">
        <f t="shared" si="11"/>
        <v>49391.64</v>
      </c>
      <c r="M68" s="6">
        <v>0</v>
      </c>
      <c r="N68" s="6">
        <v>0</v>
      </c>
      <c r="O68" s="6">
        <v>0</v>
      </c>
      <c r="P68" s="13">
        <f t="shared" si="12"/>
        <v>49391.64</v>
      </c>
      <c r="Q68" s="15">
        <f t="shared" si="13"/>
        <v>189.24</v>
      </c>
      <c r="R68" s="14">
        <v>189.24</v>
      </c>
      <c r="S68" s="14" t="s">
        <v>145</v>
      </c>
      <c r="T68" s="16" t="s">
        <v>58</v>
      </c>
      <c r="U68" s="54">
        <f t="shared" si="14"/>
        <v>2.3</v>
      </c>
      <c r="V68" s="55">
        <f t="shared" si="15"/>
        <v>0</v>
      </c>
    </row>
    <row r="69" spans="1:22" ht="18">
      <c r="A69" s="8">
        <v>38</v>
      </c>
      <c r="B69" s="9" t="s">
        <v>100</v>
      </c>
      <c r="C69" s="10">
        <v>1960</v>
      </c>
      <c r="D69" s="10">
        <v>1960</v>
      </c>
      <c r="E69" s="17" t="s">
        <v>59</v>
      </c>
      <c r="F69" s="10">
        <v>2</v>
      </c>
      <c r="G69" s="17">
        <v>1</v>
      </c>
      <c r="H69" s="11">
        <v>287.1</v>
      </c>
      <c r="I69" s="11">
        <v>263</v>
      </c>
      <c r="J69" s="11">
        <v>263</v>
      </c>
      <c r="K69" s="18">
        <v>16</v>
      </c>
      <c r="L69" s="36">
        <f t="shared" si="11"/>
        <v>545191.11</v>
      </c>
      <c r="M69" s="6">
        <v>0</v>
      </c>
      <c r="N69" s="6">
        <v>0</v>
      </c>
      <c r="O69" s="6">
        <v>0</v>
      </c>
      <c r="P69" s="13">
        <f t="shared" si="12"/>
        <v>545191.11</v>
      </c>
      <c r="Q69" s="15">
        <f t="shared" si="13"/>
        <v>2072.97</v>
      </c>
      <c r="R69" s="14">
        <v>2072.97</v>
      </c>
      <c r="S69" s="14" t="s">
        <v>145</v>
      </c>
      <c r="T69" s="16" t="s">
        <v>58</v>
      </c>
      <c r="U69" s="54">
        <f t="shared" si="14"/>
        <v>24.7</v>
      </c>
      <c r="V69" s="55">
        <f t="shared" si="15"/>
        <v>0</v>
      </c>
    </row>
    <row r="70" spans="1:22" ht="18">
      <c r="A70" s="8">
        <v>39</v>
      </c>
      <c r="B70" s="9" t="s">
        <v>102</v>
      </c>
      <c r="C70" s="10">
        <v>1957</v>
      </c>
      <c r="D70" s="10">
        <v>1957</v>
      </c>
      <c r="E70" s="17" t="s">
        <v>59</v>
      </c>
      <c r="F70" s="10">
        <v>2</v>
      </c>
      <c r="G70" s="17">
        <v>2</v>
      </c>
      <c r="H70" s="11">
        <v>554</v>
      </c>
      <c r="I70" s="11">
        <v>478.3</v>
      </c>
      <c r="J70" s="11">
        <v>478.3</v>
      </c>
      <c r="K70" s="18">
        <v>18</v>
      </c>
      <c r="L70" s="36">
        <f t="shared" si="11"/>
        <v>319437.44</v>
      </c>
      <c r="M70" s="6">
        <v>0</v>
      </c>
      <c r="N70" s="6">
        <v>0</v>
      </c>
      <c r="O70" s="6">
        <v>0</v>
      </c>
      <c r="P70" s="13">
        <f t="shared" si="12"/>
        <v>319437.44</v>
      </c>
      <c r="Q70" s="15">
        <f t="shared" si="13"/>
        <v>667.86</v>
      </c>
      <c r="R70" s="14">
        <v>667.86</v>
      </c>
      <c r="S70" s="14" t="s">
        <v>145</v>
      </c>
      <c r="T70" s="16" t="s">
        <v>58</v>
      </c>
      <c r="U70" s="54">
        <f t="shared" si="14"/>
        <v>8</v>
      </c>
      <c r="V70" s="55">
        <f t="shared" si="15"/>
        <v>0</v>
      </c>
    </row>
    <row r="71" spans="1:22" ht="18">
      <c r="A71" s="8">
        <v>40</v>
      </c>
      <c r="B71" s="9" t="s">
        <v>104</v>
      </c>
      <c r="C71" s="10">
        <v>1952</v>
      </c>
      <c r="D71" s="10">
        <v>1952</v>
      </c>
      <c r="E71" s="17" t="s">
        <v>61</v>
      </c>
      <c r="F71" s="10">
        <v>2</v>
      </c>
      <c r="G71" s="17">
        <v>2</v>
      </c>
      <c r="H71" s="11">
        <v>1024</v>
      </c>
      <c r="I71" s="11">
        <v>865.1</v>
      </c>
      <c r="J71" s="11">
        <v>865.1</v>
      </c>
      <c r="K71" s="18">
        <v>38</v>
      </c>
      <c r="L71" s="36">
        <f t="shared" si="11"/>
        <v>249140.15</v>
      </c>
      <c r="M71" s="6">
        <v>0</v>
      </c>
      <c r="N71" s="6">
        <v>0</v>
      </c>
      <c r="O71" s="6">
        <v>0</v>
      </c>
      <c r="P71" s="13">
        <f t="shared" si="12"/>
        <v>249140.15</v>
      </c>
      <c r="Q71" s="15">
        <f t="shared" si="13"/>
        <v>287.99</v>
      </c>
      <c r="R71" s="14">
        <v>287.99</v>
      </c>
      <c r="S71" s="14" t="s">
        <v>145</v>
      </c>
      <c r="T71" s="16" t="s">
        <v>58</v>
      </c>
      <c r="U71" s="54">
        <f t="shared" si="14"/>
        <v>3.4</v>
      </c>
      <c r="V71" s="55">
        <f t="shared" si="15"/>
        <v>0</v>
      </c>
    </row>
    <row r="72" spans="1:22" ht="18">
      <c r="A72" s="8">
        <v>41</v>
      </c>
      <c r="B72" s="9" t="s">
        <v>105</v>
      </c>
      <c r="C72" s="10">
        <v>1952</v>
      </c>
      <c r="D72" s="10">
        <v>1952</v>
      </c>
      <c r="E72" s="17" t="s">
        <v>61</v>
      </c>
      <c r="F72" s="10">
        <v>2</v>
      </c>
      <c r="G72" s="17">
        <v>2</v>
      </c>
      <c r="H72" s="11">
        <v>991.4</v>
      </c>
      <c r="I72" s="11">
        <v>888.2</v>
      </c>
      <c r="J72" s="11">
        <v>888.2</v>
      </c>
      <c r="K72" s="18">
        <v>33</v>
      </c>
      <c r="L72" s="36">
        <f>M72+N72+O72+P72</f>
        <v>1493161.9</v>
      </c>
      <c r="M72" s="6">
        <v>0</v>
      </c>
      <c r="N72" s="6">
        <v>0</v>
      </c>
      <c r="O72" s="6">
        <v>0</v>
      </c>
      <c r="P72" s="13">
        <v>1493161.9</v>
      </c>
      <c r="Q72" s="15">
        <f t="shared" si="13"/>
        <v>1681.11</v>
      </c>
      <c r="R72" s="15">
        <v>2072.97</v>
      </c>
      <c r="S72" s="14" t="s">
        <v>145</v>
      </c>
      <c r="T72" s="16" t="s">
        <v>58</v>
      </c>
      <c r="U72" s="54">
        <f t="shared" si="14"/>
        <v>20</v>
      </c>
      <c r="V72" s="55">
        <f t="shared" si="15"/>
        <v>391.86</v>
      </c>
    </row>
    <row r="73" spans="1:22" ht="18">
      <c r="A73" s="8">
        <v>42</v>
      </c>
      <c r="B73" s="9" t="s">
        <v>107</v>
      </c>
      <c r="C73" s="10">
        <v>1951</v>
      </c>
      <c r="D73" s="10">
        <v>1951</v>
      </c>
      <c r="E73" s="17" t="s">
        <v>59</v>
      </c>
      <c r="F73" s="10">
        <v>2</v>
      </c>
      <c r="G73" s="17">
        <v>2</v>
      </c>
      <c r="H73" s="11">
        <v>582.1</v>
      </c>
      <c r="I73" s="11">
        <v>524.4</v>
      </c>
      <c r="J73" s="11">
        <v>524.4</v>
      </c>
      <c r="K73" s="18">
        <v>29</v>
      </c>
      <c r="L73" s="36">
        <f t="shared" si="11"/>
        <v>151021.96</v>
      </c>
      <c r="M73" s="6">
        <v>0</v>
      </c>
      <c r="N73" s="6">
        <v>0</v>
      </c>
      <c r="O73" s="6">
        <v>0</v>
      </c>
      <c r="P73" s="13">
        <f t="shared" si="12"/>
        <v>151021.96</v>
      </c>
      <c r="Q73" s="15">
        <f t="shared" si="13"/>
        <v>287.99</v>
      </c>
      <c r="R73" s="14">
        <v>287.99</v>
      </c>
      <c r="S73" s="14" t="s">
        <v>145</v>
      </c>
      <c r="T73" s="16" t="s">
        <v>58</v>
      </c>
      <c r="U73" s="54">
        <f t="shared" si="14"/>
        <v>3.4</v>
      </c>
      <c r="V73" s="55">
        <f t="shared" si="15"/>
        <v>0</v>
      </c>
    </row>
    <row r="74" spans="1:22" ht="18">
      <c r="A74" s="8">
        <v>43</v>
      </c>
      <c r="B74" s="9" t="s">
        <v>108</v>
      </c>
      <c r="C74" s="10">
        <v>1951</v>
      </c>
      <c r="D74" s="10">
        <v>1951</v>
      </c>
      <c r="E74" s="17" t="s">
        <v>61</v>
      </c>
      <c r="F74" s="10">
        <v>2</v>
      </c>
      <c r="G74" s="17">
        <v>2</v>
      </c>
      <c r="H74" s="11">
        <v>580.7</v>
      </c>
      <c r="I74" s="11">
        <v>516.7</v>
      </c>
      <c r="J74" s="11">
        <v>516.7</v>
      </c>
      <c r="K74" s="18">
        <v>36</v>
      </c>
      <c r="L74" s="36">
        <f t="shared" si="11"/>
        <v>97780.31</v>
      </c>
      <c r="M74" s="6">
        <v>0</v>
      </c>
      <c r="N74" s="6">
        <v>0</v>
      </c>
      <c r="O74" s="6">
        <v>0</v>
      </c>
      <c r="P74" s="13">
        <f t="shared" si="12"/>
        <v>97780.31</v>
      </c>
      <c r="Q74" s="15">
        <f t="shared" si="13"/>
        <v>189.24</v>
      </c>
      <c r="R74" s="14">
        <v>189.24</v>
      </c>
      <c r="S74" s="14" t="s">
        <v>145</v>
      </c>
      <c r="T74" s="16" t="s">
        <v>58</v>
      </c>
      <c r="U74" s="54">
        <f t="shared" si="14"/>
        <v>2.3</v>
      </c>
      <c r="V74" s="55">
        <f t="shared" si="15"/>
        <v>0</v>
      </c>
    </row>
    <row r="75" spans="1:22" ht="18">
      <c r="A75" s="8">
        <v>44</v>
      </c>
      <c r="B75" s="9" t="s">
        <v>111</v>
      </c>
      <c r="C75" s="10">
        <v>1946</v>
      </c>
      <c r="D75" s="10">
        <v>1946</v>
      </c>
      <c r="E75" s="17" t="s">
        <v>59</v>
      </c>
      <c r="F75" s="10">
        <v>3</v>
      </c>
      <c r="G75" s="17">
        <v>2</v>
      </c>
      <c r="H75" s="11">
        <v>1053.8</v>
      </c>
      <c r="I75" s="11">
        <v>853.8</v>
      </c>
      <c r="J75" s="11">
        <v>853.8</v>
      </c>
      <c r="K75" s="18">
        <v>23</v>
      </c>
      <c r="L75" s="36">
        <f t="shared" si="11"/>
        <v>161573.11</v>
      </c>
      <c r="M75" s="6">
        <v>0</v>
      </c>
      <c r="N75" s="6">
        <v>0</v>
      </c>
      <c r="O75" s="6">
        <v>0</v>
      </c>
      <c r="P75" s="13">
        <f t="shared" si="12"/>
        <v>161573.11</v>
      </c>
      <c r="Q75" s="15">
        <f t="shared" si="13"/>
        <v>189.24</v>
      </c>
      <c r="R75" s="14">
        <v>189.24</v>
      </c>
      <c r="S75" s="14" t="s">
        <v>145</v>
      </c>
      <c r="T75" s="16" t="s">
        <v>58</v>
      </c>
      <c r="U75" s="54">
        <f t="shared" si="14"/>
        <v>2.3</v>
      </c>
      <c r="V75" s="55">
        <f t="shared" si="15"/>
        <v>0</v>
      </c>
    </row>
    <row r="76" spans="1:22" ht="18">
      <c r="A76" s="8">
        <v>45</v>
      </c>
      <c r="B76" s="9" t="s">
        <v>112</v>
      </c>
      <c r="C76" s="10">
        <v>1950</v>
      </c>
      <c r="D76" s="10">
        <v>1950</v>
      </c>
      <c r="E76" s="17" t="s">
        <v>59</v>
      </c>
      <c r="F76" s="10">
        <v>3</v>
      </c>
      <c r="G76" s="17">
        <v>2</v>
      </c>
      <c r="H76" s="11">
        <v>1567.5</v>
      </c>
      <c r="I76" s="11">
        <v>1269.5</v>
      </c>
      <c r="J76" s="11">
        <v>1269.5</v>
      </c>
      <c r="K76" s="18">
        <v>38</v>
      </c>
      <c r="L76" s="36">
        <f aca="true" t="shared" si="16" ref="L76:L86">M76+N76+O76+P76</f>
        <v>1153137.63</v>
      </c>
      <c r="M76" s="6">
        <v>0</v>
      </c>
      <c r="N76" s="6">
        <v>0</v>
      </c>
      <c r="O76" s="6">
        <v>0</v>
      </c>
      <c r="P76" s="13">
        <f aca="true" t="shared" si="17" ref="P76:P86">R76*I76</f>
        <v>1153137.63</v>
      </c>
      <c r="Q76" s="15">
        <f t="shared" si="13"/>
        <v>908.34</v>
      </c>
      <c r="R76" s="15">
        <v>908.34</v>
      </c>
      <c r="S76" s="14" t="s">
        <v>145</v>
      </c>
      <c r="T76" s="16" t="s">
        <v>58</v>
      </c>
      <c r="U76" s="54">
        <f t="shared" si="14"/>
        <v>10.8</v>
      </c>
      <c r="V76" s="55">
        <f t="shared" si="15"/>
        <v>0</v>
      </c>
    </row>
    <row r="77" spans="1:22" ht="18">
      <c r="A77" s="8">
        <v>46</v>
      </c>
      <c r="B77" s="9" t="s">
        <v>113</v>
      </c>
      <c r="C77" s="10">
        <v>1950</v>
      </c>
      <c r="D77" s="10">
        <v>1950</v>
      </c>
      <c r="E77" s="17" t="s">
        <v>59</v>
      </c>
      <c r="F77" s="10">
        <v>3</v>
      </c>
      <c r="G77" s="17">
        <v>3</v>
      </c>
      <c r="H77" s="11">
        <v>2174.1</v>
      </c>
      <c r="I77" s="11">
        <v>1781</v>
      </c>
      <c r="J77" s="11">
        <v>1781</v>
      </c>
      <c r="K77" s="19">
        <v>38</v>
      </c>
      <c r="L77" s="36">
        <f t="shared" si="16"/>
        <v>2371864.56</v>
      </c>
      <c r="M77" s="6">
        <v>0</v>
      </c>
      <c r="N77" s="6">
        <v>0</v>
      </c>
      <c r="O77" s="6">
        <v>0</v>
      </c>
      <c r="P77" s="13">
        <f t="shared" si="17"/>
        <v>2371864.56</v>
      </c>
      <c r="Q77" s="15">
        <f t="shared" si="13"/>
        <v>1331.76</v>
      </c>
      <c r="R77" s="14">
        <v>1331.76</v>
      </c>
      <c r="S77" s="14" t="s">
        <v>145</v>
      </c>
      <c r="T77" s="16" t="s">
        <v>58</v>
      </c>
      <c r="U77" s="54">
        <f t="shared" si="14"/>
        <v>15.9</v>
      </c>
      <c r="V77" s="55">
        <f t="shared" si="15"/>
        <v>0</v>
      </c>
    </row>
    <row r="78" spans="1:22" ht="18">
      <c r="A78" s="8">
        <v>47</v>
      </c>
      <c r="B78" s="9" t="s">
        <v>114</v>
      </c>
      <c r="C78" s="10">
        <v>1951</v>
      </c>
      <c r="D78" s="10">
        <v>1951</v>
      </c>
      <c r="E78" s="17" t="s">
        <v>59</v>
      </c>
      <c r="F78" s="10">
        <v>3</v>
      </c>
      <c r="G78" s="17">
        <v>2</v>
      </c>
      <c r="H78" s="11">
        <v>1599.9</v>
      </c>
      <c r="I78" s="11">
        <v>1313.4</v>
      </c>
      <c r="J78" s="11">
        <v>1313.4</v>
      </c>
      <c r="K78" s="19">
        <v>35</v>
      </c>
      <c r="L78" s="36">
        <f t="shared" si="16"/>
        <v>1193013.76</v>
      </c>
      <c r="M78" s="6">
        <v>0</v>
      </c>
      <c r="N78" s="6">
        <v>0</v>
      </c>
      <c r="O78" s="6">
        <v>0</v>
      </c>
      <c r="P78" s="13">
        <f t="shared" si="17"/>
        <v>1193013.76</v>
      </c>
      <c r="Q78" s="15">
        <f t="shared" si="13"/>
        <v>908.34</v>
      </c>
      <c r="R78" s="15">
        <v>908.34</v>
      </c>
      <c r="S78" s="14" t="s">
        <v>145</v>
      </c>
      <c r="T78" s="16" t="s">
        <v>58</v>
      </c>
      <c r="U78" s="54">
        <f t="shared" si="14"/>
        <v>10.8</v>
      </c>
      <c r="V78" s="55">
        <f t="shared" si="15"/>
        <v>0</v>
      </c>
    </row>
    <row r="79" spans="1:22" ht="18">
      <c r="A79" s="8">
        <v>48</v>
      </c>
      <c r="B79" s="9" t="s">
        <v>115</v>
      </c>
      <c r="C79" s="10">
        <v>1956</v>
      </c>
      <c r="D79" s="10">
        <v>1956</v>
      </c>
      <c r="E79" s="17" t="s">
        <v>59</v>
      </c>
      <c r="F79" s="10">
        <v>4</v>
      </c>
      <c r="G79" s="17">
        <v>3</v>
      </c>
      <c r="H79" s="11">
        <v>3094.7</v>
      </c>
      <c r="I79" s="11">
        <v>2406.4</v>
      </c>
      <c r="J79" s="11">
        <v>2406.4</v>
      </c>
      <c r="K79" s="18">
        <v>82</v>
      </c>
      <c r="L79" s="36">
        <f t="shared" si="16"/>
        <v>3204747.26</v>
      </c>
      <c r="M79" s="6">
        <v>0</v>
      </c>
      <c r="N79" s="6">
        <v>0</v>
      </c>
      <c r="O79" s="6">
        <v>0</v>
      </c>
      <c r="P79" s="13">
        <f t="shared" si="17"/>
        <v>3204747.26</v>
      </c>
      <c r="Q79" s="15">
        <f t="shared" si="13"/>
        <v>1331.76</v>
      </c>
      <c r="R79" s="15">
        <v>1331.76</v>
      </c>
      <c r="S79" s="14" t="s">
        <v>145</v>
      </c>
      <c r="T79" s="16" t="s">
        <v>58</v>
      </c>
      <c r="U79" s="54">
        <f t="shared" si="14"/>
        <v>15.9</v>
      </c>
      <c r="V79" s="55">
        <f t="shared" si="15"/>
        <v>0</v>
      </c>
    </row>
    <row r="80" spans="1:22" ht="18">
      <c r="A80" s="8">
        <v>49</v>
      </c>
      <c r="B80" s="9" t="s">
        <v>122</v>
      </c>
      <c r="C80" s="10">
        <v>1953</v>
      </c>
      <c r="D80" s="10">
        <v>1953</v>
      </c>
      <c r="E80" s="17" t="s">
        <v>59</v>
      </c>
      <c r="F80" s="10">
        <v>5</v>
      </c>
      <c r="G80" s="17">
        <v>4</v>
      </c>
      <c r="H80" s="11">
        <v>4780.7</v>
      </c>
      <c r="I80" s="11">
        <v>4376.7</v>
      </c>
      <c r="J80" s="11">
        <v>4376.7</v>
      </c>
      <c r="K80" s="18">
        <v>117</v>
      </c>
      <c r="L80" s="36">
        <f t="shared" si="16"/>
        <v>2650354.45</v>
      </c>
      <c r="M80" s="6">
        <v>0</v>
      </c>
      <c r="N80" s="6">
        <v>0</v>
      </c>
      <c r="O80" s="6">
        <v>0</v>
      </c>
      <c r="P80" s="13">
        <f t="shared" si="17"/>
        <v>2650354.45</v>
      </c>
      <c r="Q80" s="15">
        <f t="shared" si="13"/>
        <v>605.56</v>
      </c>
      <c r="R80" s="15">
        <v>605.56</v>
      </c>
      <c r="S80" s="14" t="s">
        <v>145</v>
      </c>
      <c r="T80" s="16" t="s">
        <v>58</v>
      </c>
      <c r="U80" s="54">
        <f t="shared" si="14"/>
        <v>7.2</v>
      </c>
      <c r="V80" s="55">
        <f t="shared" si="15"/>
        <v>0</v>
      </c>
    </row>
    <row r="81" spans="1:22" ht="18">
      <c r="A81" s="8">
        <v>50</v>
      </c>
      <c r="B81" s="9" t="s">
        <v>123</v>
      </c>
      <c r="C81" s="10">
        <v>1948</v>
      </c>
      <c r="D81" s="10">
        <v>1948</v>
      </c>
      <c r="E81" s="17" t="s">
        <v>59</v>
      </c>
      <c r="F81" s="10">
        <v>3</v>
      </c>
      <c r="G81" s="17">
        <v>2</v>
      </c>
      <c r="H81" s="11">
        <v>1025.9</v>
      </c>
      <c r="I81" s="11">
        <v>832.9</v>
      </c>
      <c r="J81" s="11">
        <v>832.9</v>
      </c>
      <c r="K81" s="18">
        <v>32</v>
      </c>
      <c r="L81" s="36">
        <f t="shared" si="16"/>
        <v>821297.7</v>
      </c>
      <c r="M81" s="6">
        <v>0</v>
      </c>
      <c r="N81" s="6">
        <v>0</v>
      </c>
      <c r="O81" s="6">
        <v>0</v>
      </c>
      <c r="P81" s="13">
        <f t="shared" si="17"/>
        <v>821297.7</v>
      </c>
      <c r="Q81" s="15">
        <f t="shared" si="13"/>
        <v>986.07</v>
      </c>
      <c r="R81" s="15">
        <v>986.07</v>
      </c>
      <c r="S81" s="14" t="s">
        <v>145</v>
      </c>
      <c r="T81" s="16" t="s">
        <v>58</v>
      </c>
      <c r="U81" s="54">
        <f t="shared" si="14"/>
        <v>11.7</v>
      </c>
      <c r="V81" s="55">
        <f t="shared" si="15"/>
        <v>0</v>
      </c>
    </row>
    <row r="82" spans="1:22" ht="18">
      <c r="A82" s="8">
        <v>51</v>
      </c>
      <c r="B82" s="9" t="s">
        <v>116</v>
      </c>
      <c r="C82" s="10">
        <v>1957</v>
      </c>
      <c r="D82" s="10">
        <v>1957</v>
      </c>
      <c r="E82" s="17" t="s">
        <v>59</v>
      </c>
      <c r="F82" s="10">
        <v>2</v>
      </c>
      <c r="G82" s="17">
        <v>1</v>
      </c>
      <c r="H82" s="11">
        <v>487.2</v>
      </c>
      <c r="I82" s="11">
        <v>438.6</v>
      </c>
      <c r="J82" s="11">
        <v>438.6</v>
      </c>
      <c r="K82" s="18">
        <v>26</v>
      </c>
      <c r="L82" s="36">
        <f t="shared" si="16"/>
        <v>909204.64</v>
      </c>
      <c r="M82" s="6">
        <v>0</v>
      </c>
      <c r="N82" s="6">
        <v>0</v>
      </c>
      <c r="O82" s="6">
        <v>0</v>
      </c>
      <c r="P82" s="13">
        <f t="shared" si="17"/>
        <v>909204.64</v>
      </c>
      <c r="Q82" s="15">
        <f t="shared" si="13"/>
        <v>2072.97</v>
      </c>
      <c r="R82" s="14">
        <v>2072.97</v>
      </c>
      <c r="S82" s="14" t="s">
        <v>145</v>
      </c>
      <c r="T82" s="16" t="s">
        <v>58</v>
      </c>
      <c r="U82" s="54">
        <f t="shared" si="14"/>
        <v>24.7</v>
      </c>
      <c r="V82" s="55">
        <f t="shared" si="15"/>
        <v>0</v>
      </c>
    </row>
    <row r="83" spans="1:22" ht="18">
      <c r="A83" s="8">
        <v>52</v>
      </c>
      <c r="B83" s="9" t="s">
        <v>117</v>
      </c>
      <c r="C83" s="10">
        <v>1961</v>
      </c>
      <c r="D83" s="10">
        <v>1961</v>
      </c>
      <c r="E83" s="17" t="s">
        <v>59</v>
      </c>
      <c r="F83" s="10">
        <v>2</v>
      </c>
      <c r="G83" s="17">
        <v>2</v>
      </c>
      <c r="H83" s="11">
        <v>831.6</v>
      </c>
      <c r="I83" s="11">
        <v>592.2</v>
      </c>
      <c r="J83" s="11">
        <v>592.2</v>
      </c>
      <c r="K83" s="18">
        <v>47</v>
      </c>
      <c r="L83" s="36">
        <f t="shared" si="16"/>
        <v>112067.93</v>
      </c>
      <c r="M83" s="6">
        <v>0</v>
      </c>
      <c r="N83" s="6">
        <v>0</v>
      </c>
      <c r="O83" s="6">
        <v>0</v>
      </c>
      <c r="P83" s="13">
        <f t="shared" si="17"/>
        <v>112067.93</v>
      </c>
      <c r="Q83" s="15">
        <f t="shared" si="13"/>
        <v>189.24</v>
      </c>
      <c r="R83" s="15">
        <v>189.24</v>
      </c>
      <c r="S83" s="14" t="s">
        <v>145</v>
      </c>
      <c r="T83" s="16" t="s">
        <v>58</v>
      </c>
      <c r="U83" s="54">
        <f t="shared" si="14"/>
        <v>2.3</v>
      </c>
      <c r="V83" s="55">
        <f t="shared" si="15"/>
        <v>0</v>
      </c>
    </row>
    <row r="84" spans="1:22" ht="18">
      <c r="A84" s="8">
        <v>53</v>
      </c>
      <c r="B84" s="9" t="s">
        <v>118</v>
      </c>
      <c r="C84" s="10">
        <v>1950</v>
      </c>
      <c r="D84" s="10">
        <v>1950</v>
      </c>
      <c r="E84" s="17" t="s">
        <v>59</v>
      </c>
      <c r="F84" s="10">
        <v>2</v>
      </c>
      <c r="G84" s="17">
        <v>2</v>
      </c>
      <c r="H84" s="11">
        <v>775.2</v>
      </c>
      <c r="I84" s="11">
        <v>623.7</v>
      </c>
      <c r="J84" s="11">
        <v>623.7</v>
      </c>
      <c r="K84" s="18">
        <v>33</v>
      </c>
      <c r="L84" s="36">
        <f t="shared" si="16"/>
        <v>377687.77</v>
      </c>
      <c r="M84" s="6">
        <v>0</v>
      </c>
      <c r="N84" s="6">
        <v>0</v>
      </c>
      <c r="O84" s="6">
        <v>0</v>
      </c>
      <c r="P84" s="13">
        <f t="shared" si="17"/>
        <v>377687.77</v>
      </c>
      <c r="Q84" s="15">
        <f t="shared" si="13"/>
        <v>605.56</v>
      </c>
      <c r="R84" s="14">
        <v>605.56</v>
      </c>
      <c r="S84" s="14" t="s">
        <v>145</v>
      </c>
      <c r="T84" s="16" t="s">
        <v>58</v>
      </c>
      <c r="U84" s="54">
        <f t="shared" si="14"/>
        <v>7.2</v>
      </c>
      <c r="V84" s="55">
        <f t="shared" si="15"/>
        <v>0</v>
      </c>
    </row>
    <row r="85" spans="1:22" ht="18">
      <c r="A85" s="8">
        <v>54</v>
      </c>
      <c r="B85" s="9" t="s">
        <v>119</v>
      </c>
      <c r="C85" s="10">
        <v>1950</v>
      </c>
      <c r="D85" s="10">
        <v>1950</v>
      </c>
      <c r="E85" s="17" t="s">
        <v>61</v>
      </c>
      <c r="F85" s="10">
        <v>2</v>
      </c>
      <c r="G85" s="17">
        <v>1</v>
      </c>
      <c r="H85" s="11">
        <v>409.2</v>
      </c>
      <c r="I85" s="11">
        <v>343.5</v>
      </c>
      <c r="J85" s="11">
        <v>343.5</v>
      </c>
      <c r="K85" s="18">
        <v>20</v>
      </c>
      <c r="L85" s="36">
        <f t="shared" si="16"/>
        <v>229409.91</v>
      </c>
      <c r="M85" s="6">
        <v>0</v>
      </c>
      <c r="N85" s="6">
        <v>0</v>
      </c>
      <c r="O85" s="6">
        <v>0</v>
      </c>
      <c r="P85" s="13">
        <f t="shared" si="17"/>
        <v>229409.91</v>
      </c>
      <c r="Q85" s="15">
        <f t="shared" si="13"/>
        <v>667.86</v>
      </c>
      <c r="R85" s="15">
        <v>667.86</v>
      </c>
      <c r="S85" s="14" t="s">
        <v>145</v>
      </c>
      <c r="T85" s="16" t="s">
        <v>58</v>
      </c>
      <c r="U85" s="54">
        <f t="shared" si="14"/>
        <v>8</v>
      </c>
      <c r="V85" s="55">
        <f t="shared" si="15"/>
        <v>0</v>
      </c>
    </row>
    <row r="86" spans="1:22" ht="18">
      <c r="A86" s="8">
        <v>55</v>
      </c>
      <c r="B86" s="9" t="s">
        <v>120</v>
      </c>
      <c r="C86" s="10">
        <v>1957</v>
      </c>
      <c r="D86" s="10">
        <v>1957</v>
      </c>
      <c r="E86" s="17" t="s">
        <v>59</v>
      </c>
      <c r="F86" s="10">
        <v>2</v>
      </c>
      <c r="G86" s="17">
        <v>1</v>
      </c>
      <c r="H86" s="11">
        <v>463.2</v>
      </c>
      <c r="I86" s="11">
        <v>413.8</v>
      </c>
      <c r="J86" s="11">
        <v>413.8</v>
      </c>
      <c r="K86" s="18">
        <v>13</v>
      </c>
      <c r="L86" s="36">
        <f t="shared" si="16"/>
        <v>857794.99</v>
      </c>
      <c r="M86" s="6">
        <v>0</v>
      </c>
      <c r="N86" s="6">
        <v>0</v>
      </c>
      <c r="O86" s="6">
        <v>0</v>
      </c>
      <c r="P86" s="13">
        <f t="shared" si="17"/>
        <v>857794.99</v>
      </c>
      <c r="Q86" s="15">
        <f t="shared" si="13"/>
        <v>2072.97</v>
      </c>
      <c r="R86" s="15">
        <v>2072.97</v>
      </c>
      <c r="S86" s="14" t="s">
        <v>145</v>
      </c>
      <c r="T86" s="16" t="s">
        <v>58</v>
      </c>
      <c r="U86" s="54">
        <f t="shared" si="14"/>
        <v>24.7</v>
      </c>
      <c r="V86" s="55">
        <f t="shared" si="15"/>
        <v>0</v>
      </c>
    </row>
    <row r="87" spans="1:23" s="71" customFormat="1" ht="13.5">
      <c r="A87" s="8">
        <v>56</v>
      </c>
      <c r="B87" s="73" t="s">
        <v>141</v>
      </c>
      <c r="C87" s="74">
        <v>1983</v>
      </c>
      <c r="D87" s="74">
        <v>1983</v>
      </c>
      <c r="E87" s="74" t="s">
        <v>60</v>
      </c>
      <c r="F87" s="74">
        <v>9</v>
      </c>
      <c r="G87" s="74">
        <v>11</v>
      </c>
      <c r="H87" s="75">
        <v>26706.3</v>
      </c>
      <c r="I87" s="74">
        <v>22898.3</v>
      </c>
      <c r="J87" s="74">
        <v>22898.3</v>
      </c>
      <c r="K87" s="74">
        <v>1039</v>
      </c>
      <c r="L87" s="76">
        <v>7239794.73</v>
      </c>
      <c r="M87" s="77">
        <v>0</v>
      </c>
      <c r="N87" s="77">
        <v>0</v>
      </c>
      <c r="O87" s="77">
        <v>0</v>
      </c>
      <c r="P87" s="78">
        <f>L87</f>
        <v>7239794.73</v>
      </c>
      <c r="Q87" s="15">
        <f t="shared" si="13"/>
        <v>316.17</v>
      </c>
      <c r="R87" s="74">
        <v>948.61</v>
      </c>
      <c r="S87" s="76" t="s">
        <v>145</v>
      </c>
      <c r="T87" s="79" t="s">
        <v>58</v>
      </c>
      <c r="U87" s="71">
        <f t="shared" si="14"/>
        <v>3.7639489612766</v>
      </c>
      <c r="V87" s="71">
        <f t="shared" si="15"/>
        <v>632.44</v>
      </c>
      <c r="W87" s="101"/>
    </row>
    <row r="88" spans="1:23" s="71" customFormat="1" ht="13.5">
      <c r="A88" s="8">
        <v>57</v>
      </c>
      <c r="B88" s="73" t="s">
        <v>149</v>
      </c>
      <c r="C88" s="74">
        <v>1981</v>
      </c>
      <c r="D88" s="74">
        <v>1981</v>
      </c>
      <c r="E88" s="74" t="s">
        <v>60</v>
      </c>
      <c r="F88" s="74">
        <v>9</v>
      </c>
      <c r="G88" s="74">
        <v>8</v>
      </c>
      <c r="H88" s="81">
        <v>18495.2</v>
      </c>
      <c r="I88" s="86">
        <v>15923.6</v>
      </c>
      <c r="J88" s="74">
        <v>15837.1</v>
      </c>
      <c r="K88" s="74">
        <v>632</v>
      </c>
      <c r="L88" s="76">
        <v>5034591.89</v>
      </c>
      <c r="M88" s="77">
        <v>0</v>
      </c>
      <c r="N88" s="77">
        <v>0</v>
      </c>
      <c r="O88" s="77">
        <v>0</v>
      </c>
      <c r="P88" s="78">
        <f aca="true" t="shared" si="18" ref="P88:P103">L88</f>
        <v>5034591.89</v>
      </c>
      <c r="Q88" s="15">
        <f t="shared" si="13"/>
        <v>316.17</v>
      </c>
      <c r="R88" s="74">
        <v>948.61</v>
      </c>
      <c r="S88" s="14" t="s">
        <v>145</v>
      </c>
      <c r="T88" s="79" t="s">
        <v>58</v>
      </c>
      <c r="W88" s="101"/>
    </row>
    <row r="89" spans="1:23" ht="14.25">
      <c r="A89" s="8">
        <v>58</v>
      </c>
      <c r="B89" s="72" t="s">
        <v>150</v>
      </c>
      <c r="C89" s="82">
        <v>1986</v>
      </c>
      <c r="D89" s="82">
        <v>1986</v>
      </c>
      <c r="E89" s="74" t="s">
        <v>60</v>
      </c>
      <c r="F89" s="74">
        <v>9</v>
      </c>
      <c r="G89" s="83">
        <v>2</v>
      </c>
      <c r="H89" s="84">
        <v>4247.3</v>
      </c>
      <c r="I89" s="84">
        <v>3602.1</v>
      </c>
      <c r="J89" s="84">
        <v>3602.1</v>
      </c>
      <c r="K89" s="82">
        <v>147</v>
      </c>
      <c r="L89" s="76">
        <v>1138882.13</v>
      </c>
      <c r="M89" s="77">
        <v>0</v>
      </c>
      <c r="N89" s="77">
        <v>0</v>
      </c>
      <c r="O89" s="77">
        <v>0</v>
      </c>
      <c r="P89" s="78">
        <f t="shared" si="18"/>
        <v>1138882.13</v>
      </c>
      <c r="Q89" s="15">
        <f t="shared" si="13"/>
        <v>316.17</v>
      </c>
      <c r="R89" s="74">
        <v>948.61</v>
      </c>
      <c r="S89" s="14" t="s">
        <v>145</v>
      </c>
      <c r="T89" s="79" t="s">
        <v>58</v>
      </c>
      <c r="U89" s="80"/>
      <c r="V89" s="94"/>
      <c r="W89" s="101"/>
    </row>
    <row r="90" spans="1:23" ht="14.25">
      <c r="A90" s="8">
        <v>59</v>
      </c>
      <c r="B90" s="72" t="s">
        <v>151</v>
      </c>
      <c r="C90" s="82">
        <v>1981</v>
      </c>
      <c r="D90" s="82">
        <v>1981</v>
      </c>
      <c r="E90" s="74" t="s">
        <v>60</v>
      </c>
      <c r="F90" s="74">
        <v>9</v>
      </c>
      <c r="G90" s="83">
        <v>2</v>
      </c>
      <c r="H90" s="84">
        <v>4245.3</v>
      </c>
      <c r="I90" s="84">
        <v>3599.6</v>
      </c>
      <c r="J90" s="84">
        <v>3599.6</v>
      </c>
      <c r="K90" s="82">
        <v>170</v>
      </c>
      <c r="L90" s="76">
        <v>1138091.7</v>
      </c>
      <c r="M90" s="77">
        <v>0</v>
      </c>
      <c r="N90" s="77">
        <v>0</v>
      </c>
      <c r="O90" s="77">
        <v>0</v>
      </c>
      <c r="P90" s="78">
        <f t="shared" si="18"/>
        <v>1138091.7</v>
      </c>
      <c r="Q90" s="15">
        <f t="shared" si="13"/>
        <v>316.17</v>
      </c>
      <c r="R90" s="74">
        <v>948.61</v>
      </c>
      <c r="S90" s="14" t="s">
        <v>145</v>
      </c>
      <c r="T90" s="79" t="s">
        <v>58</v>
      </c>
      <c r="U90" s="80"/>
      <c r="V90" s="94"/>
      <c r="W90" s="101"/>
    </row>
    <row r="91" spans="1:23" ht="14.25">
      <c r="A91" s="8">
        <v>60</v>
      </c>
      <c r="B91" s="72" t="s">
        <v>152</v>
      </c>
      <c r="C91" s="82">
        <v>1984</v>
      </c>
      <c r="D91" s="82">
        <v>1984</v>
      </c>
      <c r="E91" s="74" t="s">
        <v>60</v>
      </c>
      <c r="F91" s="74">
        <v>9</v>
      </c>
      <c r="G91" s="83">
        <v>3</v>
      </c>
      <c r="H91" s="84">
        <v>6700.3</v>
      </c>
      <c r="I91" s="84">
        <v>5689.1</v>
      </c>
      <c r="J91" s="84">
        <v>5689.1</v>
      </c>
      <c r="K91" s="82">
        <v>272</v>
      </c>
      <c r="L91" s="76">
        <v>1798732.49</v>
      </c>
      <c r="M91" s="77">
        <v>0</v>
      </c>
      <c r="N91" s="77">
        <v>0</v>
      </c>
      <c r="O91" s="77">
        <v>0</v>
      </c>
      <c r="P91" s="78">
        <f t="shared" si="18"/>
        <v>1798732.49</v>
      </c>
      <c r="Q91" s="15">
        <f t="shared" si="13"/>
        <v>316.17</v>
      </c>
      <c r="R91" s="74">
        <v>948.61</v>
      </c>
      <c r="S91" s="14" t="s">
        <v>145</v>
      </c>
      <c r="T91" s="79" t="s">
        <v>58</v>
      </c>
      <c r="U91" s="80"/>
      <c r="V91" s="94"/>
      <c r="W91" s="101"/>
    </row>
    <row r="92" spans="1:23" ht="14.25">
      <c r="A92" s="8">
        <v>61</v>
      </c>
      <c r="B92" s="72" t="s">
        <v>153</v>
      </c>
      <c r="C92" s="82">
        <v>1980</v>
      </c>
      <c r="D92" s="82">
        <v>1980</v>
      </c>
      <c r="E92" s="74" t="s">
        <v>60</v>
      </c>
      <c r="F92" s="74">
        <v>9</v>
      </c>
      <c r="G92" s="83">
        <v>6</v>
      </c>
      <c r="H92" s="84">
        <v>13899.7</v>
      </c>
      <c r="I92" s="84">
        <v>11845.6</v>
      </c>
      <c r="J92" s="84">
        <v>11845.6</v>
      </c>
      <c r="K92" s="82">
        <v>567</v>
      </c>
      <c r="L92" s="76">
        <v>3745243.64</v>
      </c>
      <c r="M92" s="77">
        <v>0</v>
      </c>
      <c r="N92" s="77">
        <v>0</v>
      </c>
      <c r="O92" s="77">
        <v>0</v>
      </c>
      <c r="P92" s="78">
        <f t="shared" si="18"/>
        <v>3745243.64</v>
      </c>
      <c r="Q92" s="15">
        <f t="shared" si="13"/>
        <v>316.17</v>
      </c>
      <c r="R92" s="74">
        <v>948.61</v>
      </c>
      <c r="S92" s="14" t="s">
        <v>145</v>
      </c>
      <c r="T92" s="79" t="s">
        <v>58</v>
      </c>
      <c r="U92" s="80"/>
      <c r="V92" s="94"/>
      <c r="W92" s="101"/>
    </row>
    <row r="93" spans="1:23" ht="14.25">
      <c r="A93" s="8">
        <v>62</v>
      </c>
      <c r="B93" s="72" t="s">
        <v>154</v>
      </c>
      <c r="C93" s="82">
        <v>1979</v>
      </c>
      <c r="D93" s="82">
        <v>1979</v>
      </c>
      <c r="E93" s="74" t="s">
        <v>60</v>
      </c>
      <c r="F93" s="74">
        <v>9</v>
      </c>
      <c r="G93" s="83">
        <v>7</v>
      </c>
      <c r="H93" s="84">
        <v>16435.8</v>
      </c>
      <c r="I93" s="84">
        <v>13783.3</v>
      </c>
      <c r="J93" s="84">
        <v>13783.3</v>
      </c>
      <c r="K93" s="82">
        <v>595</v>
      </c>
      <c r="L93" s="76">
        <v>4357889.57</v>
      </c>
      <c r="M93" s="77">
        <v>0</v>
      </c>
      <c r="N93" s="77">
        <v>0</v>
      </c>
      <c r="O93" s="77">
        <v>0</v>
      </c>
      <c r="P93" s="78">
        <f t="shared" si="18"/>
        <v>4357889.57</v>
      </c>
      <c r="Q93" s="15">
        <f t="shared" si="13"/>
        <v>316.17</v>
      </c>
      <c r="R93" s="74">
        <v>948.61</v>
      </c>
      <c r="S93" s="14" t="s">
        <v>145</v>
      </c>
      <c r="T93" s="79" t="s">
        <v>58</v>
      </c>
      <c r="U93" s="80"/>
      <c r="V93" s="94"/>
      <c r="W93" s="101"/>
    </row>
    <row r="94" spans="1:23" ht="14.25">
      <c r="A94" s="8">
        <v>63</v>
      </c>
      <c r="B94" s="72" t="s">
        <v>155</v>
      </c>
      <c r="C94" s="82">
        <v>1980</v>
      </c>
      <c r="D94" s="82">
        <v>1980</v>
      </c>
      <c r="E94" s="74" t="s">
        <v>60</v>
      </c>
      <c r="F94" s="74">
        <v>9</v>
      </c>
      <c r="G94" s="83">
        <v>2</v>
      </c>
      <c r="H94" s="84">
        <v>4266.8</v>
      </c>
      <c r="I94" s="84">
        <v>3590.6</v>
      </c>
      <c r="J94" s="84">
        <v>3590.6</v>
      </c>
      <c r="K94" s="82">
        <v>178</v>
      </c>
      <c r="L94" s="76">
        <v>1135246.15</v>
      </c>
      <c r="M94" s="77">
        <v>0</v>
      </c>
      <c r="N94" s="77">
        <v>0</v>
      </c>
      <c r="O94" s="77">
        <v>0</v>
      </c>
      <c r="P94" s="78">
        <f t="shared" si="18"/>
        <v>1135246.15</v>
      </c>
      <c r="Q94" s="15">
        <f t="shared" si="13"/>
        <v>316.17</v>
      </c>
      <c r="R94" s="74">
        <v>948.61</v>
      </c>
      <c r="S94" s="14" t="s">
        <v>145</v>
      </c>
      <c r="T94" s="79" t="s">
        <v>58</v>
      </c>
      <c r="U94" s="80"/>
      <c r="V94" s="94"/>
      <c r="W94" s="101"/>
    </row>
    <row r="95" spans="1:23" ht="14.25">
      <c r="A95" s="8">
        <v>64</v>
      </c>
      <c r="B95" s="72" t="s">
        <v>156</v>
      </c>
      <c r="C95" s="82">
        <v>1980</v>
      </c>
      <c r="D95" s="82">
        <v>1980</v>
      </c>
      <c r="E95" s="74" t="s">
        <v>60</v>
      </c>
      <c r="F95" s="74">
        <v>9</v>
      </c>
      <c r="G95" s="83">
        <v>2</v>
      </c>
      <c r="H95" s="84">
        <v>4281.4</v>
      </c>
      <c r="I95" s="84">
        <v>3605.2</v>
      </c>
      <c r="J95" s="84">
        <v>3605.2</v>
      </c>
      <c r="K95" s="82">
        <v>174</v>
      </c>
      <c r="L95" s="76">
        <v>1139862.26</v>
      </c>
      <c r="M95" s="77">
        <v>0</v>
      </c>
      <c r="N95" s="77">
        <v>0</v>
      </c>
      <c r="O95" s="77">
        <v>0</v>
      </c>
      <c r="P95" s="78">
        <f t="shared" si="18"/>
        <v>1139862.26</v>
      </c>
      <c r="Q95" s="15">
        <f t="shared" si="13"/>
        <v>316.17</v>
      </c>
      <c r="R95" s="74">
        <v>948.61</v>
      </c>
      <c r="S95" s="14" t="s">
        <v>145</v>
      </c>
      <c r="T95" s="79" t="s">
        <v>58</v>
      </c>
      <c r="U95" s="80"/>
      <c r="V95" s="94"/>
      <c r="W95" s="101"/>
    </row>
    <row r="96" spans="1:23" ht="14.25">
      <c r="A96" s="8">
        <v>65</v>
      </c>
      <c r="B96" s="72" t="s">
        <v>157</v>
      </c>
      <c r="C96" s="82">
        <v>1979</v>
      </c>
      <c r="D96" s="82">
        <v>1979</v>
      </c>
      <c r="E96" s="74" t="s">
        <v>60</v>
      </c>
      <c r="F96" s="74">
        <v>9</v>
      </c>
      <c r="G96" s="83">
        <v>2</v>
      </c>
      <c r="H96" s="84">
        <v>4293.1</v>
      </c>
      <c r="I96" s="84">
        <v>3617.3</v>
      </c>
      <c r="J96" s="84">
        <v>3617.3</v>
      </c>
      <c r="K96" s="82">
        <v>184</v>
      </c>
      <c r="L96" s="76">
        <v>1143687.94</v>
      </c>
      <c r="M96" s="77">
        <v>0</v>
      </c>
      <c r="N96" s="77">
        <v>0</v>
      </c>
      <c r="O96" s="77">
        <v>0</v>
      </c>
      <c r="P96" s="78">
        <f t="shared" si="18"/>
        <v>1143687.94</v>
      </c>
      <c r="Q96" s="15">
        <f t="shared" si="13"/>
        <v>316.17</v>
      </c>
      <c r="R96" s="74">
        <v>948.61</v>
      </c>
      <c r="S96" s="14" t="s">
        <v>145</v>
      </c>
      <c r="T96" s="79" t="s">
        <v>58</v>
      </c>
      <c r="U96" s="80"/>
      <c r="V96" s="94"/>
      <c r="W96" s="101"/>
    </row>
    <row r="97" spans="1:23" ht="14.25">
      <c r="A97" s="8">
        <v>66</v>
      </c>
      <c r="B97" s="72" t="s">
        <v>158</v>
      </c>
      <c r="C97" s="82">
        <v>1984</v>
      </c>
      <c r="D97" s="82">
        <v>1984</v>
      </c>
      <c r="E97" s="74" t="s">
        <v>60</v>
      </c>
      <c r="F97" s="74">
        <v>9</v>
      </c>
      <c r="G97" s="83">
        <v>2</v>
      </c>
      <c r="H97" s="84">
        <v>4262.2</v>
      </c>
      <c r="I97" s="84">
        <v>3622.8</v>
      </c>
      <c r="J97" s="85">
        <v>3602.3</v>
      </c>
      <c r="K97" s="82">
        <v>162</v>
      </c>
      <c r="L97" s="76">
        <v>1145426.88</v>
      </c>
      <c r="M97" s="77">
        <v>0</v>
      </c>
      <c r="N97" s="77">
        <v>0</v>
      </c>
      <c r="O97" s="77">
        <v>0</v>
      </c>
      <c r="P97" s="78">
        <f t="shared" si="18"/>
        <v>1145426.88</v>
      </c>
      <c r="Q97" s="15">
        <f t="shared" si="13"/>
        <v>316.17</v>
      </c>
      <c r="R97" s="74">
        <v>948.61</v>
      </c>
      <c r="S97" s="14" t="s">
        <v>145</v>
      </c>
      <c r="T97" s="79" t="s">
        <v>58</v>
      </c>
      <c r="U97" s="80"/>
      <c r="V97" s="94"/>
      <c r="W97" s="101"/>
    </row>
    <row r="98" spans="1:23" ht="14.25">
      <c r="A98" s="8">
        <v>67</v>
      </c>
      <c r="B98" s="72" t="s">
        <v>159</v>
      </c>
      <c r="C98" s="82">
        <v>1984</v>
      </c>
      <c r="D98" s="82">
        <v>1984</v>
      </c>
      <c r="E98" s="74" t="s">
        <v>60</v>
      </c>
      <c r="F98" s="74">
        <v>9</v>
      </c>
      <c r="G98" s="83">
        <v>2</v>
      </c>
      <c r="H98" s="84">
        <v>4265</v>
      </c>
      <c r="I98" s="84">
        <v>3600.2</v>
      </c>
      <c r="J98" s="84">
        <v>3600.2</v>
      </c>
      <c r="K98" s="82">
        <v>159</v>
      </c>
      <c r="L98" s="76">
        <v>1138281.4</v>
      </c>
      <c r="M98" s="77">
        <v>0</v>
      </c>
      <c r="N98" s="77">
        <v>0</v>
      </c>
      <c r="O98" s="77">
        <v>0</v>
      </c>
      <c r="P98" s="78">
        <f t="shared" si="18"/>
        <v>1138281.4</v>
      </c>
      <c r="Q98" s="15">
        <f t="shared" si="13"/>
        <v>316.17</v>
      </c>
      <c r="R98" s="74">
        <v>948.61</v>
      </c>
      <c r="S98" s="14" t="s">
        <v>145</v>
      </c>
      <c r="T98" s="79" t="s">
        <v>58</v>
      </c>
      <c r="U98" s="80"/>
      <c r="V98" s="94"/>
      <c r="W98" s="101"/>
    </row>
    <row r="99" spans="1:23" ht="14.25">
      <c r="A99" s="8">
        <v>68</v>
      </c>
      <c r="B99" s="72" t="s">
        <v>160</v>
      </c>
      <c r="C99" s="82">
        <v>1986</v>
      </c>
      <c r="D99" s="82">
        <v>1986</v>
      </c>
      <c r="E99" s="74" t="s">
        <v>60</v>
      </c>
      <c r="F99" s="74">
        <v>9</v>
      </c>
      <c r="G99" s="83">
        <v>4</v>
      </c>
      <c r="H99" s="84">
        <v>9168.6</v>
      </c>
      <c r="I99" s="84">
        <v>7798.5</v>
      </c>
      <c r="J99" s="84">
        <v>7798.5</v>
      </c>
      <c r="K99" s="82">
        <v>380</v>
      </c>
      <c r="L99" s="76">
        <v>2465665.11</v>
      </c>
      <c r="M99" s="77">
        <v>0</v>
      </c>
      <c r="N99" s="77">
        <v>0</v>
      </c>
      <c r="O99" s="77">
        <v>0</v>
      </c>
      <c r="P99" s="78">
        <f t="shared" si="18"/>
        <v>2465665.11</v>
      </c>
      <c r="Q99" s="15">
        <f t="shared" si="13"/>
        <v>316.17</v>
      </c>
      <c r="R99" s="74">
        <v>948.61</v>
      </c>
      <c r="S99" s="14" t="s">
        <v>145</v>
      </c>
      <c r="T99" s="79" t="s">
        <v>58</v>
      </c>
      <c r="U99" s="80"/>
      <c r="V99" s="94"/>
      <c r="W99" s="101"/>
    </row>
    <row r="100" spans="1:23" ht="14.25">
      <c r="A100" s="8">
        <v>69</v>
      </c>
      <c r="B100" s="72" t="s">
        <v>161</v>
      </c>
      <c r="C100" s="82">
        <v>1985</v>
      </c>
      <c r="D100" s="82">
        <v>1985</v>
      </c>
      <c r="E100" s="74" t="s">
        <v>60</v>
      </c>
      <c r="F100" s="74">
        <v>9</v>
      </c>
      <c r="G100" s="83">
        <v>2</v>
      </c>
      <c r="H100" s="84">
        <v>4283.9</v>
      </c>
      <c r="I100" s="84">
        <v>3616.8</v>
      </c>
      <c r="J100" s="84">
        <v>3616.8</v>
      </c>
      <c r="K100" s="82">
        <v>172</v>
      </c>
      <c r="L100" s="76">
        <v>1143529.85</v>
      </c>
      <c r="M100" s="77">
        <v>0</v>
      </c>
      <c r="N100" s="77">
        <v>0</v>
      </c>
      <c r="O100" s="77">
        <v>0</v>
      </c>
      <c r="P100" s="78">
        <f t="shared" si="18"/>
        <v>1143529.85</v>
      </c>
      <c r="Q100" s="15">
        <f t="shared" si="13"/>
        <v>316.17</v>
      </c>
      <c r="R100" s="74">
        <v>948.61</v>
      </c>
      <c r="S100" s="14" t="s">
        <v>145</v>
      </c>
      <c r="T100" s="79" t="s">
        <v>58</v>
      </c>
      <c r="U100" s="80"/>
      <c r="V100" s="94"/>
      <c r="W100" s="101"/>
    </row>
    <row r="101" spans="1:23" ht="14.25">
      <c r="A101" s="8">
        <v>70</v>
      </c>
      <c r="B101" s="72" t="s">
        <v>162</v>
      </c>
      <c r="C101" s="82">
        <v>1985</v>
      </c>
      <c r="D101" s="82">
        <v>1985</v>
      </c>
      <c r="E101" s="74" t="s">
        <v>60</v>
      </c>
      <c r="F101" s="74">
        <v>9</v>
      </c>
      <c r="G101" s="83">
        <v>2</v>
      </c>
      <c r="H101" s="84">
        <v>4308.3</v>
      </c>
      <c r="I101" s="84">
        <v>3636.1</v>
      </c>
      <c r="J101" s="84">
        <v>3636.1</v>
      </c>
      <c r="K101" s="82">
        <v>159</v>
      </c>
      <c r="L101" s="76">
        <v>1149631.97</v>
      </c>
      <c r="M101" s="77">
        <v>0</v>
      </c>
      <c r="N101" s="77">
        <v>0</v>
      </c>
      <c r="O101" s="77">
        <v>0</v>
      </c>
      <c r="P101" s="78">
        <f t="shared" si="18"/>
        <v>1149631.97</v>
      </c>
      <c r="Q101" s="15">
        <f t="shared" si="13"/>
        <v>316.17</v>
      </c>
      <c r="R101" s="74">
        <v>948.61</v>
      </c>
      <c r="S101" s="14" t="s">
        <v>145</v>
      </c>
      <c r="T101" s="79" t="s">
        <v>58</v>
      </c>
      <c r="U101" s="80"/>
      <c r="V101" s="94"/>
      <c r="W101" s="101"/>
    </row>
    <row r="102" spans="1:23" ht="15">
      <c r="A102" s="8">
        <v>71</v>
      </c>
      <c r="B102" s="72" t="s">
        <v>163</v>
      </c>
      <c r="C102" s="82">
        <v>1979</v>
      </c>
      <c r="D102" s="82">
        <v>1979</v>
      </c>
      <c r="E102" s="74" t="s">
        <v>148</v>
      </c>
      <c r="F102" s="74">
        <v>12</v>
      </c>
      <c r="G102" s="83">
        <v>1</v>
      </c>
      <c r="H102" s="84">
        <v>55318</v>
      </c>
      <c r="I102" s="84">
        <v>5360.3</v>
      </c>
      <c r="J102" s="89">
        <v>3844.9</v>
      </c>
      <c r="K102" s="82">
        <v>179</v>
      </c>
      <c r="L102" s="76">
        <v>2931969.55</v>
      </c>
      <c r="M102" s="77">
        <v>0</v>
      </c>
      <c r="N102" s="77">
        <v>0</v>
      </c>
      <c r="O102" s="77">
        <v>0</v>
      </c>
      <c r="P102" s="78">
        <f t="shared" si="18"/>
        <v>2931969.55</v>
      </c>
      <c r="Q102" s="15">
        <f t="shared" si="13"/>
        <v>546.98</v>
      </c>
      <c r="R102" s="74">
        <v>1641.1</v>
      </c>
      <c r="S102" s="14" t="s">
        <v>145</v>
      </c>
      <c r="T102" s="79" t="s">
        <v>58</v>
      </c>
      <c r="U102" s="80"/>
      <c r="V102" s="94"/>
      <c r="W102" s="101"/>
    </row>
    <row r="103" spans="1:23" ht="14.25">
      <c r="A103" s="8">
        <v>72</v>
      </c>
      <c r="B103" s="72" t="s">
        <v>164</v>
      </c>
      <c r="C103" s="82">
        <v>1981</v>
      </c>
      <c r="D103" s="82">
        <v>1981</v>
      </c>
      <c r="E103" s="63" t="s">
        <v>60</v>
      </c>
      <c r="F103" s="63">
        <v>9</v>
      </c>
      <c r="G103" s="83">
        <v>2</v>
      </c>
      <c r="H103" s="84">
        <v>15630.4</v>
      </c>
      <c r="I103" s="84">
        <v>13738.6</v>
      </c>
      <c r="J103" s="85">
        <v>13673.4</v>
      </c>
      <c r="K103" s="82">
        <v>637</v>
      </c>
      <c r="L103" s="36">
        <v>4343756.7</v>
      </c>
      <c r="M103" s="40">
        <v>0</v>
      </c>
      <c r="N103" s="40">
        <v>0</v>
      </c>
      <c r="O103" s="40">
        <v>0</v>
      </c>
      <c r="P103" s="37">
        <f t="shared" si="18"/>
        <v>4343756.7</v>
      </c>
      <c r="Q103" s="15">
        <f t="shared" si="13"/>
        <v>316.17</v>
      </c>
      <c r="R103" s="63">
        <v>948.61</v>
      </c>
      <c r="S103" s="14" t="s">
        <v>145</v>
      </c>
      <c r="T103" s="93" t="s">
        <v>58</v>
      </c>
      <c r="U103" s="80"/>
      <c r="V103" s="94"/>
      <c r="W103" s="101"/>
    </row>
    <row r="104" ht="14.25">
      <c r="L104" s="31"/>
    </row>
  </sheetData>
  <sheetProtection/>
  <mergeCells count="34">
    <mergeCell ref="A29:B29"/>
    <mergeCell ref="L23:P23"/>
    <mergeCell ref="A28:B28"/>
    <mergeCell ref="Q23:Q25"/>
    <mergeCell ref="R23:R25"/>
    <mergeCell ref="A23:A26"/>
    <mergeCell ref="C23:D23"/>
    <mergeCell ref="E23:E26"/>
    <mergeCell ref="F23:F26"/>
    <mergeCell ref="G23:G26"/>
    <mergeCell ref="B25:B26"/>
    <mergeCell ref="C21:Q21"/>
    <mergeCell ref="A30:B30"/>
    <mergeCell ref="A12:T20"/>
    <mergeCell ref="S21:T21"/>
    <mergeCell ref="S23:S26"/>
    <mergeCell ref="T23:T26"/>
    <mergeCell ref="C24:C26"/>
    <mergeCell ref="D24:D26"/>
    <mergeCell ref="I24:I25"/>
    <mergeCell ref="J24:J25"/>
    <mergeCell ref="L24:L25"/>
    <mergeCell ref="M24:P24"/>
    <mergeCell ref="H23:H25"/>
    <mergeCell ref="I23:J23"/>
    <mergeCell ref="K23:K25"/>
    <mergeCell ref="P8:S8"/>
    <mergeCell ref="P9:S9"/>
    <mergeCell ref="P4:T4"/>
    <mergeCell ref="P1:S1"/>
    <mergeCell ref="P2:R2"/>
    <mergeCell ref="P3:S3"/>
    <mergeCell ref="P6:R6"/>
    <mergeCell ref="P7:T7"/>
  </mergeCells>
  <printOptions/>
  <pageMargins left="0.7086614173228347" right="0.7086614173228347" top="0.5905511811023623" bottom="0.5511811023622047" header="0.31496062992125984" footer="0.31496062992125984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zoomScale="65" zoomScaleNormal="65" zoomScalePageLayoutView="0" workbookViewId="0" topLeftCell="A1">
      <pane ySplit="13" topLeftCell="A14" activePane="bottomLeft" state="frozen"/>
      <selection pane="topLeft" activeCell="A1" sqref="A1"/>
      <selection pane="bottomLeft" activeCell="A8" sqref="A8:X9"/>
    </sheetView>
  </sheetViews>
  <sheetFormatPr defaultColWidth="9.140625" defaultRowHeight="15"/>
  <cols>
    <col min="1" max="1" width="7.57421875" style="31" customWidth="1"/>
    <col min="2" max="2" width="35.8515625" style="31" customWidth="1"/>
    <col min="3" max="3" width="16.8515625" style="31" customWidth="1"/>
    <col min="4" max="4" width="9.8515625" style="31" customWidth="1"/>
    <col min="5" max="5" width="15.140625" style="31" customWidth="1"/>
    <col min="6" max="6" width="7.28125" style="31" customWidth="1"/>
    <col min="7" max="7" width="17.140625" style="31" customWidth="1"/>
    <col min="8" max="8" width="10.8515625" style="31" bestFit="1" customWidth="1"/>
    <col min="9" max="9" width="14.8515625" style="31" bestFit="1" customWidth="1"/>
    <col min="10" max="10" width="9.140625" style="31" customWidth="1"/>
    <col min="11" max="11" width="11.7109375" style="31" customWidth="1"/>
    <col min="12" max="12" width="9.140625" style="31" customWidth="1"/>
    <col min="13" max="13" width="12.7109375" style="31" bestFit="1" customWidth="1"/>
    <col min="14" max="14" width="9.8515625" style="31" bestFit="1" customWidth="1"/>
    <col min="15" max="15" width="12.28125" style="31" customWidth="1"/>
    <col min="16" max="16" width="9.140625" style="31" customWidth="1"/>
    <col min="17" max="17" width="13.421875" style="31" customWidth="1"/>
    <col min="18" max="18" width="17.00390625" style="31" customWidth="1"/>
    <col min="19" max="19" width="13.421875" style="31" customWidth="1"/>
    <col min="20" max="20" width="14.8515625" style="31" customWidth="1"/>
    <col min="21" max="22" width="9.140625" style="31" customWidth="1"/>
    <col min="23" max="23" width="14.28125" style="31" customWidth="1"/>
    <col min="24" max="24" width="13.57421875" style="31" customWidth="1"/>
    <col min="25" max="25" width="11.8515625" style="31" customWidth="1"/>
    <col min="26" max="26" width="11.421875" style="31" customWidth="1"/>
    <col min="27" max="16384" width="9.140625" style="31" customWidth="1"/>
  </cols>
  <sheetData>
    <row r="1" spans="1:24" ht="0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  <c r="V1" s="29"/>
      <c r="W1" s="29"/>
      <c r="X1" s="29"/>
    </row>
    <row r="2" spans="1:24" ht="15" hidden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29"/>
      <c r="W2" s="29"/>
      <c r="X2" s="29"/>
    </row>
    <row r="3" spans="1:24" ht="15" hidden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29"/>
      <c r="W3" s="29"/>
      <c r="X3" s="29"/>
    </row>
    <row r="4" spans="1:24" ht="15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</row>
    <row r="5" spans="1:24" ht="15" hidden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</row>
    <row r="6" spans="1:24" ht="9" customHeight="1" hidden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 hidden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33" t="s">
        <v>41</v>
      </c>
      <c r="W7" s="133"/>
      <c r="X7" s="29"/>
    </row>
    <row r="8" spans="1:24" ht="15.75" customHeight="1">
      <c r="A8" s="132" t="s">
        <v>40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</row>
    <row r="9" spans="1:24" ht="14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24" ht="15">
      <c r="A10" s="32"/>
      <c r="B10" s="32"/>
      <c r="C10" s="32"/>
      <c r="D10" s="5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15" customHeight="1">
      <c r="A11" s="121" t="s">
        <v>1</v>
      </c>
      <c r="B11" s="121" t="s">
        <v>2</v>
      </c>
      <c r="C11" s="121" t="s">
        <v>22</v>
      </c>
      <c r="D11" s="124" t="s">
        <v>23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/>
      <c r="P11" s="134" t="s">
        <v>24</v>
      </c>
      <c r="Q11" s="134"/>
      <c r="R11" s="134"/>
      <c r="S11" s="134"/>
      <c r="T11" s="134"/>
      <c r="U11" s="134"/>
      <c r="V11" s="134"/>
      <c r="W11" s="134"/>
      <c r="X11" s="134"/>
    </row>
    <row r="12" spans="1:24" ht="102">
      <c r="A12" s="121"/>
      <c r="B12" s="121"/>
      <c r="C12" s="121"/>
      <c r="D12" s="122" t="s">
        <v>25</v>
      </c>
      <c r="E12" s="123"/>
      <c r="F12" s="121" t="s">
        <v>26</v>
      </c>
      <c r="G12" s="121"/>
      <c r="H12" s="121" t="s">
        <v>27</v>
      </c>
      <c r="I12" s="121"/>
      <c r="J12" s="121" t="s">
        <v>28</v>
      </c>
      <c r="K12" s="121"/>
      <c r="L12" s="121" t="s">
        <v>29</v>
      </c>
      <c r="M12" s="121"/>
      <c r="N12" s="121" t="s">
        <v>30</v>
      </c>
      <c r="O12" s="121"/>
      <c r="P12" s="34" t="s">
        <v>31</v>
      </c>
      <c r="Q12" s="34" t="s">
        <v>32</v>
      </c>
      <c r="R12" s="34" t="s">
        <v>33</v>
      </c>
      <c r="S12" s="34" t="s">
        <v>34</v>
      </c>
      <c r="T12" s="34" t="s">
        <v>76</v>
      </c>
      <c r="U12" s="34" t="s">
        <v>77</v>
      </c>
      <c r="V12" s="34" t="s">
        <v>35</v>
      </c>
      <c r="W12" s="34" t="s">
        <v>36</v>
      </c>
      <c r="X12" s="34" t="s">
        <v>37</v>
      </c>
    </row>
    <row r="13" spans="1:24" ht="22.5">
      <c r="A13" s="121"/>
      <c r="B13" s="121"/>
      <c r="C13" s="34" t="s">
        <v>19</v>
      </c>
      <c r="D13" s="52" t="s">
        <v>121</v>
      </c>
      <c r="E13" s="34" t="s">
        <v>19</v>
      </c>
      <c r="F13" s="34" t="s">
        <v>38</v>
      </c>
      <c r="G13" s="34" t="s">
        <v>19</v>
      </c>
      <c r="H13" s="34" t="s">
        <v>17</v>
      </c>
      <c r="I13" s="34" t="s">
        <v>19</v>
      </c>
      <c r="J13" s="34" t="s">
        <v>17</v>
      </c>
      <c r="K13" s="34" t="s">
        <v>19</v>
      </c>
      <c r="L13" s="34" t="s">
        <v>17</v>
      </c>
      <c r="M13" s="34" t="s">
        <v>19</v>
      </c>
      <c r="N13" s="34" t="s">
        <v>39</v>
      </c>
      <c r="O13" s="34" t="s">
        <v>19</v>
      </c>
      <c r="P13" s="34" t="s">
        <v>19</v>
      </c>
      <c r="Q13" s="34" t="s">
        <v>19</v>
      </c>
      <c r="R13" s="34" t="s">
        <v>19</v>
      </c>
      <c r="S13" s="34" t="s">
        <v>19</v>
      </c>
      <c r="T13" s="34" t="s">
        <v>19</v>
      </c>
      <c r="U13" s="34" t="s">
        <v>19</v>
      </c>
      <c r="V13" s="34" t="s">
        <v>19</v>
      </c>
      <c r="W13" s="34" t="s">
        <v>19</v>
      </c>
      <c r="X13" s="34" t="s">
        <v>19</v>
      </c>
    </row>
    <row r="14" spans="1:24" ht="14.2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3">
        <v>15</v>
      </c>
      <c r="P14" s="33">
        <v>16</v>
      </c>
      <c r="Q14" s="33">
        <v>17</v>
      </c>
      <c r="R14" s="33">
        <v>18</v>
      </c>
      <c r="S14" s="34">
        <v>19</v>
      </c>
      <c r="T14" s="34">
        <v>20</v>
      </c>
      <c r="U14" s="34">
        <v>21</v>
      </c>
      <c r="V14" s="34">
        <v>22</v>
      </c>
      <c r="W14" s="34">
        <v>23</v>
      </c>
      <c r="X14" s="34">
        <v>24</v>
      </c>
    </row>
    <row r="15" spans="1:24" ht="15" customHeight="1">
      <c r="A15" s="128" t="s">
        <v>68</v>
      </c>
      <c r="B15" s="129"/>
      <c r="C15" s="35">
        <f>C17+C49</f>
        <v>175971781.58</v>
      </c>
      <c r="D15" s="35" t="s">
        <v>57</v>
      </c>
      <c r="E15" s="35">
        <f aca="true" t="shared" si="0" ref="E15:X15">E17+E49</f>
        <v>26102154.65</v>
      </c>
      <c r="F15" s="35">
        <f t="shared" si="0"/>
        <v>11</v>
      </c>
      <c r="G15" s="35">
        <f t="shared" si="0"/>
        <v>126583510.24</v>
      </c>
      <c r="H15" s="35">
        <f t="shared" si="0"/>
        <v>10511</v>
      </c>
      <c r="I15" s="35">
        <f t="shared" si="0"/>
        <v>17050958.86</v>
      </c>
      <c r="J15" s="35">
        <f t="shared" si="0"/>
        <v>0</v>
      </c>
      <c r="K15" s="35">
        <f t="shared" si="0"/>
        <v>0</v>
      </c>
      <c r="L15" s="35">
        <f t="shared" si="0"/>
        <v>900</v>
      </c>
      <c r="M15" s="35">
        <f t="shared" si="0"/>
        <v>3460711.27</v>
      </c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  <c r="S15" s="35">
        <f t="shared" si="0"/>
        <v>98847.8</v>
      </c>
      <c r="T15" s="35">
        <f t="shared" si="0"/>
        <v>688360.5</v>
      </c>
      <c r="U15" s="35">
        <f t="shared" si="0"/>
        <v>0</v>
      </c>
      <c r="V15" s="35">
        <f t="shared" si="0"/>
        <v>0</v>
      </c>
      <c r="W15" s="35">
        <f t="shared" si="0"/>
        <v>1955043.4</v>
      </c>
      <c r="X15" s="35">
        <f t="shared" si="0"/>
        <v>32194.86</v>
      </c>
    </row>
    <row r="16" spans="1:24" ht="15" customHeight="1">
      <c r="A16" s="130" t="s">
        <v>65</v>
      </c>
      <c r="B16" s="131"/>
      <c r="C16" s="35">
        <v>0</v>
      </c>
      <c r="D16" s="35" t="s">
        <v>57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</row>
    <row r="17" spans="1:24" ht="15" customHeight="1">
      <c r="A17" s="130" t="s">
        <v>55</v>
      </c>
      <c r="B17" s="131"/>
      <c r="C17" s="35">
        <f>SUM(C18:C48)</f>
        <v>23017105.68</v>
      </c>
      <c r="D17" s="35" t="s">
        <v>57</v>
      </c>
      <c r="E17" s="35">
        <f>SUM(E18:E48)</f>
        <v>14661694.56</v>
      </c>
      <c r="F17" s="35">
        <f aca="true" t="shared" si="1" ref="F17:X17">SUM(F18:F48)</f>
        <v>0</v>
      </c>
      <c r="G17" s="35">
        <f t="shared" si="1"/>
        <v>0</v>
      </c>
      <c r="H17" s="35">
        <f t="shared" si="1"/>
        <v>4081</v>
      </c>
      <c r="I17" s="35">
        <f t="shared" si="1"/>
        <v>6269325.06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  <c r="Q17" s="35">
        <f t="shared" si="1"/>
        <v>0</v>
      </c>
      <c r="R17" s="35">
        <f t="shared" si="1"/>
        <v>0</v>
      </c>
      <c r="S17" s="35">
        <f t="shared" si="1"/>
        <v>98847.8</v>
      </c>
      <c r="T17" s="35">
        <f t="shared" si="1"/>
        <v>0</v>
      </c>
      <c r="U17" s="35">
        <f t="shared" si="1"/>
        <v>0</v>
      </c>
      <c r="V17" s="35">
        <f t="shared" si="1"/>
        <v>0</v>
      </c>
      <c r="W17" s="35">
        <f t="shared" si="1"/>
        <v>1955043.4</v>
      </c>
      <c r="X17" s="35">
        <f t="shared" si="1"/>
        <v>32194.86</v>
      </c>
    </row>
    <row r="18" spans="1:25" ht="14.25">
      <c r="A18" s="8">
        <v>1</v>
      </c>
      <c r="B18" s="9" t="s">
        <v>124</v>
      </c>
      <c r="C18" s="36">
        <f aca="true" t="shared" si="2" ref="C18:C28">E18+G18+I18+K18+M18+O18+P18+Q18+R18+S18+T18+U18+V18+W18+X18</f>
        <v>731126.08</v>
      </c>
      <c r="D18" s="36" t="s">
        <v>133</v>
      </c>
      <c r="E18" s="36">
        <v>675604.31</v>
      </c>
      <c r="F18" s="36">
        <v>0</v>
      </c>
      <c r="G18" s="36">
        <v>0</v>
      </c>
      <c r="H18" s="38">
        <v>0</v>
      </c>
      <c r="I18" s="38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55521.77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56"/>
    </row>
    <row r="19" spans="1:25" ht="14.25">
      <c r="A19" s="8">
        <v>2</v>
      </c>
      <c r="B19" s="9" t="s">
        <v>78</v>
      </c>
      <c r="C19" s="36">
        <f t="shared" si="2"/>
        <v>570529.2</v>
      </c>
      <c r="D19" s="36" t="s">
        <v>133</v>
      </c>
      <c r="E19" s="36">
        <v>527203.17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43326.03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56"/>
    </row>
    <row r="20" spans="1:25" ht="14.25">
      <c r="A20" s="8">
        <v>3</v>
      </c>
      <c r="B20" s="9" t="s">
        <v>79</v>
      </c>
      <c r="C20" s="36">
        <f t="shared" si="2"/>
        <v>206204.49</v>
      </c>
      <c r="D20" s="36" t="s">
        <v>134</v>
      </c>
      <c r="E20" s="38">
        <v>206204.49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56"/>
    </row>
    <row r="21" spans="1:25" ht="14.25">
      <c r="A21" s="8">
        <v>4</v>
      </c>
      <c r="B21" s="9" t="s">
        <v>80</v>
      </c>
      <c r="C21" s="36">
        <f t="shared" si="2"/>
        <v>489901.41</v>
      </c>
      <c r="D21" s="36" t="s">
        <v>135</v>
      </c>
      <c r="E21" s="36">
        <v>489901.41</v>
      </c>
      <c r="F21" s="36">
        <v>0</v>
      </c>
      <c r="G21" s="36">
        <v>0</v>
      </c>
      <c r="H21" s="38">
        <v>0</v>
      </c>
      <c r="I21" s="38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56"/>
    </row>
    <row r="22" spans="1:25" ht="14.25">
      <c r="A22" s="8">
        <v>5</v>
      </c>
      <c r="B22" s="9" t="s">
        <v>81</v>
      </c>
      <c r="C22" s="36">
        <f t="shared" si="2"/>
        <v>489459.44</v>
      </c>
      <c r="D22" s="36" t="s">
        <v>134</v>
      </c>
      <c r="E22" s="36">
        <v>489459.44</v>
      </c>
      <c r="F22" s="36">
        <v>0</v>
      </c>
      <c r="G22" s="36">
        <v>0</v>
      </c>
      <c r="H22" s="38">
        <v>0</v>
      </c>
      <c r="I22" s="38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56"/>
    </row>
    <row r="23" spans="1:25" ht="14.25">
      <c r="A23" s="8">
        <v>6</v>
      </c>
      <c r="B23" s="9" t="s">
        <v>82</v>
      </c>
      <c r="C23" s="36">
        <f t="shared" si="2"/>
        <v>853794</v>
      </c>
      <c r="D23" s="36" t="s">
        <v>133</v>
      </c>
      <c r="E23" s="36">
        <v>853794</v>
      </c>
      <c r="F23" s="36">
        <v>0</v>
      </c>
      <c r="G23" s="36">
        <v>0</v>
      </c>
      <c r="H23" s="38">
        <v>0</v>
      </c>
      <c r="I23" s="38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56"/>
    </row>
    <row r="24" spans="1:25" ht="14.25">
      <c r="A24" s="8">
        <v>7</v>
      </c>
      <c r="B24" s="9" t="s">
        <v>83</v>
      </c>
      <c r="C24" s="36">
        <f t="shared" si="2"/>
        <v>472394.41</v>
      </c>
      <c r="D24" s="36" t="s">
        <v>134</v>
      </c>
      <c r="E24" s="36">
        <v>472394.41</v>
      </c>
      <c r="F24" s="36">
        <v>0</v>
      </c>
      <c r="G24" s="36">
        <v>0</v>
      </c>
      <c r="H24" s="38">
        <v>0</v>
      </c>
      <c r="I24" s="38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56"/>
    </row>
    <row r="25" spans="1:25" ht="14.25">
      <c r="A25" s="8">
        <v>8</v>
      </c>
      <c r="B25" s="9" t="s">
        <v>84</v>
      </c>
      <c r="C25" s="36">
        <f t="shared" si="2"/>
        <v>799704.03</v>
      </c>
      <c r="D25" s="36"/>
      <c r="E25" s="36">
        <v>0</v>
      </c>
      <c r="F25" s="36">
        <v>0</v>
      </c>
      <c r="G25" s="36">
        <v>0</v>
      </c>
      <c r="H25" s="38">
        <v>530</v>
      </c>
      <c r="I25" s="38">
        <v>799704.03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9">
        <v>0</v>
      </c>
      <c r="V25" s="39">
        <v>0</v>
      </c>
      <c r="W25" s="39">
        <v>0</v>
      </c>
      <c r="X25" s="36">
        <v>0</v>
      </c>
      <c r="Y25" s="56"/>
    </row>
    <row r="26" spans="1:25" ht="14.25">
      <c r="A26" s="8">
        <v>9</v>
      </c>
      <c r="B26" s="9" t="s">
        <v>85</v>
      </c>
      <c r="C26" s="36">
        <f t="shared" si="2"/>
        <v>1109364.49</v>
      </c>
      <c r="D26" s="36"/>
      <c r="E26" s="36">
        <v>0</v>
      </c>
      <c r="F26" s="36">
        <v>0</v>
      </c>
      <c r="G26" s="36">
        <v>0</v>
      </c>
      <c r="H26" s="38">
        <v>730</v>
      </c>
      <c r="I26" s="38">
        <v>1109364.49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9">
        <v>0</v>
      </c>
      <c r="V26" s="39">
        <v>0</v>
      </c>
      <c r="W26" s="39">
        <v>0</v>
      </c>
      <c r="X26" s="36">
        <v>0</v>
      </c>
      <c r="Y26" s="56"/>
    </row>
    <row r="27" spans="1:25" ht="14.25">
      <c r="A27" s="8">
        <v>10</v>
      </c>
      <c r="B27" s="9" t="s">
        <v>86</v>
      </c>
      <c r="C27" s="36">
        <f t="shared" si="2"/>
        <v>192809.31</v>
      </c>
      <c r="D27" s="36" t="s">
        <v>140</v>
      </c>
      <c r="E27" s="36">
        <f>'таблица 1'!$L$40</f>
        <v>192809.31</v>
      </c>
      <c r="F27" s="36">
        <v>0</v>
      </c>
      <c r="G27" s="36">
        <v>0</v>
      </c>
      <c r="H27" s="38">
        <v>0</v>
      </c>
      <c r="I27" s="38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56"/>
    </row>
    <row r="28" spans="1:25" ht="14.25">
      <c r="A28" s="8">
        <v>11</v>
      </c>
      <c r="B28" s="9" t="s">
        <v>88</v>
      </c>
      <c r="C28" s="36">
        <f t="shared" si="2"/>
        <v>522681</v>
      </c>
      <c r="D28" s="36" t="s">
        <v>135</v>
      </c>
      <c r="E28" s="38">
        <v>522681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56"/>
    </row>
    <row r="29" spans="1:25" ht="14.25">
      <c r="A29" s="8">
        <v>12</v>
      </c>
      <c r="B29" s="9" t="s">
        <v>90</v>
      </c>
      <c r="C29" s="36">
        <f>E29+G29+I29+K29+M29+O29+P29+Q29+R29+S29+T29+U29+V29+W29+X29</f>
        <v>356899.65</v>
      </c>
      <c r="D29" s="36"/>
      <c r="E29" s="38">
        <v>0</v>
      </c>
      <c r="F29" s="36">
        <v>0</v>
      </c>
      <c r="G29" s="36">
        <v>0</v>
      </c>
      <c r="H29" s="38">
        <v>250</v>
      </c>
      <c r="I29" s="38">
        <v>356899.65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56"/>
    </row>
    <row r="30" spans="1:25" ht="14.25">
      <c r="A30" s="8">
        <v>13</v>
      </c>
      <c r="B30" s="9" t="s">
        <v>91</v>
      </c>
      <c r="C30" s="36">
        <f>E30+G30+I30+K30+M30+O30+P30+Q30+R30+S30+T30+U30+V30+W30+X30</f>
        <v>894158.46</v>
      </c>
      <c r="D30" s="36" t="s">
        <v>135</v>
      </c>
      <c r="E30" s="38">
        <v>894158.46</v>
      </c>
      <c r="F30" s="36">
        <v>0</v>
      </c>
      <c r="G30" s="36">
        <v>0</v>
      </c>
      <c r="H30" s="38">
        <v>0</v>
      </c>
      <c r="I30" s="38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56"/>
    </row>
    <row r="31" spans="1:25" ht="14.25">
      <c r="A31" s="8">
        <v>14</v>
      </c>
      <c r="B31" s="9" t="s">
        <v>92</v>
      </c>
      <c r="C31" s="36">
        <f>E31+G31+I31+K31+M31+O31+P31+Q31+R31+S31+T31+U31+V31+W31+X31</f>
        <v>32194.86</v>
      </c>
      <c r="D31" s="36"/>
      <c r="E31" s="38">
        <v>0</v>
      </c>
      <c r="F31" s="36">
        <v>0</v>
      </c>
      <c r="G31" s="36">
        <v>0</v>
      </c>
      <c r="H31" s="38">
        <v>0</v>
      </c>
      <c r="I31" s="38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9">
        <v>0</v>
      </c>
      <c r="V31" s="39">
        <v>0</v>
      </c>
      <c r="W31" s="36">
        <v>0</v>
      </c>
      <c r="X31" s="36">
        <v>32194.86</v>
      </c>
      <c r="Y31" s="56"/>
    </row>
    <row r="32" spans="1:25" ht="14.25">
      <c r="A32" s="8">
        <v>15</v>
      </c>
      <c r="B32" s="9" t="s">
        <v>93</v>
      </c>
      <c r="C32" s="36">
        <f>E32+G32+I32+K32+M32+O32+P32+Q32+R32+S32+T32+U32+V32+W32+X32</f>
        <v>1503563.52</v>
      </c>
      <c r="D32" s="36" t="s">
        <v>133</v>
      </c>
      <c r="E32" s="38">
        <f>'таблица 1'!L45</f>
        <v>1503563.52</v>
      </c>
      <c r="F32" s="36">
        <v>0</v>
      </c>
      <c r="G32" s="36">
        <v>0</v>
      </c>
      <c r="H32" s="38">
        <v>0</v>
      </c>
      <c r="I32" s="38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56"/>
    </row>
    <row r="33" spans="1:25" ht="14.25">
      <c r="A33" s="8">
        <v>16</v>
      </c>
      <c r="B33" s="9" t="s">
        <v>94</v>
      </c>
      <c r="C33" s="36">
        <f>E33+G33+I33+K33+M33+O33+P33+Q33+R33+S33+T33+U33+V33+W33+X33</f>
        <v>660502.6</v>
      </c>
      <c r="D33" s="36" t="s">
        <v>134</v>
      </c>
      <c r="E33" s="38">
        <v>660502.6</v>
      </c>
      <c r="F33" s="36">
        <v>0</v>
      </c>
      <c r="G33" s="36">
        <v>0</v>
      </c>
      <c r="H33" s="36">
        <v>0</v>
      </c>
      <c r="I33" s="38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56"/>
    </row>
    <row r="34" spans="1:25" ht="14.25">
      <c r="A34" s="8">
        <v>17</v>
      </c>
      <c r="B34" s="9" t="s">
        <v>125</v>
      </c>
      <c r="C34" s="36">
        <f aca="true" t="shared" si="3" ref="C34:C42">E34+G34+I34+K34+M34+O34+P34+Q34+R34+S34+T34+U34+V34+W34+X34</f>
        <v>447914.07</v>
      </c>
      <c r="D34" s="36" t="s">
        <v>136</v>
      </c>
      <c r="E34" s="38">
        <v>447914.07</v>
      </c>
      <c r="F34" s="36">
        <v>0</v>
      </c>
      <c r="G34" s="36">
        <v>0</v>
      </c>
      <c r="H34" s="38">
        <v>0</v>
      </c>
      <c r="I34" s="38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56"/>
    </row>
    <row r="35" spans="1:25" ht="14.25">
      <c r="A35" s="8">
        <v>18</v>
      </c>
      <c r="B35" s="9" t="s">
        <v>127</v>
      </c>
      <c r="C35" s="36">
        <f t="shared" si="3"/>
        <v>1167272.61</v>
      </c>
      <c r="D35" s="36" t="s">
        <v>135</v>
      </c>
      <c r="E35" s="38">
        <v>1167272.61</v>
      </c>
      <c r="F35" s="36">
        <v>0</v>
      </c>
      <c r="G35" s="36">
        <v>0</v>
      </c>
      <c r="H35" s="38">
        <v>0</v>
      </c>
      <c r="I35" s="38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9">
        <v>0</v>
      </c>
      <c r="V35" s="39">
        <v>0</v>
      </c>
      <c r="W35" s="39">
        <v>0</v>
      </c>
      <c r="X35" s="36">
        <v>0</v>
      </c>
      <c r="Y35" s="56"/>
    </row>
    <row r="36" spans="1:25" ht="14.25">
      <c r="A36" s="1">
        <v>19</v>
      </c>
      <c r="B36" s="61" t="s">
        <v>129</v>
      </c>
      <c r="C36" s="36">
        <f t="shared" si="3"/>
        <v>3979274.99</v>
      </c>
      <c r="D36" s="36" t="s">
        <v>140</v>
      </c>
      <c r="E36" s="38">
        <v>2024231.59</v>
      </c>
      <c r="F36" s="36">
        <v>0</v>
      </c>
      <c r="G36" s="36">
        <v>0</v>
      </c>
      <c r="H36" s="38">
        <v>0</v>
      </c>
      <c r="I36" s="38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9">
        <v>0</v>
      </c>
      <c r="V36" s="39">
        <v>0</v>
      </c>
      <c r="W36" s="39">
        <v>1955043.4</v>
      </c>
      <c r="X36" s="37">
        <v>0</v>
      </c>
      <c r="Y36" s="56"/>
    </row>
    <row r="37" spans="1:25" ht="14.25">
      <c r="A37" s="1">
        <v>20</v>
      </c>
      <c r="B37" s="61" t="s">
        <v>130</v>
      </c>
      <c r="C37" s="36">
        <f>(E37+G37+I37+K37+M37+O37+P37+Q37+R37+S37+T37+U37+V37+W37+X37)</f>
        <v>825849.24</v>
      </c>
      <c r="D37" s="36" t="s">
        <v>134</v>
      </c>
      <c r="E37" s="38">
        <v>825849.24</v>
      </c>
      <c r="F37" s="36">
        <v>0</v>
      </c>
      <c r="G37" s="36">
        <v>0</v>
      </c>
      <c r="H37" s="38">
        <v>0</v>
      </c>
      <c r="I37" s="38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9">
        <v>0</v>
      </c>
      <c r="V37" s="39">
        <v>0</v>
      </c>
      <c r="W37" s="39">
        <v>0</v>
      </c>
      <c r="X37" s="37">
        <v>0</v>
      </c>
      <c r="Y37" s="56"/>
    </row>
    <row r="38" spans="1:25" ht="14.25">
      <c r="A38" s="8">
        <v>21</v>
      </c>
      <c r="B38" s="9" t="s">
        <v>131</v>
      </c>
      <c r="C38" s="36">
        <f t="shared" si="3"/>
        <v>1177855.38</v>
      </c>
      <c r="D38" s="36" t="s">
        <v>136</v>
      </c>
      <c r="E38" s="38">
        <v>1177855.38</v>
      </c>
      <c r="F38" s="36">
        <v>0</v>
      </c>
      <c r="G38" s="36">
        <v>0</v>
      </c>
      <c r="H38" s="38">
        <v>0</v>
      </c>
      <c r="I38" s="38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14">
        <v>0</v>
      </c>
      <c r="S38" s="38">
        <v>0</v>
      </c>
      <c r="T38" s="36">
        <v>0</v>
      </c>
      <c r="U38" s="39">
        <v>0</v>
      </c>
      <c r="V38" s="39">
        <v>0</v>
      </c>
      <c r="W38" s="39">
        <v>0</v>
      </c>
      <c r="X38" s="39">
        <v>0</v>
      </c>
      <c r="Y38" s="56"/>
    </row>
    <row r="39" spans="1:25" ht="14.25">
      <c r="A39" s="8">
        <v>22</v>
      </c>
      <c r="B39" s="9" t="s">
        <v>132</v>
      </c>
      <c r="C39" s="36">
        <f t="shared" si="3"/>
        <v>308619.23</v>
      </c>
      <c r="D39" s="36" t="s">
        <v>135</v>
      </c>
      <c r="E39" s="38">
        <v>308619.23</v>
      </c>
      <c r="F39" s="36">
        <v>0</v>
      </c>
      <c r="G39" s="36">
        <v>0</v>
      </c>
      <c r="H39" s="38">
        <v>0</v>
      </c>
      <c r="I39" s="38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9">
        <v>0</v>
      </c>
      <c r="V39" s="39">
        <v>0</v>
      </c>
      <c r="W39" s="39">
        <v>0</v>
      </c>
      <c r="X39" s="39">
        <v>0</v>
      </c>
      <c r="Y39" s="56"/>
    </row>
    <row r="40" spans="1:25" ht="14.25">
      <c r="A40" s="8">
        <v>23</v>
      </c>
      <c r="B40" s="9" t="s">
        <v>95</v>
      </c>
      <c r="C40" s="36">
        <f t="shared" si="3"/>
        <v>1272600.27</v>
      </c>
      <c r="D40" s="36"/>
      <c r="E40" s="36">
        <v>0</v>
      </c>
      <c r="F40" s="36">
        <v>0</v>
      </c>
      <c r="G40" s="36">
        <v>0</v>
      </c>
      <c r="H40" s="36">
        <v>665</v>
      </c>
      <c r="I40" s="36">
        <v>1272600.27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9">
        <v>0</v>
      </c>
      <c r="V40" s="39">
        <v>0</v>
      </c>
      <c r="W40" s="39">
        <v>0</v>
      </c>
      <c r="X40" s="39">
        <v>0</v>
      </c>
      <c r="Y40" s="56"/>
    </row>
    <row r="41" spans="1:25" ht="14.25">
      <c r="A41" s="8">
        <v>24</v>
      </c>
      <c r="B41" s="9" t="s">
        <v>96</v>
      </c>
      <c r="C41" s="36">
        <f t="shared" si="3"/>
        <v>155181.28</v>
      </c>
      <c r="D41" s="36" t="s">
        <v>135</v>
      </c>
      <c r="E41" s="36">
        <v>155181.28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9">
        <v>0</v>
      </c>
      <c r="V41" s="39">
        <v>0</v>
      </c>
      <c r="W41" s="39">
        <v>0</v>
      </c>
      <c r="X41" s="39">
        <v>0</v>
      </c>
      <c r="Y41" s="56"/>
    </row>
    <row r="42" spans="1:25" ht="14.25">
      <c r="A42" s="8">
        <v>25</v>
      </c>
      <c r="B42" s="9" t="s">
        <v>97</v>
      </c>
      <c r="C42" s="36">
        <f t="shared" si="3"/>
        <v>308422.79</v>
      </c>
      <c r="D42" s="36" t="s">
        <v>135</v>
      </c>
      <c r="E42" s="38">
        <v>308422.79</v>
      </c>
      <c r="F42" s="36">
        <v>0</v>
      </c>
      <c r="G42" s="36">
        <v>0</v>
      </c>
      <c r="H42" s="38">
        <v>0</v>
      </c>
      <c r="I42" s="38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9">
        <v>0</v>
      </c>
      <c r="V42" s="39">
        <v>0</v>
      </c>
      <c r="W42" s="39">
        <v>0</v>
      </c>
      <c r="X42" s="39">
        <v>0</v>
      </c>
      <c r="Y42" s="56"/>
    </row>
    <row r="43" spans="1:25" ht="14.25">
      <c r="A43" s="8">
        <v>26</v>
      </c>
      <c r="B43" s="9" t="s">
        <v>98</v>
      </c>
      <c r="C43" s="36">
        <f aca="true" t="shared" si="4" ref="C43:C48">E43+G43+I43+K43+M43+O43+P43+Q43+R43+S43+T43+U43+V43+W43+X43</f>
        <v>350511.44</v>
      </c>
      <c r="D43" s="36"/>
      <c r="E43" s="38">
        <v>0</v>
      </c>
      <c r="F43" s="36">
        <v>0</v>
      </c>
      <c r="G43" s="36">
        <v>0</v>
      </c>
      <c r="H43" s="38">
        <v>250</v>
      </c>
      <c r="I43" s="38">
        <v>350511.44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9">
        <v>0</v>
      </c>
      <c r="Y43" s="56"/>
    </row>
    <row r="44" spans="1:25" ht="14.25">
      <c r="A44" s="8">
        <v>27</v>
      </c>
      <c r="B44" s="9" t="s">
        <v>101</v>
      </c>
      <c r="C44" s="36">
        <f t="shared" si="4"/>
        <v>1049348.86</v>
      </c>
      <c r="D44" s="36"/>
      <c r="E44" s="36">
        <v>0</v>
      </c>
      <c r="F44" s="36">
        <v>0</v>
      </c>
      <c r="G44" s="36">
        <v>0</v>
      </c>
      <c r="H44" s="36">
        <v>665</v>
      </c>
      <c r="I44" s="36">
        <v>1049348.86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9">
        <v>0</v>
      </c>
      <c r="V44" s="39">
        <v>0</v>
      </c>
      <c r="W44" s="39">
        <v>0</v>
      </c>
      <c r="X44" s="39">
        <v>0</v>
      </c>
      <c r="Y44" s="56"/>
    </row>
    <row r="45" spans="1:25" ht="14.25">
      <c r="A45" s="8">
        <v>28</v>
      </c>
      <c r="B45" s="9" t="s">
        <v>103</v>
      </c>
      <c r="C45" s="36">
        <f t="shared" si="4"/>
        <v>93919.05</v>
      </c>
      <c r="D45" s="36" t="s">
        <v>134</v>
      </c>
      <c r="E45" s="38">
        <v>93919.05</v>
      </c>
      <c r="F45" s="36">
        <v>0</v>
      </c>
      <c r="G45" s="36">
        <v>0</v>
      </c>
      <c r="H45" s="38">
        <v>0</v>
      </c>
      <c r="I45" s="38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9">
        <v>0</v>
      </c>
      <c r="Y45" s="56"/>
    </row>
    <row r="46" spans="1:25" ht="14.25">
      <c r="A46" s="8">
        <v>29</v>
      </c>
      <c r="B46" s="9" t="s">
        <v>106</v>
      </c>
      <c r="C46" s="36">
        <f t="shared" si="4"/>
        <v>1330896.32</v>
      </c>
      <c r="D46" s="36"/>
      <c r="E46" s="38">
        <v>0</v>
      </c>
      <c r="F46" s="36">
        <v>0</v>
      </c>
      <c r="G46" s="36">
        <v>0</v>
      </c>
      <c r="H46" s="38">
        <v>991</v>
      </c>
      <c r="I46" s="38">
        <v>1330896.32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9">
        <v>0</v>
      </c>
      <c r="V46" s="39">
        <v>0</v>
      </c>
      <c r="W46" s="38">
        <v>0</v>
      </c>
      <c r="X46" s="39">
        <v>0</v>
      </c>
      <c r="Y46" s="56"/>
    </row>
    <row r="47" spans="1:25" ht="14.25">
      <c r="A47" s="8">
        <v>30</v>
      </c>
      <c r="B47" s="9" t="s">
        <v>109</v>
      </c>
      <c r="C47" s="36">
        <f t="shared" si="4"/>
        <v>455223.21</v>
      </c>
      <c r="D47" s="36" t="s">
        <v>133</v>
      </c>
      <c r="E47" s="38">
        <v>455223.21</v>
      </c>
      <c r="F47" s="36">
        <v>0</v>
      </c>
      <c r="G47" s="36">
        <v>0</v>
      </c>
      <c r="H47" s="38">
        <v>0</v>
      </c>
      <c r="I47" s="38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56"/>
    </row>
    <row r="48" spans="1:25" ht="14.25">
      <c r="A48" s="8">
        <v>31</v>
      </c>
      <c r="B48" s="9" t="s">
        <v>110</v>
      </c>
      <c r="C48" s="36">
        <f t="shared" si="4"/>
        <v>208929.99</v>
      </c>
      <c r="D48" s="36" t="s">
        <v>135</v>
      </c>
      <c r="E48" s="38">
        <v>208929.99</v>
      </c>
      <c r="F48" s="36">
        <v>0</v>
      </c>
      <c r="G48" s="36">
        <v>0</v>
      </c>
      <c r="H48" s="38">
        <v>0</v>
      </c>
      <c r="I48" s="38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56"/>
    </row>
    <row r="49" spans="1:25" ht="15" customHeight="1">
      <c r="A49" s="114" t="s">
        <v>56</v>
      </c>
      <c r="B49" s="127"/>
      <c r="C49" s="40">
        <f>SUM(C50:C90)</f>
        <v>152954675.9</v>
      </c>
      <c r="D49" s="40" t="s">
        <v>57</v>
      </c>
      <c r="E49" s="40">
        <f>SUM(E50:E90)</f>
        <v>11440460.09</v>
      </c>
      <c r="F49" s="40">
        <f>SUM(F50:F74)</f>
        <v>11</v>
      </c>
      <c r="G49" s="40">
        <f>SUM(G50:G90)</f>
        <v>126583510.24</v>
      </c>
      <c r="H49" s="40">
        <f aca="true" t="shared" si="5" ref="H49:X49">SUM(H50:H90)</f>
        <v>6430</v>
      </c>
      <c r="I49" s="40">
        <f t="shared" si="5"/>
        <v>10781633.8</v>
      </c>
      <c r="J49" s="40">
        <f t="shared" si="5"/>
        <v>0</v>
      </c>
      <c r="K49" s="40">
        <f t="shared" si="5"/>
        <v>0</v>
      </c>
      <c r="L49" s="40">
        <f t="shared" si="5"/>
        <v>900</v>
      </c>
      <c r="M49" s="40">
        <f t="shared" si="5"/>
        <v>3460711.27</v>
      </c>
      <c r="N49" s="40">
        <f t="shared" si="5"/>
        <v>0</v>
      </c>
      <c r="O49" s="40">
        <f t="shared" si="5"/>
        <v>0</v>
      </c>
      <c r="P49" s="40">
        <f t="shared" si="5"/>
        <v>0</v>
      </c>
      <c r="Q49" s="40">
        <f t="shared" si="5"/>
        <v>0</v>
      </c>
      <c r="R49" s="40">
        <f t="shared" si="5"/>
        <v>0</v>
      </c>
      <c r="S49" s="40">
        <f t="shared" si="5"/>
        <v>0</v>
      </c>
      <c r="T49" s="40">
        <f t="shared" si="5"/>
        <v>688360.5</v>
      </c>
      <c r="U49" s="40">
        <f t="shared" si="5"/>
        <v>0</v>
      </c>
      <c r="V49" s="40">
        <f t="shared" si="5"/>
        <v>0</v>
      </c>
      <c r="W49" s="40">
        <f t="shared" si="5"/>
        <v>0</v>
      </c>
      <c r="X49" s="40">
        <f t="shared" si="5"/>
        <v>0</v>
      </c>
      <c r="Y49" s="56"/>
    </row>
    <row r="50" spans="1:25" ht="14.25">
      <c r="A50" s="8">
        <v>32</v>
      </c>
      <c r="B50" s="9" t="s">
        <v>87</v>
      </c>
      <c r="C50" s="36">
        <f>E50+G50+I50+K50+M50+O50+P50+Q50+R50+S50+T50+U50+V50+W50+X50</f>
        <v>1399669.34</v>
      </c>
      <c r="D50" s="36"/>
      <c r="E50" s="38">
        <v>0</v>
      </c>
      <c r="F50" s="36">
        <v>0</v>
      </c>
      <c r="G50" s="36">
        <v>0</v>
      </c>
      <c r="H50" s="91">
        <v>760</v>
      </c>
      <c r="I50" s="38">
        <f>'таблица 1'!$L$63</f>
        <v>1399669.34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56"/>
    </row>
    <row r="51" spans="1:25" ht="14.25">
      <c r="A51" s="8">
        <v>33</v>
      </c>
      <c r="B51" s="9" t="s">
        <v>89</v>
      </c>
      <c r="C51" s="36">
        <f>E51+G51+I51+K51+M51+O51+P51+Q51+R51+S51+T51+U51+V51+W51+X51</f>
        <v>267547.51</v>
      </c>
      <c r="D51" s="36"/>
      <c r="E51" s="38">
        <v>0</v>
      </c>
      <c r="F51" s="36">
        <v>0</v>
      </c>
      <c r="G51" s="36">
        <v>0</v>
      </c>
      <c r="H51" s="91">
        <v>0</v>
      </c>
      <c r="I51" s="38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f>'таблица 1'!$L$64</f>
        <v>267547.51</v>
      </c>
      <c r="U51" s="36">
        <v>0</v>
      </c>
      <c r="V51" s="36">
        <v>0</v>
      </c>
      <c r="W51" s="36">
        <v>0</v>
      </c>
      <c r="X51" s="36">
        <v>0</v>
      </c>
      <c r="Y51" s="56"/>
    </row>
    <row r="52" spans="1:25" ht="27">
      <c r="A52" s="8">
        <v>34</v>
      </c>
      <c r="B52" s="9" t="s">
        <v>126</v>
      </c>
      <c r="C52" s="36">
        <f>E52+G52+I52+K52+M52+O52+P52+Q52+R52+S52+T52+U52+V52+W52+X52</f>
        <v>1707225.03</v>
      </c>
      <c r="D52" s="36" t="s">
        <v>143</v>
      </c>
      <c r="E52" s="38">
        <f>'таблица 1'!$L$65</f>
        <v>1707225.03</v>
      </c>
      <c r="F52" s="36">
        <v>0</v>
      </c>
      <c r="G52" s="36">
        <v>0</v>
      </c>
      <c r="H52" s="91">
        <v>0</v>
      </c>
      <c r="I52" s="38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56"/>
    </row>
    <row r="53" spans="1:25" ht="19.5" customHeight="1">
      <c r="A53" s="8">
        <v>35</v>
      </c>
      <c r="B53" s="9" t="s">
        <v>146</v>
      </c>
      <c r="C53" s="36">
        <f>E53+G53+I53+K53+M53+O53+P53+Q53+R53+S53+T53+U53+V53+W53+X53</f>
        <v>2639413.57</v>
      </c>
      <c r="D53" s="36"/>
      <c r="E53" s="38"/>
      <c r="F53" s="36">
        <v>0</v>
      </c>
      <c r="G53" s="36">
        <v>0</v>
      </c>
      <c r="H53" s="91">
        <v>0</v>
      </c>
      <c r="I53" s="38">
        <v>0</v>
      </c>
      <c r="J53" s="36">
        <v>0</v>
      </c>
      <c r="K53" s="36">
        <v>0</v>
      </c>
      <c r="L53" s="36">
        <v>0</v>
      </c>
      <c r="M53" s="36">
        <f>'таблица 1'!L66</f>
        <v>2639413.57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56"/>
    </row>
    <row r="54" spans="1:25" s="2" customFormat="1" ht="14.25">
      <c r="A54" s="8">
        <v>36</v>
      </c>
      <c r="B54" s="9" t="s">
        <v>128</v>
      </c>
      <c r="C54" s="36">
        <f>E54+G54+I54+K54+M54+O54+P54+Q54+R54+S54+T54+U54+V54+W54+X54</f>
        <v>3410031.99</v>
      </c>
      <c r="D54" s="14" t="s">
        <v>140</v>
      </c>
      <c r="E54" s="38">
        <f>'таблица 1'!$L$67</f>
        <v>3410031.99</v>
      </c>
      <c r="F54" s="36">
        <v>0</v>
      </c>
      <c r="G54" s="36">
        <v>0</v>
      </c>
      <c r="H54" s="91">
        <v>0</v>
      </c>
      <c r="I54" s="38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14">
        <v>0</v>
      </c>
      <c r="U54" s="36">
        <v>0</v>
      </c>
      <c r="V54" s="36">
        <v>0</v>
      </c>
      <c r="W54" s="36">
        <v>0</v>
      </c>
      <c r="X54" s="36">
        <v>0</v>
      </c>
      <c r="Y54" s="56"/>
    </row>
    <row r="55" spans="1:25" ht="14.25">
      <c r="A55" s="8">
        <v>37</v>
      </c>
      <c r="B55" s="9" t="s">
        <v>99</v>
      </c>
      <c r="C55" s="36">
        <f aca="true" t="shared" si="6" ref="C55:C61">E55+G55+I55+K55+M55+O55+P55+Q55+R55+S55+T55+U55+V55+W55+X55</f>
        <v>49391.64</v>
      </c>
      <c r="D55" s="36"/>
      <c r="E55" s="36">
        <v>0</v>
      </c>
      <c r="F55" s="36">
        <v>0</v>
      </c>
      <c r="G55" s="36">
        <v>0</v>
      </c>
      <c r="H55" s="91">
        <v>0</v>
      </c>
      <c r="I55" s="38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8">
        <f>'таблица 1'!$L$68</f>
        <v>49391.64</v>
      </c>
      <c r="U55" s="36">
        <v>0</v>
      </c>
      <c r="V55" s="36">
        <v>0</v>
      </c>
      <c r="W55" s="36">
        <v>0</v>
      </c>
      <c r="X55" s="36">
        <v>0</v>
      </c>
      <c r="Y55" s="56"/>
    </row>
    <row r="56" spans="1:25" ht="14.25">
      <c r="A56" s="8">
        <v>38</v>
      </c>
      <c r="B56" s="9" t="s">
        <v>100</v>
      </c>
      <c r="C56" s="36">
        <f t="shared" si="6"/>
        <v>545191.11</v>
      </c>
      <c r="D56" s="36"/>
      <c r="E56" s="36">
        <v>0</v>
      </c>
      <c r="F56" s="36">
        <v>0</v>
      </c>
      <c r="G56" s="36">
        <v>0</v>
      </c>
      <c r="H56" s="91">
        <v>360</v>
      </c>
      <c r="I56" s="36">
        <f>'таблица 1'!$L$69</f>
        <v>545191.11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8">
        <v>0</v>
      </c>
      <c r="U56" s="36">
        <v>0</v>
      </c>
      <c r="V56" s="36">
        <v>0</v>
      </c>
      <c r="W56" s="36">
        <v>0</v>
      </c>
      <c r="X56" s="36">
        <v>0</v>
      </c>
      <c r="Y56" s="56"/>
    </row>
    <row r="57" spans="1:25" ht="14.25">
      <c r="A57" s="8">
        <v>39</v>
      </c>
      <c r="B57" s="9" t="s">
        <v>102</v>
      </c>
      <c r="C57" s="36">
        <f t="shared" si="6"/>
        <v>319437.44</v>
      </c>
      <c r="D57" s="36" t="s">
        <v>133</v>
      </c>
      <c r="E57" s="36">
        <f>'таблица 1'!$L$70</f>
        <v>319437.44</v>
      </c>
      <c r="F57" s="36">
        <v>0</v>
      </c>
      <c r="G57" s="36">
        <v>0</v>
      </c>
      <c r="H57" s="91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8">
        <v>0</v>
      </c>
      <c r="U57" s="36">
        <v>0</v>
      </c>
      <c r="V57" s="36">
        <v>0</v>
      </c>
      <c r="W57" s="36">
        <v>0</v>
      </c>
      <c r="X57" s="36">
        <v>0</v>
      </c>
      <c r="Y57" s="56"/>
    </row>
    <row r="58" spans="1:25" ht="14.25">
      <c r="A58" s="8">
        <v>40</v>
      </c>
      <c r="B58" s="9" t="s">
        <v>104</v>
      </c>
      <c r="C58" s="36">
        <f t="shared" si="6"/>
        <v>249140.15</v>
      </c>
      <c r="D58" s="36" t="s">
        <v>140</v>
      </c>
      <c r="E58" s="38">
        <f>'таблица 1'!$L$71</f>
        <v>249140.15</v>
      </c>
      <c r="F58" s="36">
        <v>0</v>
      </c>
      <c r="G58" s="36">
        <v>0</v>
      </c>
      <c r="H58" s="91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8">
        <v>0</v>
      </c>
      <c r="U58" s="36">
        <v>0</v>
      </c>
      <c r="V58" s="36">
        <v>0</v>
      </c>
      <c r="W58" s="36">
        <v>0</v>
      </c>
      <c r="X58" s="36">
        <v>0</v>
      </c>
      <c r="Y58" s="56"/>
    </row>
    <row r="59" spans="1:25" ht="14.25">
      <c r="A59" s="8">
        <v>41</v>
      </c>
      <c r="B59" s="9" t="s">
        <v>105</v>
      </c>
      <c r="C59" s="36">
        <f t="shared" si="6"/>
        <v>1493161.9</v>
      </c>
      <c r="D59" s="36"/>
      <c r="E59" s="38">
        <v>0</v>
      </c>
      <c r="F59" s="36">
        <v>0</v>
      </c>
      <c r="G59" s="36">
        <v>0</v>
      </c>
      <c r="H59" s="91">
        <v>1160</v>
      </c>
      <c r="I59" s="38">
        <f>'таблица 1'!$L$72</f>
        <v>1493161.9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8">
        <v>0</v>
      </c>
      <c r="U59" s="36">
        <v>0</v>
      </c>
      <c r="V59" s="36">
        <v>0</v>
      </c>
      <c r="W59" s="36">
        <v>0</v>
      </c>
      <c r="X59" s="36">
        <v>0</v>
      </c>
      <c r="Y59" s="56"/>
    </row>
    <row r="60" spans="1:25" ht="14.25">
      <c r="A60" s="8">
        <v>42</v>
      </c>
      <c r="B60" s="9" t="s">
        <v>107</v>
      </c>
      <c r="C60" s="36">
        <f t="shared" si="6"/>
        <v>151021.96</v>
      </c>
      <c r="D60" s="36" t="s">
        <v>140</v>
      </c>
      <c r="E60" s="38">
        <f>'таблица 1'!$L$73</f>
        <v>151021.96</v>
      </c>
      <c r="F60" s="36">
        <v>0</v>
      </c>
      <c r="G60" s="36">
        <v>0</v>
      </c>
      <c r="H60" s="91">
        <v>0</v>
      </c>
      <c r="I60" s="38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8">
        <v>0</v>
      </c>
      <c r="U60" s="36">
        <v>0</v>
      </c>
      <c r="V60" s="36">
        <v>0</v>
      </c>
      <c r="W60" s="36">
        <v>0</v>
      </c>
      <c r="X60" s="36">
        <v>0</v>
      </c>
      <c r="Y60" s="56"/>
    </row>
    <row r="61" spans="1:25" ht="14.25">
      <c r="A61" s="8">
        <v>43</v>
      </c>
      <c r="B61" s="9" t="s">
        <v>108</v>
      </c>
      <c r="C61" s="36">
        <f t="shared" si="6"/>
        <v>97780.31</v>
      </c>
      <c r="D61" s="36"/>
      <c r="E61" s="38">
        <v>0</v>
      </c>
      <c r="F61" s="36">
        <v>0</v>
      </c>
      <c r="G61" s="36">
        <v>0</v>
      </c>
      <c r="H61" s="91">
        <v>0</v>
      </c>
      <c r="I61" s="38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f>'таблица 1'!$L$74</f>
        <v>97780.31</v>
      </c>
      <c r="U61" s="36">
        <v>0</v>
      </c>
      <c r="V61" s="36">
        <v>0</v>
      </c>
      <c r="W61" s="36">
        <v>0</v>
      </c>
      <c r="X61" s="36">
        <v>0</v>
      </c>
      <c r="Y61" s="56"/>
    </row>
    <row r="62" spans="1:25" ht="14.25">
      <c r="A62" s="8">
        <v>44</v>
      </c>
      <c r="B62" s="9" t="s">
        <v>111</v>
      </c>
      <c r="C62" s="36">
        <f aca="true" t="shared" si="7" ref="C62:C90">E62+G62+I62+K62+M62+O62+P62+Q62+R62+S62+T62+U62+V62+W62+X62</f>
        <v>161573.11</v>
      </c>
      <c r="D62" s="36"/>
      <c r="E62" s="38">
        <v>0</v>
      </c>
      <c r="F62" s="36">
        <v>0</v>
      </c>
      <c r="G62" s="36">
        <v>0</v>
      </c>
      <c r="H62" s="91">
        <v>0</v>
      </c>
      <c r="I62" s="38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f>'таблица 1'!$L$75</f>
        <v>161573.11</v>
      </c>
      <c r="U62" s="36">
        <v>0</v>
      </c>
      <c r="V62" s="36">
        <v>0</v>
      </c>
      <c r="W62" s="36">
        <v>0</v>
      </c>
      <c r="X62" s="36">
        <v>0</v>
      </c>
      <c r="Y62" s="56"/>
    </row>
    <row r="63" spans="1:25" ht="27">
      <c r="A63" s="8">
        <v>45</v>
      </c>
      <c r="B63" s="9" t="s">
        <v>112</v>
      </c>
      <c r="C63" s="36">
        <f t="shared" si="7"/>
        <v>1153137.63</v>
      </c>
      <c r="D63" s="36" t="s">
        <v>143</v>
      </c>
      <c r="E63" s="38">
        <f>'таблица 1'!$L$76</f>
        <v>1153137.63</v>
      </c>
      <c r="F63" s="36">
        <v>0</v>
      </c>
      <c r="G63" s="36">
        <v>0</v>
      </c>
      <c r="H63" s="91">
        <v>0</v>
      </c>
      <c r="I63" s="38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56"/>
    </row>
    <row r="64" spans="1:25" ht="14.25">
      <c r="A64" s="8">
        <v>46</v>
      </c>
      <c r="B64" s="9" t="s">
        <v>113</v>
      </c>
      <c r="C64" s="36">
        <f t="shared" si="7"/>
        <v>2371864.56</v>
      </c>
      <c r="D64" s="36"/>
      <c r="E64" s="38"/>
      <c r="F64" s="36">
        <v>0</v>
      </c>
      <c r="G64" s="36">
        <v>0</v>
      </c>
      <c r="H64" s="91">
        <v>1500</v>
      </c>
      <c r="I64" s="38">
        <f>'таблица 1'!$L$77</f>
        <v>2371864.56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56"/>
    </row>
    <row r="65" spans="1:25" ht="27">
      <c r="A65" s="8">
        <v>47</v>
      </c>
      <c r="B65" s="9" t="s">
        <v>114</v>
      </c>
      <c r="C65" s="36">
        <f t="shared" si="7"/>
        <v>1193013.76</v>
      </c>
      <c r="D65" s="36" t="s">
        <v>143</v>
      </c>
      <c r="E65" s="38">
        <f>'таблица 1'!$L$78</f>
        <v>1193013.76</v>
      </c>
      <c r="F65" s="36">
        <v>0</v>
      </c>
      <c r="G65" s="36">
        <v>0</v>
      </c>
      <c r="H65" s="91">
        <v>0</v>
      </c>
      <c r="I65" s="38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56"/>
    </row>
    <row r="66" spans="1:25" ht="14.25">
      <c r="A66" s="8">
        <v>48</v>
      </c>
      <c r="B66" s="9" t="s">
        <v>115</v>
      </c>
      <c r="C66" s="36">
        <f t="shared" si="7"/>
        <v>3204747.26</v>
      </c>
      <c r="D66" s="36"/>
      <c r="E66" s="38">
        <v>0</v>
      </c>
      <c r="F66" s="36">
        <v>0</v>
      </c>
      <c r="G66" s="36">
        <v>0</v>
      </c>
      <c r="H66" s="91">
        <v>1500</v>
      </c>
      <c r="I66" s="38">
        <f>'таблица 1'!$L$79</f>
        <v>3204747.26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56"/>
    </row>
    <row r="67" spans="1:25" ht="14.25">
      <c r="A67" s="8">
        <v>49</v>
      </c>
      <c r="B67" s="9" t="s">
        <v>122</v>
      </c>
      <c r="C67" s="36">
        <f t="shared" si="7"/>
        <v>2650354.45</v>
      </c>
      <c r="D67" s="36" t="s">
        <v>144</v>
      </c>
      <c r="E67" s="38">
        <f>'таблица 1'!$L$80</f>
        <v>2650354.45</v>
      </c>
      <c r="F67" s="36">
        <v>0</v>
      </c>
      <c r="G67" s="36">
        <v>0</v>
      </c>
      <c r="H67" s="91">
        <v>0</v>
      </c>
      <c r="I67" s="37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56"/>
    </row>
    <row r="68" spans="1:25" ht="14.25">
      <c r="A68" s="8">
        <v>50</v>
      </c>
      <c r="B68" s="9" t="s">
        <v>123</v>
      </c>
      <c r="C68" s="36">
        <f t="shared" si="7"/>
        <v>821297.7</v>
      </c>
      <c r="D68" s="36"/>
      <c r="E68" s="38">
        <v>0</v>
      </c>
      <c r="F68" s="36">
        <v>0</v>
      </c>
      <c r="G68" s="36">
        <v>0</v>
      </c>
      <c r="H68" s="91">
        <v>0</v>
      </c>
      <c r="I68" s="37">
        <v>0</v>
      </c>
      <c r="J68" s="36">
        <v>0</v>
      </c>
      <c r="K68" s="36">
        <v>0</v>
      </c>
      <c r="L68" s="92">
        <v>900</v>
      </c>
      <c r="M68" s="36">
        <f>'таблица 1'!$L$81</f>
        <v>821297.7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56"/>
    </row>
    <row r="69" spans="1:25" ht="14.25">
      <c r="A69" s="8">
        <v>51</v>
      </c>
      <c r="B69" s="9" t="s">
        <v>116</v>
      </c>
      <c r="C69" s="36">
        <f t="shared" si="7"/>
        <v>909204.64</v>
      </c>
      <c r="D69" s="36"/>
      <c r="E69" s="38"/>
      <c r="F69" s="36">
        <v>0</v>
      </c>
      <c r="G69" s="36">
        <v>0</v>
      </c>
      <c r="H69" s="91">
        <v>650</v>
      </c>
      <c r="I69" s="36">
        <f>'таблица 1'!L82</f>
        <v>909204.64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56"/>
    </row>
    <row r="70" spans="1:25" ht="14.25">
      <c r="A70" s="8">
        <v>52</v>
      </c>
      <c r="B70" s="9" t="s">
        <v>117</v>
      </c>
      <c r="C70" s="36">
        <f t="shared" si="7"/>
        <v>112067.93</v>
      </c>
      <c r="D70" s="36"/>
      <c r="E70" s="38">
        <v>0</v>
      </c>
      <c r="F70" s="36">
        <v>0</v>
      </c>
      <c r="G70" s="36">
        <v>0</v>
      </c>
      <c r="H70" s="91">
        <v>0</v>
      </c>
      <c r="I70" s="37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f>'таблица 1'!$L$83</f>
        <v>112067.93</v>
      </c>
      <c r="U70" s="36">
        <v>0</v>
      </c>
      <c r="V70" s="36">
        <v>0</v>
      </c>
      <c r="W70" s="36">
        <v>0</v>
      </c>
      <c r="X70" s="36">
        <v>0</v>
      </c>
      <c r="Y70" s="56"/>
    </row>
    <row r="71" spans="1:25" ht="14.25">
      <c r="A71" s="8">
        <v>53</v>
      </c>
      <c r="B71" s="9" t="s">
        <v>118</v>
      </c>
      <c r="C71" s="36">
        <f t="shared" si="7"/>
        <v>377687.77</v>
      </c>
      <c r="D71" s="36" t="s">
        <v>142</v>
      </c>
      <c r="E71" s="38">
        <f>'таблица 1'!$L$84</f>
        <v>377687.77</v>
      </c>
      <c r="F71" s="36">
        <v>0</v>
      </c>
      <c r="G71" s="36">
        <v>0</v>
      </c>
      <c r="H71" s="91">
        <v>0</v>
      </c>
      <c r="I71" s="37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56"/>
    </row>
    <row r="72" spans="1:25" ht="14.25">
      <c r="A72" s="8">
        <v>54</v>
      </c>
      <c r="B72" s="9" t="s">
        <v>119</v>
      </c>
      <c r="C72" s="36">
        <f t="shared" si="7"/>
        <v>229409.91</v>
      </c>
      <c r="D72" s="36" t="s">
        <v>133</v>
      </c>
      <c r="E72" s="38">
        <f>'таблица 1'!$L$85</f>
        <v>229409.91</v>
      </c>
      <c r="F72" s="36">
        <v>0</v>
      </c>
      <c r="G72" s="36">
        <v>0</v>
      </c>
      <c r="H72" s="91">
        <v>0</v>
      </c>
      <c r="I72" s="37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56"/>
    </row>
    <row r="73" spans="1:25" ht="14.25">
      <c r="A73" s="8">
        <v>55</v>
      </c>
      <c r="B73" s="9" t="s">
        <v>120</v>
      </c>
      <c r="C73" s="36">
        <f t="shared" si="7"/>
        <v>857794.99</v>
      </c>
      <c r="D73" s="36"/>
      <c r="E73" s="38">
        <v>0</v>
      </c>
      <c r="F73" s="36">
        <v>0</v>
      </c>
      <c r="G73" s="36">
        <v>0</v>
      </c>
      <c r="H73" s="91">
        <v>500</v>
      </c>
      <c r="I73" s="38">
        <f>'таблица 1'!$L$86</f>
        <v>857794.99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56"/>
    </row>
    <row r="74" spans="1:25" ht="14.25">
      <c r="A74" s="8">
        <v>56</v>
      </c>
      <c r="B74" s="9" t="s">
        <v>141</v>
      </c>
      <c r="C74" s="36">
        <f t="shared" si="7"/>
        <v>21721556.36</v>
      </c>
      <c r="D74" s="36"/>
      <c r="E74" s="38">
        <v>0</v>
      </c>
      <c r="F74" s="36">
        <v>11</v>
      </c>
      <c r="G74" s="90">
        <v>21721556.36</v>
      </c>
      <c r="H74" s="38">
        <v>0</v>
      </c>
      <c r="I74" s="38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56"/>
    </row>
    <row r="75" spans="1:24" ht="14.25">
      <c r="A75" s="8">
        <v>57</v>
      </c>
      <c r="B75" s="73" t="s">
        <v>149</v>
      </c>
      <c r="C75" s="36">
        <f t="shared" si="7"/>
        <v>15105286.2</v>
      </c>
      <c r="D75" s="87"/>
      <c r="E75" s="38">
        <v>0</v>
      </c>
      <c r="F75" s="36">
        <v>8</v>
      </c>
      <c r="G75" s="88">
        <v>15105286.2</v>
      </c>
      <c r="H75" s="38">
        <v>0</v>
      </c>
      <c r="I75" s="38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</row>
    <row r="76" spans="1:24" ht="14.25">
      <c r="A76" s="8">
        <v>58</v>
      </c>
      <c r="B76" s="72" t="s">
        <v>150</v>
      </c>
      <c r="C76" s="36">
        <f t="shared" si="7"/>
        <v>3416988.08</v>
      </c>
      <c r="D76" s="87"/>
      <c r="E76" s="38">
        <v>0</v>
      </c>
      <c r="F76" s="36">
        <v>2</v>
      </c>
      <c r="G76" s="88">
        <v>3416988.08</v>
      </c>
      <c r="H76" s="38">
        <v>0</v>
      </c>
      <c r="I76" s="38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</row>
    <row r="77" spans="1:24" ht="14.25">
      <c r="A77" s="8">
        <v>59</v>
      </c>
      <c r="B77" s="72" t="s">
        <v>151</v>
      </c>
      <c r="C77" s="36">
        <f t="shared" si="7"/>
        <v>3414616.56</v>
      </c>
      <c r="D77" s="87"/>
      <c r="E77" s="38">
        <v>0</v>
      </c>
      <c r="F77" s="36">
        <v>2</v>
      </c>
      <c r="G77" s="88">
        <v>3414616.56</v>
      </c>
      <c r="H77" s="38">
        <v>0</v>
      </c>
      <c r="I77" s="38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</row>
    <row r="78" spans="1:24" ht="14.25">
      <c r="A78" s="8">
        <v>60</v>
      </c>
      <c r="B78" s="72" t="s">
        <v>152</v>
      </c>
      <c r="C78" s="36">
        <f t="shared" si="7"/>
        <v>5396737.15</v>
      </c>
      <c r="D78" s="87"/>
      <c r="E78" s="38">
        <v>0</v>
      </c>
      <c r="F78" s="36">
        <v>3</v>
      </c>
      <c r="G78" s="88">
        <v>5396737.15</v>
      </c>
      <c r="H78" s="38">
        <v>0</v>
      </c>
      <c r="I78" s="38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</row>
    <row r="79" spans="1:24" ht="14.25">
      <c r="A79" s="8">
        <v>61</v>
      </c>
      <c r="B79" s="72" t="s">
        <v>153</v>
      </c>
      <c r="C79" s="36">
        <f t="shared" si="7"/>
        <v>11236854.62</v>
      </c>
      <c r="D79" s="87"/>
      <c r="E79" s="38">
        <v>0</v>
      </c>
      <c r="F79" s="36">
        <v>6</v>
      </c>
      <c r="G79" s="88">
        <v>11236854.62</v>
      </c>
      <c r="H79" s="38">
        <v>0</v>
      </c>
      <c r="I79" s="38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</row>
    <row r="80" spans="1:24" ht="14.25">
      <c r="A80" s="8">
        <v>63</v>
      </c>
      <c r="B80" s="72" t="s">
        <v>154</v>
      </c>
      <c r="C80" s="36">
        <f t="shared" si="7"/>
        <v>13074976.21</v>
      </c>
      <c r="D80" s="87"/>
      <c r="E80" s="38">
        <v>0</v>
      </c>
      <c r="F80" s="36">
        <v>6</v>
      </c>
      <c r="G80" s="88">
        <v>13074976.21</v>
      </c>
      <c r="H80" s="38">
        <v>0</v>
      </c>
      <c r="I80" s="38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</row>
    <row r="81" spans="1:24" ht="14.25">
      <c r="A81" s="8">
        <v>64</v>
      </c>
      <c r="B81" s="72" t="s">
        <v>155</v>
      </c>
      <c r="C81" s="36">
        <f t="shared" si="7"/>
        <v>3406079.07</v>
      </c>
      <c r="D81" s="87"/>
      <c r="E81" s="38">
        <v>0</v>
      </c>
      <c r="F81" s="36">
        <v>2</v>
      </c>
      <c r="G81" s="88">
        <v>3406079.07</v>
      </c>
      <c r="H81" s="38">
        <v>0</v>
      </c>
      <c r="I81" s="38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</row>
    <row r="82" spans="1:24" ht="14.25">
      <c r="A82" s="8">
        <v>65</v>
      </c>
      <c r="B82" s="72" t="s">
        <v>156</v>
      </c>
      <c r="C82" s="36">
        <f t="shared" si="7"/>
        <v>3419928.77</v>
      </c>
      <c r="D82" s="87"/>
      <c r="E82" s="38">
        <v>0</v>
      </c>
      <c r="F82" s="36">
        <v>2</v>
      </c>
      <c r="G82" s="88">
        <v>3419928.77</v>
      </c>
      <c r="H82" s="38">
        <v>0</v>
      </c>
      <c r="I82" s="38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</row>
    <row r="83" spans="1:24" ht="14.25">
      <c r="A83" s="8">
        <v>66</v>
      </c>
      <c r="B83" s="72" t="s">
        <v>157</v>
      </c>
      <c r="C83" s="36">
        <f t="shared" si="7"/>
        <v>3431406.95</v>
      </c>
      <c r="D83" s="87"/>
      <c r="E83" s="38">
        <v>0</v>
      </c>
      <c r="F83" s="36">
        <v>2</v>
      </c>
      <c r="G83" s="88">
        <v>3431406.95</v>
      </c>
      <c r="H83" s="38">
        <v>0</v>
      </c>
      <c r="I83" s="38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</row>
    <row r="84" spans="1:24" ht="14.25">
      <c r="A84" s="8">
        <v>67</v>
      </c>
      <c r="B84" s="72" t="s">
        <v>158</v>
      </c>
      <c r="C84" s="36">
        <f t="shared" si="7"/>
        <v>3436624.31</v>
      </c>
      <c r="D84" s="87"/>
      <c r="E84" s="38">
        <v>0</v>
      </c>
      <c r="F84" s="36">
        <v>2</v>
      </c>
      <c r="G84" s="88">
        <v>3436624.31</v>
      </c>
      <c r="H84" s="38">
        <v>0</v>
      </c>
      <c r="I84" s="38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</row>
    <row r="85" spans="1:24" ht="14.25">
      <c r="A85" s="8">
        <v>68</v>
      </c>
      <c r="B85" s="72" t="s">
        <v>159</v>
      </c>
      <c r="C85" s="36">
        <f t="shared" si="7"/>
        <v>3415185.72</v>
      </c>
      <c r="D85" s="87"/>
      <c r="E85" s="38">
        <v>0</v>
      </c>
      <c r="F85" s="36">
        <v>2</v>
      </c>
      <c r="G85" s="88">
        <v>3415185.72</v>
      </c>
      <c r="H85" s="38">
        <v>0</v>
      </c>
      <c r="I85" s="38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</row>
    <row r="86" spans="1:24" ht="14.25">
      <c r="A86" s="8">
        <v>69</v>
      </c>
      <c r="B86" s="72" t="s">
        <v>160</v>
      </c>
      <c r="C86" s="36">
        <f t="shared" si="7"/>
        <v>7397735.09</v>
      </c>
      <c r="D86" s="87"/>
      <c r="E86" s="38">
        <v>0</v>
      </c>
      <c r="F86" s="36">
        <v>4</v>
      </c>
      <c r="G86" s="88">
        <v>7397735.09</v>
      </c>
      <c r="H86" s="38">
        <v>0</v>
      </c>
      <c r="I86" s="38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</row>
    <row r="87" spans="1:24" ht="14.25">
      <c r="A87" s="8">
        <v>70</v>
      </c>
      <c r="B87" s="72" t="s">
        <v>161</v>
      </c>
      <c r="C87" s="36">
        <f t="shared" si="7"/>
        <v>3430932.65</v>
      </c>
      <c r="D87" s="87"/>
      <c r="E87" s="38">
        <v>0</v>
      </c>
      <c r="F87" s="36">
        <v>2</v>
      </c>
      <c r="G87" s="88">
        <v>3430932.65</v>
      </c>
      <c r="H87" s="38">
        <v>0</v>
      </c>
      <c r="I87" s="38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</row>
    <row r="88" spans="1:24" ht="14.25">
      <c r="A88" s="8">
        <v>71</v>
      </c>
      <c r="B88" s="72" t="s">
        <v>162</v>
      </c>
      <c r="C88" s="36">
        <f t="shared" si="7"/>
        <v>3449240.82</v>
      </c>
      <c r="D88" s="87"/>
      <c r="E88" s="38">
        <v>0</v>
      </c>
      <c r="F88" s="36">
        <v>2</v>
      </c>
      <c r="G88" s="88">
        <v>3449240.82</v>
      </c>
      <c r="H88" s="38">
        <v>0</v>
      </c>
      <c r="I88" s="38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</row>
    <row r="89" spans="1:24" ht="14.25">
      <c r="A89" s="8">
        <v>72</v>
      </c>
      <c r="B89" s="72" t="s">
        <v>163</v>
      </c>
      <c r="C89" s="36">
        <f t="shared" si="7"/>
        <v>8796788.33</v>
      </c>
      <c r="D89" s="87"/>
      <c r="E89" s="38">
        <v>0</v>
      </c>
      <c r="F89" s="36">
        <v>1</v>
      </c>
      <c r="G89" s="88">
        <v>8796788.33</v>
      </c>
      <c r="H89" s="38">
        <v>0</v>
      </c>
      <c r="I89" s="38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</row>
    <row r="90" spans="1:24" ht="14.25">
      <c r="A90" s="8">
        <v>73</v>
      </c>
      <c r="B90" s="72" t="s">
        <v>164</v>
      </c>
      <c r="C90" s="36">
        <f t="shared" si="7"/>
        <v>13032573.35</v>
      </c>
      <c r="D90" s="87"/>
      <c r="E90" s="38">
        <v>0</v>
      </c>
      <c r="F90" s="36">
        <v>1</v>
      </c>
      <c r="G90" s="88">
        <v>13032573.35</v>
      </c>
      <c r="H90" s="38">
        <v>0</v>
      </c>
      <c r="I90" s="38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</row>
    <row r="91" ht="14.25">
      <c r="F91" s="56"/>
    </row>
  </sheetData>
  <sheetProtection/>
  <mergeCells count="17">
    <mergeCell ref="A8:X9"/>
    <mergeCell ref="V7:W7"/>
    <mergeCell ref="A11:A13"/>
    <mergeCell ref="B11:B13"/>
    <mergeCell ref="C11:C12"/>
    <mergeCell ref="P11:X11"/>
    <mergeCell ref="F12:G12"/>
    <mergeCell ref="H12:I12"/>
    <mergeCell ref="J12:K12"/>
    <mergeCell ref="L12:M12"/>
    <mergeCell ref="N12:O12"/>
    <mergeCell ref="D12:E12"/>
    <mergeCell ref="D11:O11"/>
    <mergeCell ref="A49:B49"/>
    <mergeCell ref="A15:B15"/>
    <mergeCell ref="A17:B17"/>
    <mergeCell ref="A16:B16"/>
  </mergeCells>
  <hyperlinks>
    <hyperlink ref="D11" r:id="rId1" display="consultantplus://offline/ref=D42CCB4386A071F20FFF5F417BC13FFE3B2D98E3C3C0DBC89D84F031604D0718B9C6AB3360CDF02AW7iCJ"/>
    <hyperlink ref="P11" r:id="rId2" display="consultantplus://offline/ref=D42CCB4386A071F20FFF414C6DAD62F53221C5E6CCC9D49DC0DBAB6C37440D4FFE89F27124C1F32B7CCFCEW8i4J"/>
  </hyperlinks>
  <printOptions/>
  <pageMargins left="0.11811023622047245" right="0.11811023622047245" top="0.35433070866141736" bottom="0.35433070866141736" header="0.31496062992125984" footer="0.31496062992125984"/>
  <pageSetup horizontalDpi="180" verticalDpi="180" orientation="landscape" paperSize="9" scale="4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5" sqref="A5:N6"/>
    </sheetView>
  </sheetViews>
  <sheetFormatPr defaultColWidth="9.140625" defaultRowHeight="15"/>
  <cols>
    <col min="1" max="1" width="9.140625" style="31" customWidth="1"/>
    <col min="2" max="2" width="21.421875" style="31" customWidth="1"/>
    <col min="3" max="3" width="11.140625" style="31" customWidth="1"/>
    <col min="4" max="4" width="10.421875" style="31" customWidth="1"/>
    <col min="5" max="11" width="9.140625" style="31" customWidth="1"/>
    <col min="12" max="12" width="12.28125" style="31" bestFit="1" customWidth="1"/>
    <col min="13" max="13" width="15.140625" style="31" customWidth="1"/>
    <col min="14" max="14" width="14.7109375" style="31" customWidth="1"/>
    <col min="15" max="16384" width="9.140625" style="31" customWidth="1"/>
  </cols>
  <sheetData>
    <row r="1" spans="12:13" ht="15">
      <c r="L1" s="30"/>
      <c r="M1" s="30"/>
    </row>
    <row r="2" spans="12:13" ht="15">
      <c r="L2" s="30"/>
      <c r="M2" s="30"/>
    </row>
    <row r="3" spans="12:13" ht="7.5" customHeight="1">
      <c r="L3" s="30"/>
      <c r="M3" s="30"/>
    </row>
    <row r="5" spans="1:14" ht="15">
      <c r="A5" s="137" t="s">
        <v>42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5">
      <c r="A6" s="137" t="s">
        <v>43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5">
      <c r="A7" s="4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35" t="s">
        <v>64</v>
      </c>
      <c r="N7" s="135"/>
    </row>
    <row r="8" spans="1:14" ht="14.25">
      <c r="A8" s="42"/>
      <c r="M8" s="43"/>
      <c r="N8" s="43"/>
    </row>
    <row r="9" spans="1:14" ht="128.25" customHeight="1">
      <c r="A9" s="138" t="s">
        <v>1</v>
      </c>
      <c r="B9" s="138" t="s">
        <v>44</v>
      </c>
      <c r="C9" s="138" t="s">
        <v>45</v>
      </c>
      <c r="D9" s="138" t="s">
        <v>72</v>
      </c>
      <c r="E9" s="138" t="s">
        <v>46</v>
      </c>
      <c r="F9" s="138"/>
      <c r="G9" s="138"/>
      <c r="H9" s="138"/>
      <c r="I9" s="138"/>
      <c r="J9" s="138" t="s">
        <v>9</v>
      </c>
      <c r="K9" s="138"/>
      <c r="L9" s="138"/>
      <c r="M9" s="138"/>
      <c r="N9" s="138"/>
    </row>
    <row r="10" spans="1:14" ht="14.25">
      <c r="A10" s="138"/>
      <c r="B10" s="138"/>
      <c r="C10" s="138"/>
      <c r="D10" s="138"/>
      <c r="E10" s="48" t="s">
        <v>47</v>
      </c>
      <c r="F10" s="48" t="s">
        <v>48</v>
      </c>
      <c r="G10" s="48" t="s">
        <v>49</v>
      </c>
      <c r="H10" s="48" t="s">
        <v>50</v>
      </c>
      <c r="I10" s="48" t="s">
        <v>51</v>
      </c>
      <c r="J10" s="48" t="s">
        <v>47</v>
      </c>
      <c r="K10" s="48" t="s">
        <v>48</v>
      </c>
      <c r="L10" s="48" t="s">
        <v>49</v>
      </c>
      <c r="M10" s="48" t="s">
        <v>50</v>
      </c>
      <c r="N10" s="48" t="s">
        <v>51</v>
      </c>
    </row>
    <row r="11" spans="1:14" ht="14.25">
      <c r="A11" s="138"/>
      <c r="B11" s="138"/>
      <c r="C11" s="48" t="s">
        <v>52</v>
      </c>
      <c r="D11" s="48" t="s">
        <v>18</v>
      </c>
      <c r="E11" s="48" t="s">
        <v>38</v>
      </c>
      <c r="F11" s="48" t="s">
        <v>38</v>
      </c>
      <c r="G11" s="48" t="s">
        <v>38</v>
      </c>
      <c r="H11" s="48" t="s">
        <v>38</v>
      </c>
      <c r="I11" s="48" t="s">
        <v>38</v>
      </c>
      <c r="J11" s="48" t="s">
        <v>19</v>
      </c>
      <c r="K11" s="48" t="s">
        <v>19</v>
      </c>
      <c r="L11" s="48" t="s">
        <v>19</v>
      </c>
      <c r="M11" s="48" t="s">
        <v>19</v>
      </c>
      <c r="N11" s="48" t="s">
        <v>19</v>
      </c>
    </row>
    <row r="12" spans="1:14" ht="14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4.25">
      <c r="A13" s="130" t="s">
        <v>68</v>
      </c>
      <c r="B13" s="131"/>
      <c r="C13" s="40">
        <f>C14+C15+C16</f>
        <v>310374.9</v>
      </c>
      <c r="D13" s="40">
        <f aca="true" t="shared" si="0" ref="D13:M13">D14+D15+D16</f>
        <v>9254</v>
      </c>
      <c r="E13" s="40">
        <f t="shared" si="0"/>
        <v>0</v>
      </c>
      <c r="F13" s="40">
        <f t="shared" si="0"/>
        <v>0</v>
      </c>
      <c r="G13" s="40">
        <f t="shared" si="0"/>
        <v>26</v>
      </c>
      <c r="H13" s="40">
        <f t="shared" si="0"/>
        <v>46</v>
      </c>
      <c r="I13" s="40">
        <f>E13+F13+G13+H13</f>
        <v>72</v>
      </c>
      <c r="J13" s="40">
        <f t="shared" si="0"/>
        <v>0</v>
      </c>
      <c r="K13" s="40">
        <f t="shared" si="0"/>
        <v>0</v>
      </c>
      <c r="L13" s="40">
        <f t="shared" si="0"/>
        <v>19637321.9</v>
      </c>
      <c r="M13" s="40">
        <f t="shared" si="0"/>
        <v>71941233.4</v>
      </c>
      <c r="N13" s="35">
        <f>J13+K13+L13+M13</f>
        <v>91578555.3</v>
      </c>
    </row>
    <row r="14" spans="1:14" ht="14.25">
      <c r="A14" s="130" t="s">
        <v>65</v>
      </c>
      <c r="B14" s="136"/>
      <c r="C14" s="40">
        <f>'таблица 1'!$H$29</f>
        <v>0</v>
      </c>
      <c r="D14" s="40">
        <f>'таблица 1'!$K$29</f>
        <v>0</v>
      </c>
      <c r="E14" s="44">
        <v>0</v>
      </c>
      <c r="F14" s="44">
        <v>0</v>
      </c>
      <c r="G14" s="44">
        <v>0</v>
      </c>
      <c r="H14" s="40">
        <v>0</v>
      </c>
      <c r="I14" s="40">
        <f>E14+F14+G14+H14</f>
        <v>0</v>
      </c>
      <c r="J14" s="44">
        <v>0</v>
      </c>
      <c r="K14" s="44">
        <v>0</v>
      </c>
      <c r="L14" s="44">
        <v>0</v>
      </c>
      <c r="M14" s="40">
        <v>0</v>
      </c>
      <c r="N14" s="35">
        <f>J14+K14+L14+M14</f>
        <v>0</v>
      </c>
    </row>
    <row r="15" spans="1:14" ht="14.25">
      <c r="A15" s="130" t="s">
        <v>55</v>
      </c>
      <c r="B15" s="136"/>
      <c r="C15" s="40">
        <f>'таблица 1'!H30</f>
        <v>66277.2</v>
      </c>
      <c r="D15" s="40">
        <f>'таблица 1'!K30</f>
        <v>2145</v>
      </c>
      <c r="E15" s="44">
        <v>0</v>
      </c>
      <c r="F15" s="44">
        <v>0</v>
      </c>
      <c r="G15" s="44">
        <v>0</v>
      </c>
      <c r="H15" s="44">
        <v>5</v>
      </c>
      <c r="I15" s="40">
        <f>E15+F15+G15+H15</f>
        <v>5</v>
      </c>
      <c r="J15" s="44">
        <v>0</v>
      </c>
      <c r="K15" s="44">
        <v>0</v>
      </c>
      <c r="L15" s="44">
        <v>0</v>
      </c>
      <c r="M15" s="35">
        <f>'таблица 1'!L39+'таблица 1'!L41+'таблица 1'!L35+'таблица 1'!L61+'таблица 1'!L57</f>
        <v>3379783.78</v>
      </c>
      <c r="N15" s="35">
        <f>J15+K15+L15+M15</f>
        <v>3379783.78</v>
      </c>
    </row>
    <row r="16" spans="1:14" ht="26.25" customHeight="1">
      <c r="A16" s="130" t="s">
        <v>56</v>
      </c>
      <c r="B16" s="136"/>
      <c r="C16" s="45">
        <f>'таблица 1'!H62</f>
        <v>244097.7</v>
      </c>
      <c r="D16" s="45">
        <f>'таблица 1'!K62</f>
        <v>7109</v>
      </c>
      <c r="E16" s="40">
        <v>0</v>
      </c>
      <c r="F16" s="40">
        <v>0</v>
      </c>
      <c r="G16" s="40">
        <v>26</v>
      </c>
      <c r="H16" s="40">
        <v>41</v>
      </c>
      <c r="I16" s="40">
        <f>E16+F16+G16+H16</f>
        <v>67</v>
      </c>
      <c r="J16" s="40">
        <v>0</v>
      </c>
      <c r="K16" s="40">
        <v>0</v>
      </c>
      <c r="L16" s="40">
        <f>Лист2!C18+Лист2!C19+Лист2!C20+Лист2!C21+Лист2!C23+Лист2!C24+Лист2!C25+Лист2!C27+Лист2!C29+Лист2!C30+Лист2!C31+Лист2!C32+Лист2!C33+Лист2!C34+Лист2!C35+Лист2!C36+Лист2!C37+Лист2!C38+Лист2!C39+Лист2!C40+Лист2!C41+Лист2!C42+Лист2!C43+Лист2!C45+Лист2!C46+Лист2!C47</f>
        <v>19637321.9</v>
      </c>
      <c r="M16" s="40">
        <f>'таблица 1'!L62</f>
        <v>68561449.62</v>
      </c>
      <c r="N16" s="35">
        <f>J16+K16+L16+M16</f>
        <v>88198771.52</v>
      </c>
    </row>
  </sheetData>
  <sheetProtection/>
  <mergeCells count="13">
    <mergeCell ref="D9:D10"/>
    <mergeCell ref="E9:I9"/>
    <mergeCell ref="J9:N9"/>
    <mergeCell ref="M7:N7"/>
    <mergeCell ref="A14:B14"/>
    <mergeCell ref="A13:B13"/>
    <mergeCell ref="A16:B16"/>
    <mergeCell ref="A15:B15"/>
    <mergeCell ref="A5:N5"/>
    <mergeCell ref="A6:N6"/>
    <mergeCell ref="A9:A11"/>
    <mergeCell ref="B9:B11"/>
    <mergeCell ref="C9:C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2017-01-20T04:35:45Z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