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6" windowHeight="11640" activeTab="0"/>
  </bookViews>
  <sheets>
    <sheet name="Приложение1" sheetId="1" r:id="rId1"/>
  </sheets>
  <definedNames>
    <definedName name="_Date_">#REF!</definedName>
    <definedName name="_Otchet_Period_Source__AT_ObjectName">#REF!</definedName>
    <definedName name="_Period_">#REF!</definedName>
    <definedName name="_xlnm._FilterDatabase" localSheetId="0" hidden="1">'Приложение1'!$A$14:$H$217</definedName>
    <definedName name="_xlnm.Print_Titles" localSheetId="0">'Приложение1'!$11:$14</definedName>
  </definedNames>
  <calcPr fullCalcOnLoad="1"/>
</workbook>
</file>

<file path=xl/sharedStrings.xml><?xml version="1.0" encoding="utf-8"?>
<sst xmlns="http://schemas.openxmlformats.org/spreadsheetml/2006/main" count="624" uniqueCount="263">
  <si>
    <t>Приложение  1</t>
  </si>
  <si>
    <t>Код классификации доходов</t>
  </si>
  <si>
    <t>Наименование показателя</t>
  </si>
  <si>
    <t>Исполнение за 1 полугодие 2015 года</t>
  </si>
  <si>
    <t>Ожидаемое исполнение 
за год по состоянию 
на отчетную дату</t>
  </si>
  <si>
    <t>Утверждено по бюджету первоначально</t>
  </si>
  <si>
    <t>Уточненный план</t>
  </si>
  <si>
    <t>Факт</t>
  </si>
  <si>
    <t>% исполнения уточненного плана</t>
  </si>
  <si>
    <t>Код главного админис-
тратора доходов</t>
  </si>
  <si>
    <t>Код доходов</t>
  </si>
  <si>
    <t>1</t>
  </si>
  <si>
    <t>2</t>
  </si>
  <si>
    <t>3</t>
  </si>
  <si>
    <t>4</t>
  </si>
  <si>
    <t>5</t>
  </si>
  <si>
    <t>6</t>
  </si>
  <si>
    <t>7</t>
  </si>
  <si>
    <t>048</t>
  </si>
  <si>
    <t/>
  </si>
  <si>
    <t>Федеральная служба по надзору в сфере природопользования</t>
  </si>
  <si>
    <t>1 12 01010 01 0000 120</t>
  </si>
  <si>
    <t>Плата за выбросы загрязняющих веществ в атмосферный воздух стационарными объектами</t>
  </si>
  <si>
    <t xml:space="preserve">1 12 01020 01 0000 120 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</si>
  <si>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</si>
  <si>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</si>
  <si>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</si>
  <si>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</si>
  <si>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</si>
  <si>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</si>
  <si>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</si>
  <si>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</si>
  <si>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</si>
  <si>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060</t>
  </si>
  <si>
    <t>Федеральная служба по надзору в сфере
здравоохранения и социального развития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</si>
  <si>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</si>
  <si>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</si>
  <si>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076</t>
  </si>
  <si>
    <t>Федеральное агентство по рыболовству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</si>
  <si>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</si>
  <si>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</si>
  <si>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100</t>
  </si>
  <si>
    <t>Федеральное казначейство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</si>
  <si>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</si>
  <si>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</si>
  <si>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</si>
  <si>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</si>
  <si>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</si>
  <si>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</si>
  <si>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</si>
  <si>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106</t>
  </si>
  <si>
    <t>Федеральная служба по надзору в сфере транспорта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</si>
  <si>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</si>
  <si>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</si>
  <si>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1 16 30030 01 0000 140</t>
  </si>
  <si>
    <t>Прочие денежные взыскания (штрафы) за правонарушения в области дорожного движения</t>
  </si>
  <si>
    <t>141</t>
  </si>
  <si>
    <t>Федеральная служба по надзору в сфере защиты прав потребителей и благополучия человека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</si>
  <si>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</si>
  <si>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</si>
  <si>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</si>
  <si>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</si>
  <si>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</si>
  <si>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150</t>
  </si>
  <si>
    <t>Федеральная служба по труду и занятости</t>
  </si>
  <si>
    <t>161</t>
  </si>
  <si>
    <t>Федеральная антимонопольная служба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</si>
  <si>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</si>
  <si>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</si>
  <si>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177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</si>
  <si>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</si>
  <si>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</si>
  <si>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182</t>
  </si>
  <si>
    <t>Федеральная налоговая служба</t>
  </si>
  <si>
    <t>1 01 02010 01 0000 110</t>
  </si>
  <si>
    <t>1 01 02020 01 0000 110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</si>
  <si>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</si>
  <si>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</si>
  <si>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</si>
  <si>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1 05 02010 02 0000 110</t>
  </si>
  <si>
    <t>Единый налог на вмененный доход для отдельных видов деятельности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</si>
  <si>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</si>
  <si>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</si>
  <si>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</si>
  <si>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Единый сельскохозяйственный налог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</si>
  <si>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</si>
  <si>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</si>
  <si>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</si>
  <si>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</si>
  <si>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</si>
  <si>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</si>
  <si>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</si>
  <si>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</si>
  <si>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</si>
  <si>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</si>
  <si>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</si>
  <si>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</si>
  <si>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</si>
  <si>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</si>
  <si>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</si>
  <si>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</si>
  <si>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</si>
  <si>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</si>
  <si>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</si>
  <si>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</si>
  <si>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188</t>
  </si>
  <si>
    <t>Министерство внутренних дел Российской Федерации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</si>
  <si>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</si>
  <si>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</si>
  <si>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192</t>
  </si>
  <si>
    <t>Федеральная миграционная служба</t>
  </si>
  <si>
    <t>318</t>
  </si>
  <si>
    <t>Министерство юстиции Российской Федерации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</si>
  <si>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</si>
  <si>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</si>
  <si>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321</t>
  </si>
  <si>
    <t>Федеральная служба государственной регистрации, кадастра и картографии</t>
  </si>
  <si>
    <t>1 16 25060 01 0000 140</t>
  </si>
  <si>
    <t>Денежные взыскания (штрафы) за нарушение земельного законодательства</t>
  </si>
  <si>
    <t>498</t>
  </si>
  <si>
    <t>Федеральная служба по экологическому, технологическому
 и атомному надзору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</si>
  <si>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</si>
  <si>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</si>
  <si>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843</t>
  </si>
  <si>
    <t>Инспекция государственного жилищного надзора Пермского края</t>
  </si>
  <si>
    <t>844</t>
  </si>
  <si>
    <t>Инспекция государственного технического надзора Пермского края</t>
  </si>
  <si>
    <t>920</t>
  </si>
  <si>
    <t>Управление здравоохранения администрации города Березники</t>
  </si>
  <si>
    <t>1 13 02994 04 0000 130</t>
  </si>
  <si>
    <t>Прочие доходы от компенсации затрат бюджетов городских округов</t>
  </si>
  <si>
    <t>2 02 02999 04 0000 151</t>
  </si>
  <si>
    <t>Прочие субсидии бюджетам городских округов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</si>
  <si>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</si>
  <si>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</si>
  <si>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</si>
  <si>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</si>
  <si>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2 02 04034 04 0002 151</t>
  </si>
  <si>
    <t>2 02 04999 04 0000 151</t>
  </si>
  <si>
    <t>Прочие межбюджетные трансферты, передаваемые бюджетам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</si>
  <si>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</si>
  <si>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</si>
  <si>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</si>
  <si>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</si>
  <si>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921</t>
  </si>
  <si>
    <t>Управление культуры и молодежной политики администрации города Березники</t>
  </si>
  <si>
    <t>1 17 05040 04 0000 180</t>
  </si>
  <si>
    <t>Прочие неналоговые доходы бюджетов городских округов</t>
  </si>
  <si>
    <t>2 02 02051 04 0000 151</t>
  </si>
  <si>
    <t>Субсидии бюджетам городских округов на реализацию федеральных целевых программ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</si>
  <si>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</si>
  <si>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</si>
  <si>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</si>
  <si>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</si>
  <si>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923</t>
  </si>
  <si>
    <t>Комитет по вопросам образования администрации города Березники</t>
  </si>
  <si>
    <t>1 17 01040 04 0000 180</t>
  </si>
  <si>
    <t>Невыясненные поступления, зачисляемые в бюджеты городских округов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</si>
  <si>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</si>
  <si>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</si>
  <si>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</si>
  <si>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</si>
  <si>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>2 02 03029 04 0000 151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</si>
  <si>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</si>
  <si>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2 02 03078 04 0000 151</t>
  </si>
  <si>
    <t>Субвенции бюджетам городских округов на модернизацию региональных систем общего образования</t>
  </si>
  <si>
    <t>2 07 04050 04 0000 180</t>
  </si>
  <si>
    <t>Прочие безвозмездные поступления в бюджеты городских округов</t>
  </si>
  <si>
    <t>924</t>
  </si>
  <si>
    <t>Финансовое управление администрации города Березники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</si>
  <si>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</si>
  <si>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</si>
  <si>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</si>
  <si>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</si>
  <si>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2 02 01999 04 0000 151</t>
  </si>
  <si>
    <t>Прочие дотации бюджетам городских округов</t>
  </si>
  <si>
    <t>928</t>
  </si>
  <si>
    <t>Управление имущественных и земельных отношений
администрации города Березники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</si>
  <si>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</si>
  <si>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</si>
  <si>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1 11 05012 04 0000 120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</si>
  <si>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</si>
  <si>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</si>
  <si>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</si>
  <si>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</si>
  <si>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</si>
  <si>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</si>
  <si>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</si>
  <si>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</si>
  <si>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</si>
  <si>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</si>
  <si>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1 13 02064 04 0000 130</t>
  </si>
  <si>
    <t>Доходы, поступающие в порядке возмещения  расходов, понесенных  в связи  эксплуатацией  имущества городских округов</t>
  </si>
  <si>
    <t>1 14 01040 04 0000 410</t>
  </si>
  <si>
    <t>Доходы от продажи квартир, находящихся в собственности городских округов</t>
  </si>
  <si>
    <t>1 14 02043 04 0000 410</t>
  </si>
  <si>
    <t>1 14 02042 04 0000 440</t>
  </si>
  <si>
    <t>1 14 02042 04 0000 410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</si>
  <si>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</si>
  <si>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</si>
  <si>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</si>
  <si>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</si>
  <si>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2 02 02156 04 0000 151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</si>
  <si>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</si>
  <si>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</si>
  <si>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</si>
  <si>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2 02 03069 04 0000 151</t>
  </si>
  <si>
    <t>2 02 03070 04 0000 151</t>
  </si>
  <si>
    <t>929</t>
  </si>
  <si>
    <t>Комитет по физической культуре и спорту администрации города Березники</t>
  </si>
  <si>
    <t>934</t>
  </si>
  <si>
    <t>Администрация города Березники</t>
  </si>
  <si>
    <t>1 08 07150 01 0000 110</t>
  </si>
  <si>
    <t>Государственная пошлина за выдачу разрешения на установку рекламной конструкции</t>
  </si>
  <si>
    <t>1 12 05040 04 0000 120</t>
  </si>
  <si>
    <t>Плата за пользование водными объектами, находящимися в собственности городских округов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</si>
  <si>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</si>
  <si>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</si>
  <si>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неналоговые доходы  бюджетов городских округов</t>
  </si>
  <si>
    <t xml:space="preserve">2 02 02009 04 0000 151  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</si>
  <si>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</si>
  <si>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2 02 02150 04 0000 151</t>
  </si>
  <si>
    <t>Субсидии бюджетам  городских округов на реализацию программы энергосбережения и повышения энергетической эффективности на период до 2020 года</t>
  </si>
  <si>
    <t>2 02 02204 04 0000 151</t>
  </si>
  <si>
    <t>Субсидии бюджетам городских округов на модернизацию региональных  систем  дошкольного образования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</si>
  <si>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</si>
  <si>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</si>
  <si>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</si>
  <si>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</si>
  <si>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935</t>
  </si>
  <si>
    <t>Березниковская городская Дума</t>
  </si>
  <si>
    <t>936</t>
  </si>
  <si>
    <t>Контрольно-счетная палата муниципального  образования 
"Город Березники"</t>
  </si>
  <si>
    <t>948</t>
  </si>
  <si>
    <t>Управление благоустройства администрации города Березники</t>
  </si>
  <si>
    <t>1 08 07173 01 0000 110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</si>
  <si>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</si>
  <si>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</si>
  <si>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</si>
  <si>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</si>
  <si>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1 16 46000 04 0000 140</t>
  </si>
  <si>
    <t>2 07 04010 04 0000 180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</si>
  <si>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</si>
  <si>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ВСЕГО ДОХОДОВ: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</si>
  <si>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</si>
  <si>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</si>
  <si>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</si>
  <si>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 Российской Федерации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</si>
  <si>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</si>
  <si>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</si>
  <si>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</si>
  <si>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 реализации  имущества, находящегося в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</si>
  <si>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Доходы от  реализации  имущества, находящегося в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основных средств  по  указанному имуществу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</si>
  <si>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</si>
  <si>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</si>
  <si>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</si>
  <si>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</si>
  <si>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Исполнение бюджета города Березники по кодам классификации доходов бюджета 
за I полугодие 2015 г.
и ожидаемое исполнение бюджета за 2015 год</t>
  </si>
  <si>
    <t xml:space="preserve">к постановлению </t>
  </si>
  <si>
    <t>администрации города</t>
  </si>
  <si>
    <t>ФОРМА К-1</t>
  </si>
  <si>
    <t>в тыс.руб.</t>
  </si>
  <si>
    <r>
      <t xml:space="preserve">от </t>
    </r>
    <r>
      <rPr>
        <u val="single"/>
        <sz val="12"/>
        <rFont val="Times New Roman"/>
        <family val="1"/>
      </rPr>
      <t>07.08.2015 № 1678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</si>
</sst>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Tahoma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44">
    <xf numFmtId="0" fontId="0" fillId="0" borderId="0" xfId="0" applyAlignment="1">
      <alignment/>
    </xf>
    <xf numFmtId="0" fontId="14" fillId="0" borderId="0" xfId="57">
      <alignment/>
      <protection/>
    </xf>
    <xf numFmtId="0" fontId="14" fillId="0" borderId="0" xfId="57" applyFont="1">
      <alignment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0" fontId="14" fillId="0" borderId="0" xfId="57" applyFill="1">
      <alignment/>
      <protection/>
    </xf>
    <xf numFmtId="49" fontId="26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top" wrapText="1"/>
    </xf>
    <xf numFmtId="166" fontId="27" fillId="0" borderId="10" xfId="0" applyNumberFormat="1" applyFont="1" applyFill="1" applyBorder="1" applyAlignment="1">
      <alignment horizontal="right" vertical="top" wrapText="1"/>
    </xf>
    <xf numFmtId="0" fontId="19" fillId="0" borderId="0" xfId="57" applyFont="1">
      <alignment/>
      <protection/>
    </xf>
    <xf numFmtId="49" fontId="23" fillId="0" borderId="10" xfId="0" applyNumberFormat="1" applyFont="1" applyBorder="1" applyAlignment="1">
      <alignment horizontal="center" vertical="top" wrapText="1"/>
    </xf>
    <xf numFmtId="0" fontId="28" fillId="0" borderId="10" xfId="58" applyFont="1" applyBorder="1" applyAlignment="1">
      <alignment horizontal="left" vertical="top"/>
      <protection/>
    </xf>
    <xf numFmtId="0" fontId="23" fillId="0" borderId="10" xfId="0" applyFont="1" applyBorder="1" applyAlignment="1">
      <alignment horizontal="left" vertical="top" wrapText="1"/>
    </xf>
    <xf numFmtId="166" fontId="23" fillId="0" borderId="10" xfId="0" applyNumberFormat="1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vertical="top" wrapText="1"/>
    </xf>
    <xf numFmtId="166" fontId="27" fillId="0" borderId="10" xfId="0" applyNumberFormat="1" applyFont="1" applyBorder="1" applyAlignment="1">
      <alignment horizontal="right" vertical="top" wrapText="1"/>
    </xf>
    <xf numFmtId="49" fontId="23" fillId="0" borderId="10" xfId="0" applyNumberFormat="1" applyFont="1" applyBorder="1" applyAlignment="1">
      <alignment horizontal="center" vertical="top" wrapText="1"/>
    </xf>
    <xf numFmtId="3" fontId="28" fillId="0" borderId="10" xfId="58" applyNumberFormat="1" applyFont="1" applyBorder="1" applyAlignment="1">
      <alignment horizontal="left" vertical="top"/>
      <protection/>
    </xf>
    <xf numFmtId="0" fontId="23" fillId="0" borderId="10" xfId="0" applyFont="1" applyBorder="1" applyAlignment="1">
      <alignment horizontal="left" vertical="top" wrapText="1"/>
    </xf>
    <xf numFmtId="166" fontId="23" fillId="0" borderId="10" xfId="0" applyNumberFormat="1" applyFont="1" applyFill="1" applyBorder="1" applyAlignment="1">
      <alignment horizontal="righ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8" fillId="0" borderId="10" xfId="58" applyNumberFormat="1" applyFont="1" applyBorder="1" applyAlignment="1">
      <alignment horizontal="left" vertical="top"/>
      <protection/>
    </xf>
    <xf numFmtId="0" fontId="28" fillId="0" borderId="10" xfId="58" applyFont="1" applyBorder="1" applyAlignment="1">
      <alignment horizontal="left" vertical="top"/>
      <protection/>
    </xf>
    <xf numFmtId="49" fontId="27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166" fontId="27" fillId="0" borderId="10" xfId="0" applyNumberFormat="1" applyFont="1" applyBorder="1" applyAlignment="1">
      <alignment horizontal="right" vertical="top" wrapText="1"/>
    </xf>
    <xf numFmtId="0" fontId="14" fillId="0" borderId="0" xfId="57" applyAlignment="1">
      <alignment horizontal="center"/>
      <protection/>
    </xf>
    <xf numFmtId="0" fontId="29" fillId="0" borderId="0" xfId="58" applyFont="1" applyFill="1" applyAlignment="1">
      <alignment horizontal="left"/>
      <protection/>
    </xf>
    <xf numFmtId="0" fontId="30" fillId="0" borderId="0" xfId="0" applyFont="1" applyAlignment="1">
      <alignment horizontal="left"/>
    </xf>
    <xf numFmtId="0" fontId="23" fillId="0" borderId="0" xfId="57" applyFont="1">
      <alignment/>
      <protection/>
    </xf>
    <xf numFmtId="0" fontId="23" fillId="0" borderId="0" xfId="57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30" fillId="0" borderId="0" xfId="0" applyFont="1" applyAlignment="1">
      <alignment horizontal="left"/>
    </xf>
    <xf numFmtId="0" fontId="23" fillId="0" borderId="0" xfId="58" applyFont="1" applyFill="1" applyAlignment="1">
      <alignment horizontal="left"/>
      <protection/>
    </xf>
    <xf numFmtId="0" fontId="0" fillId="0" borderId="0" xfId="0" applyFont="1" applyAlignment="1">
      <alignment horizontal="left"/>
    </xf>
    <xf numFmtId="0" fontId="25" fillId="0" borderId="10" xfId="58" applyFont="1" applyFill="1" applyBorder="1" applyAlignment="1">
      <alignment horizontal="center" vertical="top" wrapText="1"/>
      <protection/>
    </xf>
    <xf numFmtId="0" fontId="24" fillId="0" borderId="0" xfId="57" applyFont="1" applyAlignment="1">
      <alignment horizont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3" fontId="25" fillId="0" borderId="13" xfId="56" applyNumberFormat="1" applyFont="1" applyFill="1" applyBorder="1" applyAlignment="1">
      <alignment horizontal="center" vertical="top" wrapText="1"/>
      <protection/>
    </xf>
    <xf numFmtId="3" fontId="25" fillId="0" borderId="14" xfId="56" applyNumberFormat="1" applyFont="1" applyFill="1" applyBorder="1" applyAlignment="1">
      <alignment horizontal="center" vertical="top" wrapText="1"/>
      <protection/>
    </xf>
  </cellXfs>
  <cellStyles count="58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сп9м-в2005г." xfId="56"/>
    <cellStyle name="Обычный_Книга3" xfId="57"/>
    <cellStyle name="Обычный_Покварталь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62"/>
  <sheetViews>
    <sheetView tabSelected="1" zoomScalePageLayoutView="0" workbookViewId="0" topLeftCell="A1">
      <pane xSplit="3" ySplit="14" topLeftCell="E1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6" sqref="E6:H6"/>
    </sheetView>
  </sheetViews>
  <sheetFormatPr defaultColWidth="9.140625" defaultRowHeight="12.75"/>
  <cols>
    <col min="1" max="1" width="7.7109375" style="1" customWidth="1"/>
    <col min="2" max="2" width="17.28125" style="1" customWidth="1"/>
    <col min="3" max="3" width="68.57421875" style="1" customWidth="1"/>
    <col min="4" max="4" width="10.00390625" style="1" customWidth="1"/>
    <col min="5" max="6" width="10.140625" style="1" customWidth="1"/>
    <col min="7" max="7" width="8.7109375" style="1" customWidth="1"/>
    <col min="8" max="8" width="9.28125" style="4" customWidth="1"/>
    <col min="9" max="16384" width="9.140625" style="1" customWidth="1"/>
  </cols>
  <sheetData>
    <row r="3" spans="5:8" ht="15">
      <c r="E3" s="33" t="s">
        <v>0</v>
      </c>
      <c r="F3" s="34"/>
      <c r="G3" s="34"/>
      <c r="H3" s="34"/>
    </row>
    <row r="4" spans="5:8" ht="15">
      <c r="E4" s="33" t="s">
        <v>258</v>
      </c>
      <c r="F4" s="33"/>
      <c r="G4" s="33"/>
      <c r="H4" s="33"/>
    </row>
    <row r="5" spans="5:8" ht="15">
      <c r="E5" s="33" t="s">
        <v>259</v>
      </c>
      <c r="F5" s="33"/>
      <c r="G5" s="33"/>
      <c r="H5" s="33"/>
    </row>
    <row r="6" spans="5:8" ht="15">
      <c r="E6" s="33" t="s">
        <v>262</v>
      </c>
      <c r="F6" s="34"/>
      <c r="G6" s="34"/>
      <c r="H6" s="34"/>
    </row>
    <row r="7" spans="5:8" ht="15">
      <c r="E7" s="29"/>
      <c r="F7" s="30"/>
      <c r="G7" s="30"/>
      <c r="H7" s="30"/>
    </row>
    <row r="8" spans="5:8" ht="12.75">
      <c r="E8" s="35" t="s">
        <v>260</v>
      </c>
      <c r="F8" s="36"/>
      <c r="G8" s="36"/>
      <c r="H8" s="36"/>
    </row>
    <row r="9" spans="1:8" ht="55.5" customHeight="1">
      <c r="A9" s="38" t="s">
        <v>257</v>
      </c>
      <c r="B9" s="38"/>
      <c r="C9" s="38"/>
      <c r="D9" s="38"/>
      <c r="E9" s="38"/>
      <c r="F9" s="38"/>
      <c r="G9" s="38"/>
      <c r="H9" s="38"/>
    </row>
    <row r="10" spans="7:8" ht="12.75">
      <c r="G10" s="31"/>
      <c r="H10" s="32" t="s">
        <v>261</v>
      </c>
    </row>
    <row r="11" spans="1:8" ht="12.75" customHeight="1">
      <c r="A11" s="39" t="s">
        <v>1</v>
      </c>
      <c r="B11" s="39"/>
      <c r="C11" s="39" t="s">
        <v>2</v>
      </c>
      <c r="D11" s="42" t="s">
        <v>3</v>
      </c>
      <c r="E11" s="43"/>
      <c r="F11" s="43"/>
      <c r="G11" s="43"/>
      <c r="H11" s="37" t="s">
        <v>4</v>
      </c>
    </row>
    <row r="12" spans="1:8" s="4" customFormat="1" ht="4.5" customHeight="1">
      <c r="A12" s="39"/>
      <c r="B12" s="39"/>
      <c r="C12" s="39"/>
      <c r="D12" s="40" t="s">
        <v>5</v>
      </c>
      <c r="E12" s="40" t="s">
        <v>6</v>
      </c>
      <c r="F12" s="40" t="s">
        <v>7</v>
      </c>
      <c r="G12" s="40" t="s">
        <v>8</v>
      </c>
      <c r="H12" s="37"/>
    </row>
    <row r="13" spans="1:8" s="4" customFormat="1" ht="55.5" customHeight="1">
      <c r="A13" s="3" t="s">
        <v>9</v>
      </c>
      <c r="B13" s="3" t="s">
        <v>10</v>
      </c>
      <c r="C13" s="39"/>
      <c r="D13" s="41"/>
      <c r="E13" s="41"/>
      <c r="F13" s="41"/>
      <c r="G13" s="41"/>
      <c r="H13" s="37"/>
    </row>
    <row r="14" spans="1:8" s="4" customFormat="1" ht="9" customHeight="1">
      <c r="A14" s="5" t="s">
        <v>11</v>
      </c>
      <c r="B14" s="5" t="s">
        <v>12</v>
      </c>
      <c r="C14" s="5" t="s">
        <v>13</v>
      </c>
      <c r="D14" s="5" t="s">
        <v>14</v>
      </c>
      <c r="E14" s="5" t="s">
        <v>15</v>
      </c>
      <c r="F14" s="5" t="s">
        <v>16</v>
      </c>
      <c r="G14" s="5" t="s">
        <v>17</v>
      </c>
      <c r="H14" s="5">
        <v>8</v>
      </c>
    </row>
    <row r="15" spans="1:8" s="10" customFormat="1" ht="12.75">
      <c r="A15" s="6" t="s">
        <v>18</v>
      </c>
      <c r="B15" s="7" t="s">
        <v>19</v>
      </c>
      <c r="C15" s="8" t="s">
        <v>20</v>
      </c>
      <c r="D15" s="9">
        <f>SUM(D16:D21)</f>
        <v>12071.1</v>
      </c>
      <c r="E15" s="9">
        <f>SUM(E16:E21)</f>
        <v>12071.1</v>
      </c>
      <c r="F15" s="9">
        <f>SUM(F16:F21)</f>
        <v>10555.800000000001</v>
      </c>
      <c r="G15" s="9">
        <f aca="true" t="shared" si="0" ref="G15:G23">F15/E15*100</f>
        <v>87.44687725228025</v>
      </c>
      <c r="H15" s="9">
        <f>SUM(H16:H21)</f>
        <v>21871.799999999996</v>
      </c>
    </row>
    <row r="16" spans="1:8" ht="26.25">
      <c r="A16" s="11" t="s">
        <v>18</v>
      </c>
      <c r="B16" s="12" t="s">
        <v>21</v>
      </c>
      <c r="C16" s="13" t="s">
        <v>22</v>
      </c>
      <c r="D16" s="14">
        <v>518.8</v>
      </c>
      <c r="E16" s="14">
        <v>518.8</v>
      </c>
      <c r="F16" s="14">
        <v>530.7</v>
      </c>
      <c r="G16" s="14">
        <f t="shared" si="0"/>
        <v>102.29375481881266</v>
      </c>
      <c r="H16" s="14">
        <v>965.8</v>
      </c>
    </row>
    <row r="17" spans="1:8" ht="26.25">
      <c r="A17" s="11" t="s">
        <v>18</v>
      </c>
      <c r="B17" s="12" t="s">
        <v>23</v>
      </c>
      <c r="C17" s="13" t="s">
        <v>24</v>
      </c>
      <c r="D17" s="14">
        <v>54.6</v>
      </c>
      <c r="E17" s="14">
        <v>54.6</v>
      </c>
      <c r="F17" s="14">
        <v>58.9</v>
      </c>
      <c r="G17" s="14">
        <f t="shared" si="0"/>
        <v>107.87545787545787</v>
      </c>
      <c r="H17" s="14">
        <v>114.6</v>
      </c>
    </row>
    <row r="18" spans="1:8" ht="17.25" customHeight="1">
      <c r="A18" s="11" t="s">
        <v>18</v>
      </c>
      <c r="B18" s="12" t="s">
        <v>25</v>
      </c>
      <c r="C18" s="13" t="s">
        <v>26</v>
      </c>
      <c r="D18" s="14">
        <v>4675.7</v>
      </c>
      <c r="E18" s="14">
        <v>4675.7</v>
      </c>
      <c r="F18" s="14">
        <v>3776.8</v>
      </c>
      <c r="G18" s="14">
        <f t="shared" si="0"/>
        <v>80.77507111234682</v>
      </c>
      <c r="H18" s="14">
        <v>7886</v>
      </c>
    </row>
    <row r="19" spans="1:8" ht="18" customHeight="1">
      <c r="A19" s="11" t="s">
        <v>18</v>
      </c>
      <c r="B19" s="12" t="s">
        <v>27</v>
      </c>
      <c r="C19" s="13" t="s">
        <v>28</v>
      </c>
      <c r="D19" s="14">
        <v>6819.8</v>
      </c>
      <c r="E19" s="14">
        <v>6819.8</v>
      </c>
      <c r="F19" s="14">
        <v>6187.2</v>
      </c>
      <c r="G19" s="14">
        <f t="shared" si="0"/>
        <v>90.72406815449133</v>
      </c>
      <c r="H19" s="14">
        <v>12900.8</v>
      </c>
    </row>
    <row r="20" spans="1:8" ht="12.75" hidden="1">
      <c r="A20" s="11" t="s">
        <v>18</v>
      </c>
      <c r="B20" s="12" t="s">
        <v>29</v>
      </c>
      <c r="C20" s="13" t="s">
        <v>30</v>
      </c>
      <c r="D20" s="14"/>
      <c r="E20" s="14"/>
      <c r="F20" s="14"/>
      <c r="G20" s="14" t="e">
        <f t="shared" si="0"/>
        <v>#DIV/0!</v>
      </c>
      <c r="H20" s="14"/>
    </row>
    <row r="21" spans="1:8" ht="26.25">
      <c r="A21" s="11" t="s">
        <v>18</v>
      </c>
      <c r="B21" s="12" t="s">
        <v>31</v>
      </c>
      <c r="C21" s="15" t="s">
        <v>32</v>
      </c>
      <c r="D21" s="14">
        <v>2.2</v>
      </c>
      <c r="E21" s="14">
        <v>2.2</v>
      </c>
      <c r="F21" s="14">
        <v>2.2</v>
      </c>
      <c r="G21" s="14">
        <f t="shared" si="0"/>
        <v>100</v>
      </c>
      <c r="H21" s="14">
        <v>4.6</v>
      </c>
    </row>
    <row r="22" spans="1:8" s="10" customFormat="1" ht="26.25" hidden="1">
      <c r="A22" s="6" t="s">
        <v>33</v>
      </c>
      <c r="B22" s="12"/>
      <c r="C22" s="8" t="s">
        <v>34</v>
      </c>
      <c r="D22" s="9">
        <f>D23</f>
        <v>0</v>
      </c>
      <c r="E22" s="9">
        <f>E23</f>
        <v>0</v>
      </c>
      <c r="F22" s="9">
        <f>F23</f>
        <v>0</v>
      </c>
      <c r="G22" s="9" t="e">
        <f t="shared" si="0"/>
        <v>#DIV/0!</v>
      </c>
      <c r="H22" s="9">
        <f>H23</f>
        <v>0</v>
      </c>
    </row>
    <row r="23" spans="1:8" ht="27" customHeight="1" hidden="1">
      <c r="A23" s="11" t="s">
        <v>33</v>
      </c>
      <c r="B23" s="12" t="s">
        <v>35</v>
      </c>
      <c r="C23" s="13" t="s">
        <v>36</v>
      </c>
      <c r="D23" s="14"/>
      <c r="E23" s="14"/>
      <c r="F23" s="14"/>
      <c r="G23" s="14" t="e">
        <f t="shared" si="0"/>
        <v>#DIV/0!</v>
      </c>
      <c r="H23" s="14"/>
    </row>
    <row r="24" spans="1:8" s="10" customFormat="1" ht="15.75" customHeight="1">
      <c r="A24" s="6" t="s">
        <v>37</v>
      </c>
      <c r="B24" s="12"/>
      <c r="C24" s="8" t="s">
        <v>38</v>
      </c>
      <c r="D24" s="9">
        <f>D25</f>
        <v>0</v>
      </c>
      <c r="E24" s="9">
        <f>E25</f>
        <v>0</v>
      </c>
      <c r="F24" s="9">
        <f>F25</f>
        <v>2</v>
      </c>
      <c r="G24" s="9"/>
      <c r="H24" s="9">
        <f>H25</f>
        <v>2</v>
      </c>
    </row>
    <row r="25" spans="1:8" ht="30.75" customHeight="1">
      <c r="A25" s="11" t="s">
        <v>37</v>
      </c>
      <c r="B25" s="12" t="s">
        <v>39</v>
      </c>
      <c r="C25" s="13" t="s">
        <v>40</v>
      </c>
      <c r="D25" s="14">
        <v>0</v>
      </c>
      <c r="E25" s="14">
        <v>0</v>
      </c>
      <c r="F25" s="14">
        <v>2</v>
      </c>
      <c r="G25" s="14"/>
      <c r="H25" s="14">
        <v>2</v>
      </c>
    </row>
    <row r="26" spans="1:8" s="10" customFormat="1" ht="12.75">
      <c r="A26" s="6" t="s">
        <v>41</v>
      </c>
      <c r="B26" s="12"/>
      <c r="C26" s="8" t="s">
        <v>42</v>
      </c>
      <c r="D26" s="16">
        <f>D27+D28+D29+D30</f>
        <v>3889.8999999999996</v>
      </c>
      <c r="E26" s="16">
        <f>E27+E28+E29+E30</f>
        <v>2743.5</v>
      </c>
      <c r="F26" s="16">
        <f>F27+F28+F29+F30</f>
        <v>2547.9</v>
      </c>
      <c r="G26" s="16">
        <f>F26/E26*100</f>
        <v>92.87042099507929</v>
      </c>
      <c r="H26" s="16">
        <f>H27+H28+H29+H30</f>
        <v>5619.6</v>
      </c>
    </row>
    <row r="27" spans="1:8" ht="39.75" customHeight="1">
      <c r="A27" s="11" t="s">
        <v>41</v>
      </c>
      <c r="B27" s="12" t="s">
        <v>43</v>
      </c>
      <c r="C27" s="13" t="s">
        <v>44</v>
      </c>
      <c r="D27" s="14">
        <v>1382.5</v>
      </c>
      <c r="E27" s="14">
        <v>930.5</v>
      </c>
      <c r="F27" s="14">
        <v>828.6</v>
      </c>
      <c r="G27" s="14">
        <f>F27/E27*100</f>
        <v>89.04889844169801</v>
      </c>
      <c r="H27" s="14">
        <v>1889.9</v>
      </c>
    </row>
    <row r="28" spans="1:8" ht="54.75" customHeight="1">
      <c r="A28" s="11" t="s">
        <v>41</v>
      </c>
      <c r="B28" s="12" t="s">
        <v>45</v>
      </c>
      <c r="C28" s="13" t="s">
        <v>244</v>
      </c>
      <c r="D28" s="14">
        <v>28.2</v>
      </c>
      <c r="E28" s="14">
        <v>20.1</v>
      </c>
      <c r="F28" s="14">
        <v>23.2</v>
      </c>
      <c r="G28" s="14">
        <f>F28/E28*100</f>
        <v>115.4228855721393</v>
      </c>
      <c r="H28" s="14">
        <v>40.9</v>
      </c>
    </row>
    <row r="29" spans="1:8" ht="42" customHeight="1">
      <c r="A29" s="11" t="s">
        <v>41</v>
      </c>
      <c r="B29" s="12" t="s">
        <v>46</v>
      </c>
      <c r="C29" s="13" t="s">
        <v>47</v>
      </c>
      <c r="D29" s="14">
        <v>2479.2</v>
      </c>
      <c r="E29" s="14">
        <v>1792.9</v>
      </c>
      <c r="F29" s="14">
        <v>1767</v>
      </c>
      <c r="G29" s="14">
        <f>F29/E29*100</f>
        <v>98.5554130180155</v>
      </c>
      <c r="H29" s="14">
        <v>3688.8</v>
      </c>
    </row>
    <row r="30" spans="1:8" ht="54" customHeight="1">
      <c r="A30" s="11" t="s">
        <v>41</v>
      </c>
      <c r="B30" s="12" t="s">
        <v>48</v>
      </c>
      <c r="C30" s="13" t="s">
        <v>49</v>
      </c>
      <c r="D30" s="14">
        <v>0</v>
      </c>
      <c r="E30" s="14">
        <v>0</v>
      </c>
      <c r="F30" s="14">
        <v>-70.9</v>
      </c>
      <c r="G30" s="14"/>
      <c r="H30" s="14">
        <v>0</v>
      </c>
    </row>
    <row r="31" spans="1:8" s="10" customFormat="1" ht="12.75">
      <c r="A31" s="6" t="s">
        <v>50</v>
      </c>
      <c r="B31" s="12" t="s">
        <v>19</v>
      </c>
      <c r="C31" s="8" t="s">
        <v>51</v>
      </c>
      <c r="D31" s="9">
        <f>SUM(D32:D34)</f>
        <v>32</v>
      </c>
      <c r="E31" s="9">
        <f>SUM(E32:E34)</f>
        <v>32</v>
      </c>
      <c r="F31" s="9">
        <f>SUM(F32:F34)</f>
        <v>219.9</v>
      </c>
      <c r="G31" s="9">
        <f>F31/E31*100</f>
        <v>687.1875</v>
      </c>
      <c r="H31" s="9">
        <f>SUM(H32:H34)</f>
        <v>234</v>
      </c>
    </row>
    <row r="32" spans="1:8" s="10" customFormat="1" ht="26.25">
      <c r="A32" s="17" t="s">
        <v>50</v>
      </c>
      <c r="B32" s="18" t="s">
        <v>52</v>
      </c>
      <c r="C32" s="19" t="s">
        <v>53</v>
      </c>
      <c r="D32" s="20">
        <v>0</v>
      </c>
      <c r="E32" s="20">
        <v>0</v>
      </c>
      <c r="F32" s="20">
        <v>1</v>
      </c>
      <c r="G32" s="20"/>
      <c r="H32" s="20">
        <v>1</v>
      </c>
    </row>
    <row r="33" spans="1:8" s="2" customFormat="1" ht="26.25">
      <c r="A33" s="11" t="s">
        <v>50</v>
      </c>
      <c r="B33" s="12" t="s">
        <v>54</v>
      </c>
      <c r="C33" s="13" t="s">
        <v>55</v>
      </c>
      <c r="D33" s="14">
        <v>4</v>
      </c>
      <c r="E33" s="14">
        <v>4</v>
      </c>
      <c r="F33" s="14">
        <v>163</v>
      </c>
      <c r="G33" s="14">
        <f>F33/E33*100</f>
        <v>4075</v>
      </c>
      <c r="H33" s="14">
        <v>163</v>
      </c>
    </row>
    <row r="34" spans="1:8" ht="26.25">
      <c r="A34" s="11" t="s">
        <v>50</v>
      </c>
      <c r="B34" s="12" t="s">
        <v>35</v>
      </c>
      <c r="C34" s="13" t="s">
        <v>36</v>
      </c>
      <c r="D34" s="14">
        <v>28</v>
      </c>
      <c r="E34" s="14">
        <v>28</v>
      </c>
      <c r="F34" s="14">
        <v>55.9</v>
      </c>
      <c r="G34" s="14">
        <f>F34/E34*100</f>
        <v>199.64285714285714</v>
      </c>
      <c r="H34" s="14">
        <v>70</v>
      </c>
    </row>
    <row r="35" spans="1:8" s="10" customFormat="1" ht="26.25">
      <c r="A35" s="6" t="s">
        <v>56</v>
      </c>
      <c r="B35" s="12" t="s">
        <v>19</v>
      </c>
      <c r="C35" s="8" t="s">
        <v>57</v>
      </c>
      <c r="D35" s="16">
        <f>SUM(D36:D39)</f>
        <v>102</v>
      </c>
      <c r="E35" s="16">
        <f>SUM(E36:E39)</f>
        <v>102</v>
      </c>
      <c r="F35" s="16">
        <f>SUM(F36:F39)</f>
        <v>66.9</v>
      </c>
      <c r="G35" s="16">
        <f>F35/E35*100</f>
        <v>65.58823529411765</v>
      </c>
      <c r="H35" s="16">
        <f>SUM(H36:H39)</f>
        <v>213</v>
      </c>
    </row>
    <row r="36" spans="1:8" s="2" customFormat="1" ht="26.25">
      <c r="A36" s="17" t="s">
        <v>56</v>
      </c>
      <c r="B36" s="12" t="s">
        <v>58</v>
      </c>
      <c r="C36" s="19" t="s">
        <v>59</v>
      </c>
      <c r="D36" s="14">
        <v>35</v>
      </c>
      <c r="E36" s="14">
        <v>35</v>
      </c>
      <c r="F36" s="14">
        <v>0</v>
      </c>
      <c r="G36" s="14">
        <f>F36/E36*100</f>
        <v>0</v>
      </c>
      <c r="H36" s="14">
        <v>70</v>
      </c>
    </row>
    <row r="37" spans="1:8" ht="39">
      <c r="A37" s="11" t="s">
        <v>56</v>
      </c>
      <c r="B37" s="12" t="s">
        <v>60</v>
      </c>
      <c r="C37" s="13" t="s">
        <v>61</v>
      </c>
      <c r="D37" s="14">
        <v>42</v>
      </c>
      <c r="E37" s="14">
        <v>42</v>
      </c>
      <c r="F37" s="14">
        <v>73</v>
      </c>
      <c r="G37" s="14">
        <f>F37/E37*100</f>
        <v>173.80952380952382</v>
      </c>
      <c r="H37" s="14">
        <v>90</v>
      </c>
    </row>
    <row r="38" spans="1:8" ht="26.25">
      <c r="A38" s="11" t="s">
        <v>56</v>
      </c>
      <c r="B38" s="12" t="s">
        <v>62</v>
      </c>
      <c r="C38" s="13" t="s">
        <v>36</v>
      </c>
      <c r="D38" s="14">
        <v>0</v>
      </c>
      <c r="E38" s="14">
        <v>0</v>
      </c>
      <c r="F38" s="14">
        <v>3</v>
      </c>
      <c r="G38" s="14"/>
      <c r="H38" s="14">
        <v>3</v>
      </c>
    </row>
    <row r="39" spans="1:8" ht="26.25">
      <c r="A39" s="11" t="s">
        <v>56</v>
      </c>
      <c r="B39" s="12" t="s">
        <v>35</v>
      </c>
      <c r="C39" s="13" t="s">
        <v>36</v>
      </c>
      <c r="D39" s="14">
        <v>25</v>
      </c>
      <c r="E39" s="14">
        <v>25</v>
      </c>
      <c r="F39" s="14">
        <v>-9.1</v>
      </c>
      <c r="G39" s="14">
        <f>F39/E39*100</f>
        <v>-36.4</v>
      </c>
      <c r="H39" s="14">
        <v>50</v>
      </c>
    </row>
    <row r="40" spans="1:8" s="10" customFormat="1" ht="12.75">
      <c r="A40" s="6" t="s">
        <v>63</v>
      </c>
      <c r="B40" s="12" t="s">
        <v>19</v>
      </c>
      <c r="C40" s="8" t="s">
        <v>64</v>
      </c>
      <c r="D40" s="9">
        <f>D41</f>
        <v>0</v>
      </c>
      <c r="E40" s="9">
        <f>E41</f>
        <v>0</v>
      </c>
      <c r="F40" s="9">
        <f>F41</f>
        <v>3</v>
      </c>
      <c r="G40" s="9"/>
      <c r="H40" s="9">
        <f>H41</f>
        <v>3</v>
      </c>
    </row>
    <row r="41" spans="1:8" ht="26.25">
      <c r="A41" s="11" t="s">
        <v>63</v>
      </c>
      <c r="B41" s="12" t="s">
        <v>35</v>
      </c>
      <c r="C41" s="13" t="s">
        <v>36</v>
      </c>
      <c r="D41" s="14">
        <v>0</v>
      </c>
      <c r="E41" s="14">
        <v>0</v>
      </c>
      <c r="F41" s="14">
        <v>3</v>
      </c>
      <c r="G41" s="14"/>
      <c r="H41" s="14">
        <v>3</v>
      </c>
    </row>
    <row r="42" spans="1:8" s="10" customFormat="1" ht="12.75">
      <c r="A42" s="6" t="s">
        <v>65</v>
      </c>
      <c r="B42" s="12" t="s">
        <v>19</v>
      </c>
      <c r="C42" s="8" t="s">
        <v>66</v>
      </c>
      <c r="D42" s="9">
        <f>D43</f>
        <v>0</v>
      </c>
      <c r="E42" s="9">
        <f>E43</f>
        <v>0</v>
      </c>
      <c r="F42" s="9">
        <f>F43</f>
        <v>50</v>
      </c>
      <c r="G42" s="9"/>
      <c r="H42" s="9">
        <f>H43</f>
        <v>50</v>
      </c>
    </row>
    <row r="43" spans="1:8" ht="39">
      <c r="A43" s="11" t="s">
        <v>65</v>
      </c>
      <c r="B43" s="12" t="s">
        <v>67</v>
      </c>
      <c r="C43" s="13" t="s">
        <v>68</v>
      </c>
      <c r="D43" s="14">
        <v>0</v>
      </c>
      <c r="E43" s="14">
        <v>0</v>
      </c>
      <c r="F43" s="14">
        <v>50</v>
      </c>
      <c r="G43" s="14"/>
      <c r="H43" s="14">
        <v>50</v>
      </c>
    </row>
    <row r="44" spans="1:8" ht="29.25" customHeight="1" hidden="1">
      <c r="A44" s="6" t="s">
        <v>69</v>
      </c>
      <c r="B44" s="12" t="s">
        <v>19</v>
      </c>
      <c r="C44" s="8" t="s">
        <v>70</v>
      </c>
      <c r="D44" s="16">
        <f>D46+D45</f>
        <v>0</v>
      </c>
      <c r="E44" s="16">
        <f>E46+E45</f>
        <v>0</v>
      </c>
      <c r="F44" s="16">
        <f>F46+F45</f>
        <v>0</v>
      </c>
      <c r="G44" s="16" t="e">
        <f aca="true" t="shared" si="1" ref="G44:G52">F44/E44*100</f>
        <v>#DIV/0!</v>
      </c>
      <c r="H44" s="16">
        <f>H46+H45</f>
        <v>0</v>
      </c>
    </row>
    <row r="45" spans="1:8" s="2" customFormat="1" ht="29.25" customHeight="1" hidden="1">
      <c r="A45" s="11" t="s">
        <v>69</v>
      </c>
      <c r="B45" s="12" t="s">
        <v>62</v>
      </c>
      <c r="C45" s="13" t="s">
        <v>71</v>
      </c>
      <c r="D45" s="14"/>
      <c r="E45" s="14"/>
      <c r="F45" s="14"/>
      <c r="G45" s="14" t="e">
        <f t="shared" si="1"/>
        <v>#DIV/0!</v>
      </c>
      <c r="H45" s="14"/>
    </row>
    <row r="46" spans="1:8" ht="28.5" customHeight="1" hidden="1">
      <c r="A46" s="11" t="s">
        <v>69</v>
      </c>
      <c r="B46" s="12" t="s">
        <v>35</v>
      </c>
      <c r="C46" s="13" t="s">
        <v>36</v>
      </c>
      <c r="D46" s="14"/>
      <c r="E46" s="14"/>
      <c r="F46" s="14"/>
      <c r="G46" s="14" t="e">
        <f t="shared" si="1"/>
        <v>#DIV/0!</v>
      </c>
      <c r="H46" s="14"/>
    </row>
    <row r="47" spans="1:8" s="10" customFormat="1" ht="12.75">
      <c r="A47" s="6" t="s">
        <v>72</v>
      </c>
      <c r="B47" s="12" t="s">
        <v>19</v>
      </c>
      <c r="C47" s="8" t="s">
        <v>73</v>
      </c>
      <c r="D47" s="9">
        <f>SUM(D48:D65)</f>
        <v>758654.8</v>
      </c>
      <c r="E47" s="9">
        <f>SUM(E48:E65)</f>
        <v>653927.4</v>
      </c>
      <c r="F47" s="9">
        <f>SUM(F48:F65)</f>
        <v>641968.4</v>
      </c>
      <c r="G47" s="9">
        <f t="shared" si="1"/>
        <v>98.17120371466312</v>
      </c>
      <c r="H47" s="9">
        <f>SUM(H48:H65)</f>
        <v>1506223.0999999999</v>
      </c>
    </row>
    <row r="48" spans="1:8" ht="54" customHeight="1">
      <c r="A48" s="11" t="s">
        <v>72</v>
      </c>
      <c r="B48" s="12" t="s">
        <v>74</v>
      </c>
      <c r="C48" s="13" t="s">
        <v>245</v>
      </c>
      <c r="D48" s="14">
        <v>463276.8</v>
      </c>
      <c r="E48" s="14">
        <v>463276.8</v>
      </c>
      <c r="F48" s="14">
        <v>450892.9</v>
      </c>
      <c r="G48" s="14">
        <f t="shared" si="1"/>
        <v>97.32688966941578</v>
      </c>
      <c r="H48" s="14">
        <v>972979.3</v>
      </c>
    </row>
    <row r="49" spans="1:8" ht="65.25" customHeight="1">
      <c r="A49" s="11" t="s">
        <v>72</v>
      </c>
      <c r="B49" s="12" t="s">
        <v>75</v>
      </c>
      <c r="C49" s="13" t="s">
        <v>246</v>
      </c>
      <c r="D49" s="14">
        <v>1091</v>
      </c>
      <c r="E49" s="14">
        <v>1091</v>
      </c>
      <c r="F49" s="14">
        <v>1059</v>
      </c>
      <c r="G49" s="14">
        <f t="shared" si="1"/>
        <v>97.06691109074244</v>
      </c>
      <c r="H49" s="14">
        <v>2451</v>
      </c>
    </row>
    <row r="50" spans="1:8" ht="29.25" customHeight="1">
      <c r="A50" s="11" t="s">
        <v>72</v>
      </c>
      <c r="B50" s="12" t="s">
        <v>76</v>
      </c>
      <c r="C50" s="13" t="s">
        <v>77</v>
      </c>
      <c r="D50" s="14">
        <v>7140</v>
      </c>
      <c r="E50" s="14">
        <v>7140</v>
      </c>
      <c r="F50" s="14">
        <v>11093.3</v>
      </c>
      <c r="G50" s="14">
        <f t="shared" si="1"/>
        <v>155.36834733893556</v>
      </c>
      <c r="H50" s="14">
        <v>16000</v>
      </c>
    </row>
    <row r="51" spans="1:8" ht="54.75" customHeight="1">
      <c r="A51" s="11" t="s">
        <v>72</v>
      </c>
      <c r="B51" s="12" t="s">
        <v>78</v>
      </c>
      <c r="C51" s="13" t="s">
        <v>247</v>
      </c>
      <c r="D51" s="14">
        <v>408</v>
      </c>
      <c r="E51" s="14">
        <v>841</v>
      </c>
      <c r="F51" s="14">
        <v>199</v>
      </c>
      <c r="G51" s="14">
        <f t="shared" si="1"/>
        <v>23.662306777645657</v>
      </c>
      <c r="H51" s="14">
        <v>2200</v>
      </c>
    </row>
    <row r="52" spans="1:8" ht="17.25" customHeight="1">
      <c r="A52" s="11" t="s">
        <v>72</v>
      </c>
      <c r="B52" s="12" t="s">
        <v>79</v>
      </c>
      <c r="C52" s="13" t="s">
        <v>80</v>
      </c>
      <c r="D52" s="14">
        <v>48220</v>
      </c>
      <c r="E52" s="14">
        <v>48220</v>
      </c>
      <c r="F52" s="14">
        <v>50034.3</v>
      </c>
      <c r="G52" s="14">
        <f t="shared" si="1"/>
        <v>103.76254666113647</v>
      </c>
      <c r="H52" s="14">
        <v>98985</v>
      </c>
    </row>
    <row r="53" spans="1:8" ht="26.25">
      <c r="A53" s="11" t="s">
        <v>72</v>
      </c>
      <c r="B53" s="12" t="s">
        <v>81</v>
      </c>
      <c r="C53" s="13" t="s">
        <v>82</v>
      </c>
      <c r="D53" s="14">
        <v>0</v>
      </c>
      <c r="E53" s="14">
        <v>0</v>
      </c>
      <c r="F53" s="14">
        <v>1.9</v>
      </c>
      <c r="G53" s="14"/>
      <c r="H53" s="14">
        <v>1.9</v>
      </c>
    </row>
    <row r="54" spans="1:8" ht="15.75" customHeight="1">
      <c r="A54" s="11" t="s">
        <v>72</v>
      </c>
      <c r="B54" s="12" t="s">
        <v>83</v>
      </c>
      <c r="C54" s="13" t="s">
        <v>84</v>
      </c>
      <c r="D54" s="14">
        <v>6</v>
      </c>
      <c r="E54" s="14">
        <v>6</v>
      </c>
      <c r="F54" s="14">
        <v>5.3</v>
      </c>
      <c r="G54" s="14">
        <f aca="true" t="shared" si="2" ref="G54:G66">F54/E54*100</f>
        <v>88.33333333333333</v>
      </c>
      <c r="H54" s="14">
        <v>6</v>
      </c>
    </row>
    <row r="55" spans="1:8" ht="26.25">
      <c r="A55" s="11" t="s">
        <v>72</v>
      </c>
      <c r="B55" s="12" t="s">
        <v>85</v>
      </c>
      <c r="C55" s="21" t="s">
        <v>86</v>
      </c>
      <c r="D55" s="14">
        <v>1070</v>
      </c>
      <c r="E55" s="14">
        <v>1070</v>
      </c>
      <c r="F55" s="14">
        <v>1145.8</v>
      </c>
      <c r="G55" s="14">
        <f t="shared" si="2"/>
        <v>107.0841121495327</v>
      </c>
      <c r="H55" s="14">
        <v>2500</v>
      </c>
    </row>
    <row r="56" spans="1:8" ht="27.75" customHeight="1">
      <c r="A56" s="11" t="s">
        <v>72</v>
      </c>
      <c r="B56" s="12" t="s">
        <v>87</v>
      </c>
      <c r="C56" s="13" t="s">
        <v>88</v>
      </c>
      <c r="D56" s="14">
        <v>2020</v>
      </c>
      <c r="E56" s="14">
        <v>2020</v>
      </c>
      <c r="F56" s="14">
        <v>1974.4</v>
      </c>
      <c r="G56" s="14">
        <f t="shared" si="2"/>
        <v>97.74257425742576</v>
      </c>
      <c r="H56" s="14">
        <v>20410</v>
      </c>
    </row>
    <row r="57" spans="1:8" ht="18.75" customHeight="1">
      <c r="A57" s="11" t="s">
        <v>72</v>
      </c>
      <c r="B57" s="12" t="s">
        <v>89</v>
      </c>
      <c r="C57" s="13" t="s">
        <v>90</v>
      </c>
      <c r="D57" s="14">
        <v>13450</v>
      </c>
      <c r="E57" s="14">
        <v>13450</v>
      </c>
      <c r="F57" s="14">
        <v>14942.5</v>
      </c>
      <c r="G57" s="14">
        <f t="shared" si="2"/>
        <v>111.09665427509294</v>
      </c>
      <c r="H57" s="14">
        <v>24900</v>
      </c>
    </row>
    <row r="58" spans="1:8" ht="18" customHeight="1">
      <c r="A58" s="11" t="s">
        <v>72</v>
      </c>
      <c r="B58" s="12" t="s">
        <v>91</v>
      </c>
      <c r="C58" s="13" t="s">
        <v>92</v>
      </c>
      <c r="D58" s="14">
        <v>18825</v>
      </c>
      <c r="E58" s="14">
        <v>11225</v>
      </c>
      <c r="F58" s="14">
        <v>9922.7</v>
      </c>
      <c r="G58" s="14">
        <f t="shared" si="2"/>
        <v>88.39821826280624</v>
      </c>
      <c r="H58" s="14">
        <v>92035</v>
      </c>
    </row>
    <row r="59" spans="1:8" ht="27.75" customHeight="1">
      <c r="A59" s="11" t="s">
        <v>72</v>
      </c>
      <c r="B59" s="12" t="s">
        <v>93</v>
      </c>
      <c r="C59" s="22" t="s">
        <v>94</v>
      </c>
      <c r="D59" s="14">
        <v>188517</v>
      </c>
      <c r="E59" s="14">
        <v>89436.6</v>
      </c>
      <c r="F59" s="14">
        <v>83865.3</v>
      </c>
      <c r="G59" s="14">
        <f t="shared" si="2"/>
        <v>93.77067106754953</v>
      </c>
      <c r="H59" s="14">
        <v>234629.9</v>
      </c>
    </row>
    <row r="60" spans="1:8" ht="26.25" customHeight="1">
      <c r="A60" s="11" t="s">
        <v>72</v>
      </c>
      <c r="B60" s="12" t="s">
        <v>95</v>
      </c>
      <c r="C60" s="22" t="s">
        <v>96</v>
      </c>
      <c r="D60" s="14">
        <v>7890</v>
      </c>
      <c r="E60" s="14">
        <v>7890</v>
      </c>
      <c r="F60" s="14">
        <v>8276.3</v>
      </c>
      <c r="G60" s="14">
        <f t="shared" si="2"/>
        <v>104.89607097591886</v>
      </c>
      <c r="H60" s="14">
        <v>20650</v>
      </c>
    </row>
    <row r="61" spans="1:8" ht="27.75" customHeight="1">
      <c r="A61" s="11" t="s">
        <v>72</v>
      </c>
      <c r="B61" s="12" t="s">
        <v>97</v>
      </c>
      <c r="C61" s="13" t="s">
        <v>98</v>
      </c>
      <c r="D61" s="14">
        <v>6490</v>
      </c>
      <c r="E61" s="14">
        <v>8010</v>
      </c>
      <c r="F61" s="14">
        <v>8110.6</v>
      </c>
      <c r="G61" s="14">
        <f t="shared" si="2"/>
        <v>101.25593008739075</v>
      </c>
      <c r="H61" s="14">
        <v>17700</v>
      </c>
    </row>
    <row r="62" spans="1:8" ht="51.75" customHeight="1">
      <c r="A62" s="11" t="s">
        <v>72</v>
      </c>
      <c r="B62" s="12" t="s">
        <v>99</v>
      </c>
      <c r="C62" s="13" t="s">
        <v>100</v>
      </c>
      <c r="D62" s="14">
        <v>170</v>
      </c>
      <c r="E62" s="14">
        <v>170</v>
      </c>
      <c r="F62" s="14">
        <v>105.9</v>
      </c>
      <c r="G62" s="14">
        <f t="shared" si="2"/>
        <v>62.29411764705882</v>
      </c>
      <c r="H62" s="14">
        <v>350</v>
      </c>
    </row>
    <row r="63" spans="1:8" ht="39">
      <c r="A63" s="11" t="s">
        <v>72</v>
      </c>
      <c r="B63" s="12" t="s">
        <v>101</v>
      </c>
      <c r="C63" s="13" t="s">
        <v>102</v>
      </c>
      <c r="D63" s="14">
        <v>11</v>
      </c>
      <c r="E63" s="14">
        <v>11</v>
      </c>
      <c r="F63" s="14">
        <v>7.2</v>
      </c>
      <c r="G63" s="14">
        <f t="shared" si="2"/>
        <v>65.45454545454545</v>
      </c>
      <c r="H63" s="14">
        <v>25</v>
      </c>
    </row>
    <row r="64" spans="1:8" ht="39">
      <c r="A64" s="11" t="s">
        <v>72</v>
      </c>
      <c r="B64" s="12" t="s">
        <v>103</v>
      </c>
      <c r="C64" s="13" t="s">
        <v>104</v>
      </c>
      <c r="D64" s="14">
        <v>70</v>
      </c>
      <c r="E64" s="14">
        <v>70</v>
      </c>
      <c r="F64" s="14">
        <v>332</v>
      </c>
      <c r="G64" s="14">
        <f t="shared" si="2"/>
        <v>474.2857142857143</v>
      </c>
      <c r="H64" s="14">
        <v>400</v>
      </c>
    </row>
    <row r="65" spans="1:8" ht="26.25" hidden="1">
      <c r="A65" s="11" t="s">
        <v>72</v>
      </c>
      <c r="B65" s="12" t="s">
        <v>35</v>
      </c>
      <c r="C65" s="13" t="s">
        <v>36</v>
      </c>
      <c r="D65" s="14"/>
      <c r="E65" s="14"/>
      <c r="F65" s="14"/>
      <c r="G65" s="14" t="e">
        <f t="shared" si="2"/>
        <v>#DIV/0!</v>
      </c>
      <c r="H65" s="14"/>
    </row>
    <row r="66" spans="1:8" s="10" customFormat="1" ht="15.75" customHeight="1">
      <c r="A66" s="6" t="s">
        <v>105</v>
      </c>
      <c r="B66" s="12" t="s">
        <v>19</v>
      </c>
      <c r="C66" s="8" t="s">
        <v>106</v>
      </c>
      <c r="D66" s="9">
        <f>SUM(D67:D70)</f>
        <v>1620</v>
      </c>
      <c r="E66" s="9">
        <f>SUM(E67:E70)</f>
        <v>1620</v>
      </c>
      <c r="F66" s="9">
        <f>SUM(F67:F70)</f>
        <v>1471.8999999999999</v>
      </c>
      <c r="G66" s="9">
        <f t="shared" si="2"/>
        <v>90.85802469135803</v>
      </c>
      <c r="H66" s="9">
        <f>SUM(H67:H70)</f>
        <v>2806.3</v>
      </c>
    </row>
    <row r="67" spans="1:8" s="2" customFormat="1" ht="43.5" customHeight="1">
      <c r="A67" s="11" t="s">
        <v>105</v>
      </c>
      <c r="B67" s="12" t="s">
        <v>107</v>
      </c>
      <c r="C67" s="19" t="s">
        <v>108</v>
      </c>
      <c r="D67" s="14">
        <v>0</v>
      </c>
      <c r="E67" s="14">
        <v>0</v>
      </c>
      <c r="F67" s="14">
        <v>1.5</v>
      </c>
      <c r="G67" s="14"/>
      <c r="H67" s="14">
        <v>1.5</v>
      </c>
    </row>
    <row r="68" spans="1:8" s="2" customFormat="1" ht="28.5" customHeight="1">
      <c r="A68" s="11" t="s">
        <v>105</v>
      </c>
      <c r="B68" s="12" t="s">
        <v>54</v>
      </c>
      <c r="C68" s="13" t="s">
        <v>55</v>
      </c>
      <c r="D68" s="14">
        <v>0</v>
      </c>
      <c r="E68" s="14">
        <v>0</v>
      </c>
      <c r="F68" s="14">
        <v>10.3</v>
      </c>
      <c r="G68" s="14"/>
      <c r="H68" s="14">
        <v>10.3</v>
      </c>
    </row>
    <row r="69" spans="1:8" ht="42.75" customHeight="1">
      <c r="A69" s="11" t="s">
        <v>105</v>
      </c>
      <c r="B69" s="12" t="s">
        <v>62</v>
      </c>
      <c r="C69" s="13" t="s">
        <v>71</v>
      </c>
      <c r="D69" s="14">
        <v>0</v>
      </c>
      <c r="E69" s="14">
        <v>0</v>
      </c>
      <c r="F69" s="14">
        <v>94.5</v>
      </c>
      <c r="G69" s="14"/>
      <c r="H69" s="14">
        <v>94.5</v>
      </c>
    </row>
    <row r="70" spans="1:8" ht="26.25">
      <c r="A70" s="11" t="s">
        <v>105</v>
      </c>
      <c r="B70" s="12" t="s">
        <v>35</v>
      </c>
      <c r="C70" s="13" t="s">
        <v>36</v>
      </c>
      <c r="D70" s="14">
        <v>1620</v>
      </c>
      <c r="E70" s="14">
        <v>1620</v>
      </c>
      <c r="F70" s="14">
        <v>1365.6</v>
      </c>
      <c r="G70" s="14">
        <f>F70/E70*100</f>
        <v>84.29629629629629</v>
      </c>
      <c r="H70" s="14">
        <v>2700</v>
      </c>
    </row>
    <row r="71" spans="1:8" s="10" customFormat="1" ht="12.75">
      <c r="A71" s="6" t="s">
        <v>109</v>
      </c>
      <c r="B71" s="12" t="s">
        <v>19</v>
      </c>
      <c r="C71" s="8" t="s">
        <v>110</v>
      </c>
      <c r="D71" s="9">
        <f>SUM(D72:D73)</f>
        <v>0</v>
      </c>
      <c r="E71" s="9">
        <f>SUM(E72:E73)</f>
        <v>0</v>
      </c>
      <c r="F71" s="9">
        <f>SUM(F72:F73)</f>
        <v>30.4</v>
      </c>
      <c r="G71" s="9"/>
      <c r="H71" s="9">
        <f>SUM(H72:H73)</f>
        <v>30.4</v>
      </c>
    </row>
    <row r="72" spans="1:8" ht="39">
      <c r="A72" s="11" t="s">
        <v>109</v>
      </c>
      <c r="B72" s="12" t="s">
        <v>62</v>
      </c>
      <c r="C72" s="13" t="s">
        <v>71</v>
      </c>
      <c r="D72" s="14">
        <v>0</v>
      </c>
      <c r="E72" s="14">
        <v>0</v>
      </c>
      <c r="F72" s="14">
        <v>18.5</v>
      </c>
      <c r="G72" s="14"/>
      <c r="H72" s="14">
        <v>18.5</v>
      </c>
    </row>
    <row r="73" spans="1:8" ht="26.25">
      <c r="A73" s="11" t="s">
        <v>109</v>
      </c>
      <c r="B73" s="12" t="s">
        <v>35</v>
      </c>
      <c r="C73" s="13" t="s">
        <v>36</v>
      </c>
      <c r="D73" s="14">
        <v>0</v>
      </c>
      <c r="E73" s="14">
        <v>0</v>
      </c>
      <c r="F73" s="14">
        <v>11.9</v>
      </c>
      <c r="G73" s="14"/>
      <c r="H73" s="14">
        <v>11.9</v>
      </c>
    </row>
    <row r="74" spans="1:8" s="10" customFormat="1" ht="11.25" customHeight="1" hidden="1">
      <c r="A74" s="6" t="s">
        <v>111</v>
      </c>
      <c r="B74" s="12" t="s">
        <v>19</v>
      </c>
      <c r="C74" s="8" t="s">
        <v>112</v>
      </c>
      <c r="D74" s="9">
        <f>D75</f>
        <v>0</v>
      </c>
      <c r="E74" s="9">
        <f>E75</f>
        <v>0</v>
      </c>
      <c r="F74" s="9">
        <f>F75</f>
        <v>0</v>
      </c>
      <c r="G74" s="9" t="e">
        <f aca="true" t="shared" si="3" ref="G74:G97">F74/E74*100</f>
        <v>#DIV/0!</v>
      </c>
      <c r="H74" s="9">
        <f>H75</f>
        <v>0</v>
      </c>
    </row>
    <row r="75" spans="1:8" ht="52.5" hidden="1">
      <c r="A75" s="11" t="s">
        <v>111</v>
      </c>
      <c r="B75" s="12" t="s">
        <v>113</v>
      </c>
      <c r="C75" s="13" t="s">
        <v>114</v>
      </c>
      <c r="D75" s="14"/>
      <c r="E75" s="14"/>
      <c r="F75" s="14"/>
      <c r="G75" s="14" t="e">
        <f t="shared" si="3"/>
        <v>#DIV/0!</v>
      </c>
      <c r="H75" s="14"/>
    </row>
    <row r="76" spans="1:8" s="10" customFormat="1" ht="18" customHeight="1">
      <c r="A76" s="6" t="s">
        <v>115</v>
      </c>
      <c r="B76" s="12" t="s">
        <v>19</v>
      </c>
      <c r="C76" s="8" t="s">
        <v>116</v>
      </c>
      <c r="D76" s="16">
        <f>SUM(D77:D78)</f>
        <v>73.5</v>
      </c>
      <c r="E76" s="16">
        <f>SUM(E77:E78)</f>
        <v>73.5</v>
      </c>
      <c r="F76" s="16">
        <f>SUM(F77:F78)</f>
        <v>17.7</v>
      </c>
      <c r="G76" s="16">
        <f t="shared" si="3"/>
        <v>24.081632653061224</v>
      </c>
      <c r="H76" s="16">
        <f>SUM(H77:H78)</f>
        <v>104.6</v>
      </c>
    </row>
    <row r="77" spans="1:8" ht="18.75" customHeight="1">
      <c r="A77" s="11" t="s">
        <v>115</v>
      </c>
      <c r="B77" s="12" t="s">
        <v>117</v>
      </c>
      <c r="C77" s="13" t="s">
        <v>118</v>
      </c>
      <c r="D77" s="14">
        <v>67.5</v>
      </c>
      <c r="E77" s="14">
        <v>67.5</v>
      </c>
      <c r="F77" s="14">
        <v>14.9</v>
      </c>
      <c r="G77" s="14">
        <f t="shared" si="3"/>
        <v>22.074074074074073</v>
      </c>
      <c r="H77" s="14">
        <v>98.6</v>
      </c>
    </row>
    <row r="78" spans="1:8" ht="41.25" customHeight="1">
      <c r="A78" s="11" t="s">
        <v>115</v>
      </c>
      <c r="B78" s="12" t="s">
        <v>62</v>
      </c>
      <c r="C78" s="13" t="s">
        <v>71</v>
      </c>
      <c r="D78" s="14">
        <v>6</v>
      </c>
      <c r="E78" s="14">
        <v>6</v>
      </c>
      <c r="F78" s="14">
        <v>2.8</v>
      </c>
      <c r="G78" s="14">
        <f t="shared" si="3"/>
        <v>46.666666666666664</v>
      </c>
      <c r="H78" s="14">
        <v>6</v>
      </c>
    </row>
    <row r="79" spans="1:8" s="10" customFormat="1" ht="28.5" customHeight="1">
      <c r="A79" s="6" t="s">
        <v>119</v>
      </c>
      <c r="B79" s="12" t="s">
        <v>19</v>
      </c>
      <c r="C79" s="8" t="s">
        <v>120</v>
      </c>
      <c r="D79" s="9">
        <f>SUM(D80:D81)</f>
        <v>1596</v>
      </c>
      <c r="E79" s="9">
        <f>SUM(E80:E81)</f>
        <v>1596</v>
      </c>
      <c r="F79" s="9">
        <f>SUM(F80:F81)</f>
        <v>525</v>
      </c>
      <c r="G79" s="9">
        <f t="shared" si="3"/>
        <v>32.89473684210527</v>
      </c>
      <c r="H79" s="9">
        <f>SUM(H80:H81)</f>
        <v>2526.6</v>
      </c>
    </row>
    <row r="80" spans="1:8" ht="26.25">
      <c r="A80" s="11" t="s">
        <v>119</v>
      </c>
      <c r="B80" s="12" t="s">
        <v>121</v>
      </c>
      <c r="C80" s="13" t="s">
        <v>122</v>
      </c>
      <c r="D80" s="14">
        <v>1596</v>
      </c>
      <c r="E80" s="14">
        <v>1596</v>
      </c>
      <c r="F80" s="14">
        <v>525</v>
      </c>
      <c r="G80" s="14">
        <f t="shared" si="3"/>
        <v>32.89473684210527</v>
      </c>
      <c r="H80" s="14">
        <v>2526.6</v>
      </c>
    </row>
    <row r="81" spans="1:8" ht="26.25" hidden="1">
      <c r="A81" s="11" t="s">
        <v>119</v>
      </c>
      <c r="B81" s="12" t="s">
        <v>35</v>
      </c>
      <c r="C81" s="13" t="s">
        <v>36</v>
      </c>
      <c r="D81" s="14"/>
      <c r="E81" s="14"/>
      <c r="F81" s="14"/>
      <c r="G81" s="14" t="e">
        <f t="shared" si="3"/>
        <v>#DIV/0!</v>
      </c>
      <c r="H81" s="14"/>
    </row>
    <row r="82" spans="1:8" s="10" customFormat="1" ht="18" customHeight="1" hidden="1">
      <c r="A82" s="6" t="s">
        <v>123</v>
      </c>
      <c r="B82" s="12"/>
      <c r="C82" s="8" t="s">
        <v>124</v>
      </c>
      <c r="D82" s="9">
        <f>D83</f>
        <v>0</v>
      </c>
      <c r="E82" s="9">
        <f>E83</f>
        <v>0</v>
      </c>
      <c r="F82" s="9">
        <f>F83</f>
        <v>0</v>
      </c>
      <c r="G82" s="9" t="e">
        <f t="shared" si="3"/>
        <v>#DIV/0!</v>
      </c>
      <c r="H82" s="9">
        <f>H83</f>
        <v>0</v>
      </c>
    </row>
    <row r="83" spans="1:8" ht="26.25" hidden="1">
      <c r="A83" s="11" t="s">
        <v>123</v>
      </c>
      <c r="B83" s="12" t="s">
        <v>35</v>
      </c>
      <c r="C83" s="13" t="s">
        <v>36</v>
      </c>
      <c r="D83" s="14">
        <v>0</v>
      </c>
      <c r="E83" s="14">
        <v>0</v>
      </c>
      <c r="F83" s="14">
        <v>0</v>
      </c>
      <c r="G83" s="14" t="e">
        <f t="shared" si="3"/>
        <v>#DIV/0!</v>
      </c>
      <c r="H83" s="14">
        <v>0</v>
      </c>
    </row>
    <row r="84" spans="1:8" s="10" customFormat="1" ht="12.75">
      <c r="A84" s="6" t="s">
        <v>125</v>
      </c>
      <c r="B84" s="12" t="s">
        <v>19</v>
      </c>
      <c r="C84" s="8" t="s">
        <v>126</v>
      </c>
      <c r="D84" s="9">
        <f>D85</f>
        <v>25</v>
      </c>
      <c r="E84" s="9">
        <f>E85</f>
        <v>25</v>
      </c>
      <c r="F84" s="9">
        <f>F85</f>
        <v>14.5</v>
      </c>
      <c r="G84" s="9">
        <f t="shared" si="3"/>
        <v>57.99999999999999</v>
      </c>
      <c r="H84" s="9">
        <f>H85</f>
        <v>53</v>
      </c>
    </row>
    <row r="85" spans="1:8" ht="26.25">
      <c r="A85" s="11" t="s">
        <v>125</v>
      </c>
      <c r="B85" s="12" t="s">
        <v>35</v>
      </c>
      <c r="C85" s="13" t="s">
        <v>36</v>
      </c>
      <c r="D85" s="14">
        <v>25</v>
      </c>
      <c r="E85" s="14">
        <v>25</v>
      </c>
      <c r="F85" s="14">
        <v>14.5</v>
      </c>
      <c r="G85" s="14">
        <f t="shared" si="3"/>
        <v>57.99999999999999</v>
      </c>
      <c r="H85" s="14">
        <v>53</v>
      </c>
    </row>
    <row r="86" spans="1:8" s="10" customFormat="1" ht="12.75" hidden="1">
      <c r="A86" s="6" t="s">
        <v>127</v>
      </c>
      <c r="B86" s="12" t="s">
        <v>19</v>
      </c>
      <c r="C86" s="8" t="s">
        <v>128</v>
      </c>
      <c r="D86" s="9">
        <f>SUM(D87:D94)</f>
        <v>0</v>
      </c>
      <c r="E86" s="9">
        <f>SUM(E87:E94)</f>
        <v>0</v>
      </c>
      <c r="F86" s="9">
        <f>SUM(F87:F94)</f>
        <v>0</v>
      </c>
      <c r="G86" s="9" t="e">
        <f t="shared" si="3"/>
        <v>#DIV/0!</v>
      </c>
      <c r="H86" s="9">
        <f>SUM(H87:H94)</f>
        <v>0</v>
      </c>
    </row>
    <row r="87" spans="1:8" ht="19.5" customHeight="1" hidden="1">
      <c r="A87" s="11" t="s">
        <v>127</v>
      </c>
      <c r="B87" s="12" t="s">
        <v>129</v>
      </c>
      <c r="C87" s="13" t="s">
        <v>130</v>
      </c>
      <c r="D87" s="14"/>
      <c r="E87" s="14"/>
      <c r="F87" s="14"/>
      <c r="G87" s="14" t="e">
        <f t="shared" si="3"/>
        <v>#DIV/0!</v>
      </c>
      <c r="H87" s="14"/>
    </row>
    <row r="88" spans="1:8" ht="18" customHeight="1" hidden="1">
      <c r="A88" s="11" t="s">
        <v>127</v>
      </c>
      <c r="B88" s="12" t="s">
        <v>131</v>
      </c>
      <c r="C88" s="13" t="s">
        <v>132</v>
      </c>
      <c r="D88" s="14"/>
      <c r="E88" s="14"/>
      <c r="F88" s="14"/>
      <c r="G88" s="14" t="e">
        <f t="shared" si="3"/>
        <v>#DIV/0!</v>
      </c>
      <c r="H88" s="14"/>
    </row>
    <row r="89" spans="1:8" ht="26.25" hidden="1">
      <c r="A89" s="11" t="s">
        <v>127</v>
      </c>
      <c r="B89" s="12" t="s">
        <v>133</v>
      </c>
      <c r="C89" s="13" t="s">
        <v>134</v>
      </c>
      <c r="D89" s="14"/>
      <c r="E89" s="14"/>
      <c r="F89" s="14"/>
      <c r="G89" s="14" t="e">
        <f t="shared" si="3"/>
        <v>#DIV/0!</v>
      </c>
      <c r="H89" s="14"/>
    </row>
    <row r="90" spans="1:8" ht="12.75" hidden="1">
      <c r="A90" s="11" t="s">
        <v>127</v>
      </c>
      <c r="B90" s="12" t="s">
        <v>135</v>
      </c>
      <c r="C90" s="13" t="s">
        <v>136</v>
      </c>
      <c r="D90" s="14"/>
      <c r="E90" s="14"/>
      <c r="F90" s="14"/>
      <c r="G90" s="14" t="e">
        <f t="shared" si="3"/>
        <v>#DIV/0!</v>
      </c>
      <c r="H90" s="14"/>
    </row>
    <row r="91" spans="1:8" ht="52.5" customHeight="1" hidden="1">
      <c r="A91" s="11" t="s">
        <v>127</v>
      </c>
      <c r="B91" s="12" t="s">
        <v>137</v>
      </c>
      <c r="C91" s="13" t="s">
        <v>248</v>
      </c>
      <c r="D91" s="14"/>
      <c r="E91" s="14"/>
      <c r="F91" s="14"/>
      <c r="G91" s="14" t="e">
        <f t="shared" si="3"/>
        <v>#DIV/0!</v>
      </c>
      <c r="H91" s="14"/>
    </row>
    <row r="92" spans="1:8" ht="17.25" customHeight="1" hidden="1">
      <c r="A92" s="11" t="s">
        <v>127</v>
      </c>
      <c r="B92" s="12" t="s">
        <v>138</v>
      </c>
      <c r="C92" s="13" t="s">
        <v>139</v>
      </c>
      <c r="D92" s="14"/>
      <c r="E92" s="14"/>
      <c r="F92" s="14"/>
      <c r="G92" s="14" t="e">
        <f t="shared" si="3"/>
        <v>#DIV/0!</v>
      </c>
      <c r="H92" s="14"/>
    </row>
    <row r="93" spans="1:8" ht="28.5" customHeight="1" hidden="1">
      <c r="A93" s="11" t="s">
        <v>127</v>
      </c>
      <c r="B93" s="12" t="s">
        <v>140</v>
      </c>
      <c r="C93" s="13" t="s">
        <v>141</v>
      </c>
      <c r="D93" s="14"/>
      <c r="E93" s="14"/>
      <c r="F93" s="14"/>
      <c r="G93" s="14" t="e">
        <f t="shared" si="3"/>
        <v>#DIV/0!</v>
      </c>
      <c r="H93" s="14"/>
    </row>
    <row r="94" spans="1:8" ht="26.25" hidden="1">
      <c r="A94" s="11" t="s">
        <v>127</v>
      </c>
      <c r="B94" s="12" t="s">
        <v>142</v>
      </c>
      <c r="C94" s="13" t="s">
        <v>143</v>
      </c>
      <c r="D94" s="14"/>
      <c r="E94" s="14"/>
      <c r="F94" s="14"/>
      <c r="G94" s="14" t="e">
        <f t="shared" si="3"/>
        <v>#DIV/0!</v>
      </c>
      <c r="H94" s="14"/>
    </row>
    <row r="95" spans="1:8" s="10" customFormat="1" ht="17.25" customHeight="1">
      <c r="A95" s="6" t="s">
        <v>144</v>
      </c>
      <c r="B95" s="12" t="s">
        <v>19</v>
      </c>
      <c r="C95" s="8" t="s">
        <v>145</v>
      </c>
      <c r="D95" s="16">
        <f>SUM(D96:D105)</f>
        <v>0</v>
      </c>
      <c r="E95" s="16">
        <f>SUM(E96:E105)</f>
        <v>14787.300000000001</v>
      </c>
      <c r="F95" s="16">
        <f>SUM(F96:F105)</f>
        <v>13772.199999999999</v>
      </c>
      <c r="G95" s="16">
        <f t="shared" si="3"/>
        <v>93.13532558343984</v>
      </c>
      <c r="H95" s="16">
        <f>SUM(H96:H105)</f>
        <v>43294.299999999996</v>
      </c>
    </row>
    <row r="96" spans="1:8" ht="12.75">
      <c r="A96" s="11" t="s">
        <v>144</v>
      </c>
      <c r="B96" s="12" t="s">
        <v>129</v>
      </c>
      <c r="C96" s="13" t="s">
        <v>130</v>
      </c>
      <c r="D96" s="14">
        <v>0</v>
      </c>
      <c r="E96" s="14">
        <v>0.7</v>
      </c>
      <c r="F96" s="14">
        <v>36.1</v>
      </c>
      <c r="G96" s="14">
        <f t="shared" si="3"/>
        <v>5157.142857142858</v>
      </c>
      <c r="H96" s="14">
        <v>34.8</v>
      </c>
    </row>
    <row r="97" spans="1:8" ht="39">
      <c r="A97" s="11" t="s">
        <v>144</v>
      </c>
      <c r="B97" s="18" t="s">
        <v>67</v>
      </c>
      <c r="C97" s="19" t="s">
        <v>68</v>
      </c>
      <c r="D97" s="14">
        <v>0</v>
      </c>
      <c r="E97" s="14">
        <v>2</v>
      </c>
      <c r="F97" s="14">
        <v>2</v>
      </c>
      <c r="G97" s="14">
        <f t="shared" si="3"/>
        <v>100</v>
      </c>
      <c r="H97" s="14">
        <v>2</v>
      </c>
    </row>
    <row r="98" spans="1:8" ht="12.75">
      <c r="A98" s="11" t="s">
        <v>144</v>
      </c>
      <c r="B98" s="12" t="s">
        <v>146</v>
      </c>
      <c r="C98" s="13" t="s">
        <v>147</v>
      </c>
      <c r="D98" s="14">
        <v>0</v>
      </c>
      <c r="E98" s="14">
        <v>0</v>
      </c>
      <c r="F98" s="14">
        <v>0</v>
      </c>
      <c r="G98" s="14"/>
      <c r="H98" s="14">
        <v>1.3</v>
      </c>
    </row>
    <row r="99" spans="1:8" ht="26.25">
      <c r="A99" s="11" t="s">
        <v>144</v>
      </c>
      <c r="B99" s="12" t="s">
        <v>148</v>
      </c>
      <c r="C99" s="19" t="s">
        <v>149</v>
      </c>
      <c r="D99" s="14">
        <v>0</v>
      </c>
      <c r="E99" s="14">
        <v>1783.8</v>
      </c>
      <c r="F99" s="14">
        <v>1783.8</v>
      </c>
      <c r="G99" s="14">
        <f aca="true" t="shared" si="4" ref="G99:G107">F99/E99*100</f>
        <v>100</v>
      </c>
      <c r="H99" s="14">
        <v>10804.5</v>
      </c>
    </row>
    <row r="100" spans="1:8" ht="16.5" customHeight="1">
      <c r="A100" s="11" t="s">
        <v>144</v>
      </c>
      <c r="B100" s="12" t="s">
        <v>131</v>
      </c>
      <c r="C100" s="13" t="s">
        <v>132</v>
      </c>
      <c r="D100" s="14">
        <v>0</v>
      </c>
      <c r="E100" s="14">
        <v>9871.7</v>
      </c>
      <c r="F100" s="14">
        <v>8821.2</v>
      </c>
      <c r="G100" s="14">
        <f t="shared" si="4"/>
        <v>89.358469159314</v>
      </c>
      <c r="H100" s="14">
        <v>29322.6</v>
      </c>
    </row>
    <row r="101" spans="1:8" ht="27.75" customHeight="1" hidden="1">
      <c r="A101" s="11" t="s">
        <v>144</v>
      </c>
      <c r="B101" s="12" t="s">
        <v>150</v>
      </c>
      <c r="C101" s="13" t="s">
        <v>151</v>
      </c>
      <c r="D101" s="14"/>
      <c r="E101" s="14"/>
      <c r="F101" s="14"/>
      <c r="G101" s="14" t="e">
        <f t="shared" si="4"/>
        <v>#DIV/0!</v>
      </c>
      <c r="H101" s="14"/>
    </row>
    <row r="102" spans="1:8" ht="16.5" customHeight="1">
      <c r="A102" s="11" t="s">
        <v>144</v>
      </c>
      <c r="B102" s="12" t="s">
        <v>138</v>
      </c>
      <c r="C102" s="13" t="s">
        <v>139</v>
      </c>
      <c r="D102" s="14">
        <v>0</v>
      </c>
      <c r="E102" s="14">
        <v>568.2</v>
      </c>
      <c r="F102" s="14">
        <v>568.2</v>
      </c>
      <c r="G102" s="14">
        <f t="shared" si="4"/>
        <v>100</v>
      </c>
      <c r="H102" s="14">
        <v>568.2</v>
      </c>
    </row>
    <row r="103" spans="1:8" ht="26.25">
      <c r="A103" s="11" t="s">
        <v>144</v>
      </c>
      <c r="B103" s="12" t="s">
        <v>140</v>
      </c>
      <c r="C103" s="13" t="s">
        <v>141</v>
      </c>
      <c r="D103" s="14">
        <v>0</v>
      </c>
      <c r="E103" s="14">
        <v>2141.7</v>
      </c>
      <c r="F103" s="14">
        <v>2141.7</v>
      </c>
      <c r="G103" s="14">
        <f t="shared" si="4"/>
        <v>100</v>
      </c>
      <c r="H103" s="14">
        <v>2141.7</v>
      </c>
    </row>
    <row r="104" spans="1:8" ht="26.25">
      <c r="A104" s="11" t="s">
        <v>144</v>
      </c>
      <c r="B104" s="12" t="s">
        <v>152</v>
      </c>
      <c r="C104" s="13" t="s">
        <v>153</v>
      </c>
      <c r="D104" s="14">
        <v>0</v>
      </c>
      <c r="E104" s="14">
        <v>422.3</v>
      </c>
      <c r="F104" s="14">
        <v>422.3</v>
      </c>
      <c r="G104" s="14">
        <f t="shared" si="4"/>
        <v>100</v>
      </c>
      <c r="H104" s="14">
        <v>422.3</v>
      </c>
    </row>
    <row r="105" spans="1:8" ht="26.25">
      <c r="A105" s="11" t="s">
        <v>144</v>
      </c>
      <c r="B105" s="12" t="s">
        <v>142</v>
      </c>
      <c r="C105" s="13" t="s">
        <v>143</v>
      </c>
      <c r="D105" s="14">
        <v>0</v>
      </c>
      <c r="E105" s="14">
        <v>-3.1</v>
      </c>
      <c r="F105" s="14">
        <v>-3.1</v>
      </c>
      <c r="G105" s="14">
        <f t="shared" si="4"/>
        <v>100</v>
      </c>
      <c r="H105" s="14">
        <v>-3.1</v>
      </c>
    </row>
    <row r="106" spans="1:8" s="10" customFormat="1" ht="12.75">
      <c r="A106" s="6" t="s">
        <v>154</v>
      </c>
      <c r="B106" s="12" t="s">
        <v>19</v>
      </c>
      <c r="C106" s="8" t="s">
        <v>155</v>
      </c>
      <c r="D106" s="9">
        <f>SUM(D107:D121)</f>
        <v>853897.3</v>
      </c>
      <c r="E106" s="9">
        <f>SUM(E107:E121)</f>
        <v>839020.8</v>
      </c>
      <c r="F106" s="9">
        <f>SUM(F107:F121)</f>
        <v>839104.9</v>
      </c>
      <c r="G106" s="9">
        <f t="shared" si="4"/>
        <v>100.01002358940327</v>
      </c>
      <c r="H106" s="9">
        <f>SUM(H107:H121)</f>
        <v>1495324.9999999998</v>
      </c>
    </row>
    <row r="107" spans="1:8" ht="19.5" customHeight="1">
      <c r="A107" s="11" t="s">
        <v>154</v>
      </c>
      <c r="B107" s="12" t="s">
        <v>129</v>
      </c>
      <c r="C107" s="13" t="s">
        <v>130</v>
      </c>
      <c r="D107" s="14">
        <v>0</v>
      </c>
      <c r="E107" s="14">
        <v>9.5</v>
      </c>
      <c r="F107" s="14">
        <v>85.1</v>
      </c>
      <c r="G107" s="14">
        <f t="shared" si="4"/>
        <v>895.7894736842105</v>
      </c>
      <c r="H107" s="14">
        <v>9.5</v>
      </c>
    </row>
    <row r="108" spans="1:8" ht="19.5" customHeight="1">
      <c r="A108" s="11" t="s">
        <v>154</v>
      </c>
      <c r="B108" s="12" t="s">
        <v>156</v>
      </c>
      <c r="C108" s="13" t="s">
        <v>157</v>
      </c>
      <c r="D108" s="14">
        <v>0</v>
      </c>
      <c r="E108" s="14">
        <v>0</v>
      </c>
      <c r="F108" s="14">
        <v>0.1</v>
      </c>
      <c r="G108" s="14"/>
      <c r="H108" s="14">
        <v>0</v>
      </c>
    </row>
    <row r="109" spans="1:8" ht="19.5" customHeight="1">
      <c r="A109" s="11" t="s">
        <v>154</v>
      </c>
      <c r="B109" s="12" t="s">
        <v>146</v>
      </c>
      <c r="C109" s="13" t="s">
        <v>147</v>
      </c>
      <c r="D109" s="14">
        <v>0</v>
      </c>
      <c r="E109" s="14">
        <v>0</v>
      </c>
      <c r="F109" s="14">
        <v>0</v>
      </c>
      <c r="G109" s="14"/>
      <c r="H109" s="14">
        <v>73.2</v>
      </c>
    </row>
    <row r="110" spans="1:8" ht="29.25" customHeight="1" hidden="1">
      <c r="A110" s="11" t="s">
        <v>154</v>
      </c>
      <c r="B110" s="12" t="s">
        <v>148</v>
      </c>
      <c r="C110" s="19" t="s">
        <v>149</v>
      </c>
      <c r="D110" s="14"/>
      <c r="E110" s="14"/>
      <c r="F110" s="14"/>
      <c r="G110" s="14" t="e">
        <f>F110/E110*100</f>
        <v>#DIV/0!</v>
      </c>
      <c r="H110" s="14"/>
    </row>
    <row r="111" spans="1:8" ht="26.25" hidden="1">
      <c r="A111" s="11" t="s">
        <v>154</v>
      </c>
      <c r="B111" s="12" t="s">
        <v>158</v>
      </c>
      <c r="C111" s="19" t="s">
        <v>159</v>
      </c>
      <c r="D111" s="14"/>
      <c r="E111" s="14"/>
      <c r="F111" s="14"/>
      <c r="G111" s="14" t="e">
        <f>F111/E111*100</f>
        <v>#DIV/0!</v>
      </c>
      <c r="H111" s="14"/>
    </row>
    <row r="112" spans="1:8" ht="18" customHeight="1">
      <c r="A112" s="11" t="s">
        <v>154</v>
      </c>
      <c r="B112" s="12" t="s">
        <v>131</v>
      </c>
      <c r="C112" s="13" t="s">
        <v>132</v>
      </c>
      <c r="D112" s="14">
        <v>0</v>
      </c>
      <c r="E112" s="14">
        <v>0</v>
      </c>
      <c r="F112" s="14">
        <v>0</v>
      </c>
      <c r="G112" s="14"/>
      <c r="H112" s="14">
        <v>6471.7</v>
      </c>
    </row>
    <row r="113" spans="1:8" ht="26.25">
      <c r="A113" s="11" t="s">
        <v>154</v>
      </c>
      <c r="B113" s="12" t="s">
        <v>160</v>
      </c>
      <c r="C113" s="13" t="s">
        <v>161</v>
      </c>
      <c r="D113" s="14">
        <v>9575.5</v>
      </c>
      <c r="E113" s="14">
        <v>8286.9</v>
      </c>
      <c r="F113" s="14">
        <v>8286.9</v>
      </c>
      <c r="G113" s="14">
        <f>F113/E113*100</f>
        <v>100</v>
      </c>
      <c r="H113" s="14">
        <v>20075.5</v>
      </c>
    </row>
    <row r="114" spans="1:8" ht="26.25">
      <c r="A114" s="11" t="s">
        <v>154</v>
      </c>
      <c r="B114" s="12" t="s">
        <v>133</v>
      </c>
      <c r="C114" s="13" t="s">
        <v>134</v>
      </c>
      <c r="D114" s="14">
        <f>806847.8+9398.1</f>
        <v>816245.9</v>
      </c>
      <c r="E114" s="14">
        <v>807700.4</v>
      </c>
      <c r="F114" s="14">
        <v>807700.4</v>
      </c>
      <c r="G114" s="14">
        <f>F114/E114*100</f>
        <v>100</v>
      </c>
      <c r="H114" s="14">
        <v>1419371.5</v>
      </c>
    </row>
    <row r="115" spans="1:8" ht="39.75" customHeight="1">
      <c r="A115" s="11" t="s">
        <v>154</v>
      </c>
      <c r="B115" s="12" t="s">
        <v>162</v>
      </c>
      <c r="C115" s="13" t="s">
        <v>163</v>
      </c>
      <c r="D115" s="14">
        <v>28075.9</v>
      </c>
      <c r="E115" s="14">
        <v>18169.9</v>
      </c>
      <c r="F115" s="14">
        <v>18169.9</v>
      </c>
      <c r="G115" s="14">
        <f>F115/E115*100</f>
        <v>100</v>
      </c>
      <c r="H115" s="14">
        <v>43777.9</v>
      </c>
    </row>
    <row r="116" spans="1:8" ht="26.25" hidden="1">
      <c r="A116" s="11" t="s">
        <v>154</v>
      </c>
      <c r="B116" s="12" t="s">
        <v>164</v>
      </c>
      <c r="C116" s="13" t="s">
        <v>165</v>
      </c>
      <c r="D116" s="14"/>
      <c r="E116" s="14"/>
      <c r="F116" s="14"/>
      <c r="G116" s="14" t="e">
        <f>F116/E116*100</f>
        <v>#DIV/0!</v>
      </c>
      <c r="H116" s="14"/>
    </row>
    <row r="117" spans="1:8" ht="21.75" customHeight="1">
      <c r="A117" s="11" t="s">
        <v>154</v>
      </c>
      <c r="B117" s="12" t="s">
        <v>138</v>
      </c>
      <c r="C117" s="13" t="s">
        <v>139</v>
      </c>
      <c r="D117" s="14">
        <v>0</v>
      </c>
      <c r="E117" s="14">
        <v>0</v>
      </c>
      <c r="F117" s="14">
        <v>0</v>
      </c>
      <c r="G117" s="14"/>
      <c r="H117" s="14">
        <v>683.2</v>
      </c>
    </row>
    <row r="118" spans="1:8" ht="20.25" customHeight="1" hidden="1">
      <c r="A118" s="11" t="s">
        <v>154</v>
      </c>
      <c r="B118" s="12" t="s">
        <v>166</v>
      </c>
      <c r="C118" s="13" t="s">
        <v>167</v>
      </c>
      <c r="D118" s="14"/>
      <c r="E118" s="14"/>
      <c r="F118" s="14"/>
      <c r="G118" s="14" t="e">
        <f aca="true" t="shared" si="5" ref="G118:G125">F118/E118*100</f>
        <v>#DIV/0!</v>
      </c>
      <c r="H118" s="14"/>
    </row>
    <row r="119" spans="1:8" ht="29.25" customHeight="1">
      <c r="A119" s="11" t="s">
        <v>154</v>
      </c>
      <c r="B119" s="12" t="s">
        <v>140</v>
      </c>
      <c r="C119" s="13" t="s">
        <v>141</v>
      </c>
      <c r="D119" s="14">
        <v>0</v>
      </c>
      <c r="E119" s="14">
        <v>262.4</v>
      </c>
      <c r="F119" s="14">
        <v>262.4</v>
      </c>
      <c r="G119" s="14">
        <f t="shared" si="5"/>
        <v>100</v>
      </c>
      <c r="H119" s="14">
        <v>262.4</v>
      </c>
    </row>
    <row r="120" spans="1:8" ht="26.25">
      <c r="A120" s="11" t="s">
        <v>154</v>
      </c>
      <c r="B120" s="12" t="s">
        <v>152</v>
      </c>
      <c r="C120" s="13" t="s">
        <v>153</v>
      </c>
      <c r="D120" s="14">
        <v>0</v>
      </c>
      <c r="E120" s="14">
        <v>14195.1</v>
      </c>
      <c r="F120" s="14">
        <v>14203.5</v>
      </c>
      <c r="G120" s="14">
        <f t="shared" si="5"/>
        <v>100.05917534924022</v>
      </c>
      <c r="H120" s="14">
        <f>14195.1+8.4</f>
        <v>14203.5</v>
      </c>
    </row>
    <row r="121" spans="1:8" ht="26.25">
      <c r="A121" s="11" t="s">
        <v>154</v>
      </c>
      <c r="B121" s="12" t="s">
        <v>142</v>
      </c>
      <c r="C121" s="13" t="s">
        <v>143</v>
      </c>
      <c r="D121" s="14">
        <v>0</v>
      </c>
      <c r="E121" s="14">
        <v>-9603.4</v>
      </c>
      <c r="F121" s="14">
        <v>-9603.4</v>
      </c>
      <c r="G121" s="14">
        <f t="shared" si="5"/>
        <v>100</v>
      </c>
      <c r="H121" s="14">
        <v>-9603.4</v>
      </c>
    </row>
    <row r="122" spans="1:8" s="10" customFormat="1" ht="12.75">
      <c r="A122" s="6" t="s">
        <v>168</v>
      </c>
      <c r="B122" s="12" t="s">
        <v>19</v>
      </c>
      <c r="C122" s="8" t="s">
        <v>169</v>
      </c>
      <c r="D122" s="16">
        <f>SUM(D123:D133)</f>
        <v>45564.8</v>
      </c>
      <c r="E122" s="16">
        <f>SUM(E123:E133)</f>
        <v>42363.3</v>
      </c>
      <c r="F122" s="16">
        <f>SUM(F123:F133)</f>
        <v>34619</v>
      </c>
      <c r="G122" s="16">
        <f t="shared" si="5"/>
        <v>81.71931837227034</v>
      </c>
      <c r="H122" s="16">
        <f>SUM(H123:H133)</f>
        <v>68270.90000000001</v>
      </c>
    </row>
    <row r="123" spans="1:8" s="2" customFormat="1" ht="26.25">
      <c r="A123" s="11" t="s">
        <v>168</v>
      </c>
      <c r="B123" s="12" t="s">
        <v>170</v>
      </c>
      <c r="C123" s="13" t="s">
        <v>171</v>
      </c>
      <c r="D123" s="14">
        <v>2894.3</v>
      </c>
      <c r="E123" s="14">
        <v>6930.1</v>
      </c>
      <c r="F123" s="14">
        <v>6930.1</v>
      </c>
      <c r="G123" s="14">
        <f t="shared" si="5"/>
        <v>100</v>
      </c>
      <c r="H123" s="14">
        <v>22258.8</v>
      </c>
    </row>
    <row r="124" spans="1:8" ht="17.25" customHeight="1">
      <c r="A124" s="11" t="s">
        <v>168</v>
      </c>
      <c r="B124" s="12" t="s">
        <v>129</v>
      </c>
      <c r="C124" s="13" t="s">
        <v>130</v>
      </c>
      <c r="D124" s="14">
        <v>0</v>
      </c>
      <c r="E124" s="14">
        <v>155.6</v>
      </c>
      <c r="F124" s="14">
        <v>155.6</v>
      </c>
      <c r="G124" s="14">
        <f t="shared" si="5"/>
        <v>100</v>
      </c>
      <c r="H124" s="14">
        <v>155.6</v>
      </c>
    </row>
    <row r="125" spans="1:8" ht="26.25" hidden="1">
      <c r="A125" s="11" t="s">
        <v>168</v>
      </c>
      <c r="B125" s="12" t="s">
        <v>35</v>
      </c>
      <c r="C125" s="13" t="s">
        <v>36</v>
      </c>
      <c r="D125" s="14"/>
      <c r="E125" s="14"/>
      <c r="F125" s="14"/>
      <c r="G125" s="14" t="e">
        <f t="shared" si="5"/>
        <v>#DIV/0!</v>
      </c>
      <c r="H125" s="14"/>
    </row>
    <row r="126" spans="1:8" ht="12.75">
      <c r="A126" s="11" t="s">
        <v>168</v>
      </c>
      <c r="B126" s="12" t="s">
        <v>156</v>
      </c>
      <c r="C126" s="13" t="s">
        <v>157</v>
      </c>
      <c r="D126" s="14">
        <v>0</v>
      </c>
      <c r="E126" s="14">
        <v>0</v>
      </c>
      <c r="F126" s="14">
        <v>-5.3</v>
      </c>
      <c r="G126" s="14"/>
      <c r="H126" s="14">
        <v>0</v>
      </c>
    </row>
    <row r="127" spans="1:8" ht="16.5" customHeight="1" hidden="1">
      <c r="A127" s="11" t="s">
        <v>168</v>
      </c>
      <c r="B127" s="12" t="s">
        <v>146</v>
      </c>
      <c r="C127" s="13" t="s">
        <v>147</v>
      </c>
      <c r="D127" s="14"/>
      <c r="E127" s="14"/>
      <c r="F127" s="14"/>
      <c r="G127" s="14" t="e">
        <f aca="true" t="shared" si="6" ref="G127:G134">F127/E127*100</f>
        <v>#DIV/0!</v>
      </c>
      <c r="H127" s="14"/>
    </row>
    <row r="128" spans="1:8" ht="26.25">
      <c r="A128" s="11" t="s">
        <v>168</v>
      </c>
      <c r="B128" s="12" t="s">
        <v>172</v>
      </c>
      <c r="C128" s="13" t="s">
        <v>173</v>
      </c>
      <c r="D128" s="14">
        <v>18810</v>
      </c>
      <c r="E128" s="14">
        <v>15549.5</v>
      </c>
      <c r="F128" s="14">
        <v>15549.5</v>
      </c>
      <c r="G128" s="14">
        <f t="shared" si="6"/>
        <v>100</v>
      </c>
      <c r="H128" s="14">
        <v>33857.9</v>
      </c>
    </row>
    <row r="129" spans="1:8" ht="14.25" customHeight="1">
      <c r="A129" s="11" t="s">
        <v>168</v>
      </c>
      <c r="B129" s="12" t="s">
        <v>174</v>
      </c>
      <c r="C129" s="13" t="s">
        <v>175</v>
      </c>
      <c r="D129" s="14">
        <v>23853</v>
      </c>
      <c r="E129" s="14">
        <v>19718.6</v>
      </c>
      <c r="F129" s="14">
        <v>11979.6</v>
      </c>
      <c r="G129" s="14">
        <f t="shared" si="6"/>
        <v>60.752791780349526</v>
      </c>
      <c r="H129" s="14">
        <v>11979.6</v>
      </c>
    </row>
    <row r="130" spans="1:8" ht="12.75" hidden="1">
      <c r="A130" s="11" t="s">
        <v>168</v>
      </c>
      <c r="B130" s="12" t="s">
        <v>131</v>
      </c>
      <c r="C130" s="13" t="s">
        <v>132</v>
      </c>
      <c r="D130" s="14"/>
      <c r="E130" s="14"/>
      <c r="F130" s="14"/>
      <c r="G130" s="14" t="e">
        <f t="shared" si="6"/>
        <v>#DIV/0!</v>
      </c>
      <c r="H130" s="14"/>
    </row>
    <row r="131" spans="1:8" ht="26.25">
      <c r="A131" s="11" t="s">
        <v>168</v>
      </c>
      <c r="B131" s="12" t="s">
        <v>133</v>
      </c>
      <c r="C131" s="13" t="s">
        <v>134</v>
      </c>
      <c r="D131" s="14">
        <v>7.5</v>
      </c>
      <c r="E131" s="14">
        <v>9.5</v>
      </c>
      <c r="F131" s="14">
        <v>9.5</v>
      </c>
      <c r="G131" s="14">
        <f t="shared" si="6"/>
        <v>100</v>
      </c>
      <c r="H131" s="14">
        <v>19</v>
      </c>
    </row>
    <row r="132" spans="1:8" ht="15.75" customHeight="1" hidden="1">
      <c r="A132" s="11" t="s">
        <v>168</v>
      </c>
      <c r="B132" s="12" t="s">
        <v>166</v>
      </c>
      <c r="C132" s="13" t="s">
        <v>167</v>
      </c>
      <c r="D132" s="14"/>
      <c r="E132" s="14"/>
      <c r="F132" s="14"/>
      <c r="G132" s="14" t="e">
        <f t="shared" si="6"/>
        <v>#DIV/0!</v>
      </c>
      <c r="H132" s="14"/>
    </row>
    <row r="133" spans="1:8" ht="26.25" hidden="1">
      <c r="A133" s="11" t="s">
        <v>168</v>
      </c>
      <c r="B133" s="12" t="s">
        <v>142</v>
      </c>
      <c r="C133" s="13" t="s">
        <v>143</v>
      </c>
      <c r="D133" s="14"/>
      <c r="E133" s="14"/>
      <c r="F133" s="14"/>
      <c r="G133" s="14" t="e">
        <f t="shared" si="6"/>
        <v>#DIV/0!</v>
      </c>
      <c r="H133" s="14"/>
    </row>
    <row r="134" spans="1:8" s="10" customFormat="1" ht="26.25">
      <c r="A134" s="6" t="s">
        <v>176</v>
      </c>
      <c r="B134" s="12" t="s">
        <v>19</v>
      </c>
      <c r="C134" s="8" t="s">
        <v>177</v>
      </c>
      <c r="D134" s="9">
        <f>SUM(D135:D163)</f>
        <v>148088.50000000003</v>
      </c>
      <c r="E134" s="9">
        <f>SUM(E135:E163)</f>
        <v>151128.6</v>
      </c>
      <c r="F134" s="9">
        <f>SUM(F135:F163)</f>
        <v>151363.9</v>
      </c>
      <c r="G134" s="9">
        <f t="shared" si="6"/>
        <v>100.15569521586252</v>
      </c>
      <c r="H134" s="9">
        <f>SUM(H135:H163)</f>
        <v>3703252</v>
      </c>
    </row>
    <row r="135" spans="1:8" ht="39">
      <c r="A135" s="11" t="s">
        <v>176</v>
      </c>
      <c r="B135" s="12" t="s">
        <v>178</v>
      </c>
      <c r="C135" s="13" t="s">
        <v>179</v>
      </c>
      <c r="D135" s="14">
        <v>0</v>
      </c>
      <c r="E135" s="14">
        <v>0</v>
      </c>
      <c r="F135" s="14">
        <v>0</v>
      </c>
      <c r="G135" s="14"/>
      <c r="H135" s="14">
        <v>444</v>
      </c>
    </row>
    <row r="136" spans="1:8" ht="52.5">
      <c r="A136" s="11" t="s">
        <v>176</v>
      </c>
      <c r="B136" s="12" t="s">
        <v>180</v>
      </c>
      <c r="C136" s="13" t="s">
        <v>249</v>
      </c>
      <c r="D136" s="14">
        <v>81000</v>
      </c>
      <c r="E136" s="14">
        <v>81000</v>
      </c>
      <c r="F136" s="14">
        <v>85913</v>
      </c>
      <c r="G136" s="14">
        <f>F136/E136*100</f>
        <v>106.06543209876543</v>
      </c>
      <c r="H136" s="14">
        <v>177269</v>
      </c>
    </row>
    <row r="137" spans="1:8" ht="52.5">
      <c r="A137" s="11" t="s">
        <v>176</v>
      </c>
      <c r="B137" s="12" t="s">
        <v>181</v>
      </c>
      <c r="C137" s="13" t="s">
        <v>182</v>
      </c>
      <c r="D137" s="14">
        <v>5544</v>
      </c>
      <c r="E137" s="14">
        <v>5544</v>
      </c>
      <c r="F137" s="14">
        <v>5956.8</v>
      </c>
      <c r="G137" s="14">
        <f>F137/E137*100</f>
        <v>107.44588744588745</v>
      </c>
      <c r="H137" s="14">
        <v>11088</v>
      </c>
    </row>
    <row r="138" spans="1:8" ht="40.5" customHeight="1">
      <c r="A138" s="11" t="s">
        <v>176</v>
      </c>
      <c r="B138" s="12" t="s">
        <v>183</v>
      </c>
      <c r="C138" s="13" t="s">
        <v>184</v>
      </c>
      <c r="D138" s="14">
        <v>990.6</v>
      </c>
      <c r="E138" s="14">
        <v>990.6</v>
      </c>
      <c r="F138" s="14">
        <v>494.5</v>
      </c>
      <c r="G138" s="14">
        <f>F138/E138*100</f>
        <v>49.919240864122756</v>
      </c>
      <c r="H138" s="14">
        <v>2085.6</v>
      </c>
    </row>
    <row r="139" spans="1:8" ht="30" customHeight="1">
      <c r="A139" s="11" t="s">
        <v>176</v>
      </c>
      <c r="B139" s="23" t="s">
        <v>185</v>
      </c>
      <c r="C139" s="21" t="s">
        <v>186</v>
      </c>
      <c r="D139" s="14">
        <v>24825.6</v>
      </c>
      <c r="E139" s="14">
        <v>24825.6</v>
      </c>
      <c r="F139" s="14">
        <v>22674.4</v>
      </c>
      <c r="G139" s="14">
        <f>F139/E139*100</f>
        <v>91.33475122454242</v>
      </c>
      <c r="H139" s="14">
        <v>48475</v>
      </c>
    </row>
    <row r="140" spans="1:8" ht="39">
      <c r="A140" s="11" t="s">
        <v>176</v>
      </c>
      <c r="B140" s="12" t="s">
        <v>187</v>
      </c>
      <c r="C140" s="13" t="s">
        <v>188</v>
      </c>
      <c r="D140" s="14">
        <v>0</v>
      </c>
      <c r="E140" s="14">
        <v>0</v>
      </c>
      <c r="F140" s="14">
        <v>0</v>
      </c>
      <c r="G140" s="14"/>
      <c r="H140" s="14">
        <v>11365.2</v>
      </c>
    </row>
    <row r="141" spans="1:8" ht="52.5">
      <c r="A141" s="11" t="s">
        <v>176</v>
      </c>
      <c r="B141" s="12" t="s">
        <v>189</v>
      </c>
      <c r="C141" s="13" t="s">
        <v>190</v>
      </c>
      <c r="D141" s="14">
        <v>7545.2</v>
      </c>
      <c r="E141" s="14">
        <v>7545.2</v>
      </c>
      <c r="F141" s="14">
        <v>5316.7</v>
      </c>
      <c r="G141" s="14">
        <f>F141/E141*100</f>
        <v>70.46466627789853</v>
      </c>
      <c r="H141" s="14">
        <v>14736.4</v>
      </c>
    </row>
    <row r="142" spans="1:8" ht="26.25">
      <c r="A142" s="11" t="s">
        <v>176</v>
      </c>
      <c r="B142" s="12" t="s">
        <v>170</v>
      </c>
      <c r="C142" s="13" t="s">
        <v>171</v>
      </c>
      <c r="D142" s="14">
        <v>49.5</v>
      </c>
      <c r="E142" s="14">
        <v>49.5</v>
      </c>
      <c r="F142" s="14">
        <v>0</v>
      </c>
      <c r="G142" s="14">
        <f>F142/E142*100</f>
        <v>0</v>
      </c>
      <c r="H142" s="14">
        <v>98.7</v>
      </c>
    </row>
    <row r="143" spans="1:8" ht="26.25">
      <c r="A143" s="11" t="s">
        <v>176</v>
      </c>
      <c r="B143" s="12" t="s">
        <v>191</v>
      </c>
      <c r="C143" s="21" t="s">
        <v>192</v>
      </c>
      <c r="D143" s="14">
        <v>138</v>
      </c>
      <c r="E143" s="14">
        <v>138</v>
      </c>
      <c r="F143" s="14">
        <v>233.9</v>
      </c>
      <c r="G143" s="14">
        <f>F143/E143*100</f>
        <v>169.4927536231884</v>
      </c>
      <c r="H143" s="14">
        <v>475.3</v>
      </c>
    </row>
    <row r="144" spans="1:8" ht="18.75" customHeight="1">
      <c r="A144" s="11" t="s">
        <v>176</v>
      </c>
      <c r="B144" s="12" t="s">
        <v>129</v>
      </c>
      <c r="C144" s="13" t="s">
        <v>130</v>
      </c>
      <c r="D144" s="14">
        <v>0</v>
      </c>
      <c r="E144" s="14">
        <v>282.8</v>
      </c>
      <c r="F144" s="14">
        <v>297.7</v>
      </c>
      <c r="G144" s="14">
        <f>F144/E144*100</f>
        <v>105.26874115983027</v>
      </c>
      <c r="H144" s="14">
        <v>297.7</v>
      </c>
    </row>
    <row r="145" spans="1:8" ht="15" customHeight="1">
      <c r="A145" s="11" t="s">
        <v>176</v>
      </c>
      <c r="B145" s="12" t="s">
        <v>193</v>
      </c>
      <c r="C145" s="13" t="s">
        <v>194</v>
      </c>
      <c r="D145" s="14">
        <v>0</v>
      </c>
      <c r="E145" s="14">
        <v>0</v>
      </c>
      <c r="F145" s="14">
        <v>0</v>
      </c>
      <c r="G145" s="14"/>
      <c r="H145" s="14">
        <v>200</v>
      </c>
    </row>
    <row r="146" spans="1:8" ht="53.25" customHeight="1">
      <c r="A146" s="11" t="s">
        <v>176</v>
      </c>
      <c r="B146" s="12" t="s">
        <v>195</v>
      </c>
      <c r="C146" s="13" t="s">
        <v>250</v>
      </c>
      <c r="D146" s="14">
        <v>21288.1</v>
      </c>
      <c r="E146" s="14">
        <v>25484.3</v>
      </c>
      <c r="F146" s="14">
        <v>23889.1</v>
      </c>
      <c r="G146" s="14">
        <f>F146/E146*100</f>
        <v>93.74045981251201</v>
      </c>
      <c r="H146" s="14">
        <v>65535.9</v>
      </c>
    </row>
    <row r="147" spans="1:8" ht="53.25" customHeight="1">
      <c r="A147" s="11" t="s">
        <v>176</v>
      </c>
      <c r="B147" s="12" t="s">
        <v>196</v>
      </c>
      <c r="C147" s="13" t="s">
        <v>251</v>
      </c>
      <c r="D147" s="14">
        <v>0</v>
      </c>
      <c r="E147" s="14">
        <v>43.1</v>
      </c>
      <c r="F147" s="14">
        <v>0.2</v>
      </c>
      <c r="G147" s="14">
        <f>F147/E147*100</f>
        <v>0.46403712296983757</v>
      </c>
      <c r="H147" s="14">
        <v>0.2</v>
      </c>
    </row>
    <row r="148" spans="1:8" ht="53.25" customHeight="1">
      <c r="A148" s="11" t="s">
        <v>176</v>
      </c>
      <c r="B148" s="12" t="s">
        <v>197</v>
      </c>
      <c r="C148" s="13" t="s">
        <v>252</v>
      </c>
      <c r="D148" s="14">
        <v>0</v>
      </c>
      <c r="E148" s="14">
        <v>0</v>
      </c>
      <c r="F148" s="14">
        <v>43.1</v>
      </c>
      <c r="G148" s="14"/>
      <c r="H148" s="14">
        <v>43.1</v>
      </c>
    </row>
    <row r="149" spans="1:8" ht="27.75" customHeight="1">
      <c r="A149" s="11" t="s">
        <v>176</v>
      </c>
      <c r="B149" s="12" t="s">
        <v>198</v>
      </c>
      <c r="C149" s="13" t="s">
        <v>199</v>
      </c>
      <c r="D149" s="14">
        <v>3067.2</v>
      </c>
      <c r="E149" s="14">
        <v>3067.2</v>
      </c>
      <c r="F149" s="14">
        <v>4417.8</v>
      </c>
      <c r="G149" s="14">
        <f>F149/E149*100</f>
        <v>144.03364632237873</v>
      </c>
      <c r="H149" s="14">
        <v>6134</v>
      </c>
    </row>
    <row r="150" spans="1:8" ht="41.25" customHeight="1" hidden="1">
      <c r="A150" s="11" t="s">
        <v>176</v>
      </c>
      <c r="B150" s="12" t="s">
        <v>200</v>
      </c>
      <c r="C150" s="13" t="s">
        <v>201</v>
      </c>
      <c r="D150" s="14"/>
      <c r="E150" s="14"/>
      <c r="F150" s="14"/>
      <c r="G150" s="14" t="e">
        <f>F150/E150*100</f>
        <v>#DIV/0!</v>
      </c>
      <c r="H150" s="14"/>
    </row>
    <row r="151" spans="1:8" ht="41.25" customHeight="1">
      <c r="A151" s="11" t="s">
        <v>176</v>
      </c>
      <c r="B151" s="18" t="s">
        <v>67</v>
      </c>
      <c r="C151" s="19" t="s">
        <v>68</v>
      </c>
      <c r="D151" s="14">
        <v>0</v>
      </c>
      <c r="E151" s="14">
        <v>84.9</v>
      </c>
      <c r="F151" s="14">
        <v>85</v>
      </c>
      <c r="G151" s="14">
        <f>F151/E151*100</f>
        <v>100.11778563015312</v>
      </c>
      <c r="H151" s="14">
        <v>85</v>
      </c>
    </row>
    <row r="152" spans="1:8" ht="26.25">
      <c r="A152" s="11" t="s">
        <v>176</v>
      </c>
      <c r="B152" s="12" t="s">
        <v>35</v>
      </c>
      <c r="C152" s="13" t="s">
        <v>36</v>
      </c>
      <c r="D152" s="14">
        <v>0</v>
      </c>
      <c r="E152" s="14">
        <v>171.5</v>
      </c>
      <c r="F152" s="14">
        <v>218.9</v>
      </c>
      <c r="G152" s="14">
        <f>F152/E152*100</f>
        <v>127.63848396501459</v>
      </c>
      <c r="H152" s="14">
        <f>171.5+47.5</f>
        <v>219</v>
      </c>
    </row>
    <row r="153" spans="1:8" ht="18" customHeight="1">
      <c r="A153" s="11" t="s">
        <v>176</v>
      </c>
      <c r="B153" s="12" t="s">
        <v>156</v>
      </c>
      <c r="C153" s="13" t="s">
        <v>157</v>
      </c>
      <c r="D153" s="14">
        <v>0</v>
      </c>
      <c r="E153" s="14">
        <v>0</v>
      </c>
      <c r="F153" s="14">
        <v>2.4</v>
      </c>
      <c r="G153" s="14"/>
      <c r="H153" s="14">
        <v>0</v>
      </c>
    </row>
    <row r="154" spans="1:8" ht="12.75" hidden="1">
      <c r="A154" s="11" t="s">
        <v>176</v>
      </c>
      <c r="B154" s="12" t="s">
        <v>146</v>
      </c>
      <c r="C154" s="13" t="s">
        <v>147</v>
      </c>
      <c r="D154" s="14"/>
      <c r="E154" s="14"/>
      <c r="F154" s="14"/>
      <c r="G154" s="14" t="e">
        <f>F154/E154*100</f>
        <v>#DIV/0!</v>
      </c>
      <c r="H154" s="14"/>
    </row>
    <row r="155" spans="1:8" ht="41.25" customHeight="1" hidden="1">
      <c r="A155" s="11" t="s">
        <v>176</v>
      </c>
      <c r="B155" s="12" t="s">
        <v>202</v>
      </c>
      <c r="C155" s="19" t="s">
        <v>203</v>
      </c>
      <c r="D155" s="14"/>
      <c r="E155" s="14"/>
      <c r="F155" s="14"/>
      <c r="G155" s="14" t="e">
        <f>F155/E155*100</f>
        <v>#DIV/0!</v>
      </c>
      <c r="H155" s="14"/>
    </row>
    <row r="156" spans="1:8" ht="26.25">
      <c r="A156" s="11" t="s">
        <v>176</v>
      </c>
      <c r="B156" s="12" t="s">
        <v>133</v>
      </c>
      <c r="C156" s="13" t="s">
        <v>134</v>
      </c>
      <c r="D156" s="14">
        <v>5.1</v>
      </c>
      <c r="E156" s="14">
        <v>19.1</v>
      </c>
      <c r="F156" s="14">
        <v>18.2</v>
      </c>
      <c r="G156" s="14">
        <f>F156/E156*100</f>
        <v>95.28795811518323</v>
      </c>
      <c r="H156" s="14">
        <v>36.6</v>
      </c>
    </row>
    <row r="157" spans="1:8" ht="41.25" customHeight="1" hidden="1">
      <c r="A157" s="11" t="s">
        <v>176</v>
      </c>
      <c r="B157" s="12" t="s">
        <v>204</v>
      </c>
      <c r="C157" s="13" t="s">
        <v>205</v>
      </c>
      <c r="D157" s="14"/>
      <c r="E157" s="14"/>
      <c r="F157" s="14"/>
      <c r="G157" s="14" t="e">
        <f>F157/E157*100</f>
        <v>#DIV/0!</v>
      </c>
      <c r="H157" s="14"/>
    </row>
    <row r="158" spans="1:8" ht="66">
      <c r="A158" s="11" t="s">
        <v>176</v>
      </c>
      <c r="B158" s="12" t="s">
        <v>206</v>
      </c>
      <c r="C158" s="13" t="s">
        <v>253</v>
      </c>
      <c r="D158" s="14">
        <v>1211.7</v>
      </c>
      <c r="E158" s="14">
        <v>1219</v>
      </c>
      <c r="F158" s="14">
        <v>1219</v>
      </c>
      <c r="G158" s="14">
        <f>F158/E158*100</f>
        <v>100</v>
      </c>
      <c r="H158" s="14">
        <v>1219</v>
      </c>
    </row>
    <row r="159" spans="1:8" ht="52.5">
      <c r="A159" s="11" t="s">
        <v>176</v>
      </c>
      <c r="B159" s="12" t="s">
        <v>207</v>
      </c>
      <c r="C159" s="13" t="s">
        <v>254</v>
      </c>
      <c r="D159" s="14">
        <v>2423.5</v>
      </c>
      <c r="E159" s="14">
        <v>0</v>
      </c>
      <c r="F159" s="14">
        <v>0</v>
      </c>
      <c r="G159" s="14"/>
      <c r="H159" s="14">
        <v>1223.9</v>
      </c>
    </row>
    <row r="160" spans="1:8" ht="12.75">
      <c r="A160" s="11" t="s">
        <v>176</v>
      </c>
      <c r="B160" s="12" t="s">
        <v>135</v>
      </c>
      <c r="C160" s="13" t="s">
        <v>136</v>
      </c>
      <c r="D160" s="14">
        <v>0</v>
      </c>
      <c r="E160" s="14">
        <v>1401.4</v>
      </c>
      <c r="F160" s="14">
        <v>1320.8</v>
      </c>
      <c r="G160" s="14">
        <f>F160/E160*100</f>
        <v>94.24860853432281</v>
      </c>
      <c r="H160" s="14">
        <v>2642.1</v>
      </c>
    </row>
    <row r="161" spans="1:8" ht="15" customHeight="1">
      <c r="A161" s="11" t="s">
        <v>176</v>
      </c>
      <c r="B161" s="12" t="s">
        <v>138</v>
      </c>
      <c r="C161" s="13" t="s">
        <v>139</v>
      </c>
      <c r="D161" s="14">
        <v>0</v>
      </c>
      <c r="E161" s="14">
        <v>0</v>
      </c>
      <c r="F161" s="14">
        <v>0</v>
      </c>
      <c r="G161" s="14"/>
      <c r="H161" s="14">
        <v>3360315.9</v>
      </c>
    </row>
    <row r="162" spans="1:8" ht="15" customHeight="1" hidden="1">
      <c r="A162" s="11" t="s">
        <v>176</v>
      </c>
      <c r="B162" s="12" t="s">
        <v>166</v>
      </c>
      <c r="C162" s="13" t="s">
        <v>167</v>
      </c>
      <c r="D162" s="14"/>
      <c r="E162" s="14"/>
      <c r="F162" s="14"/>
      <c r="G162" s="14" t="e">
        <f>F162/E162*100</f>
        <v>#DIV/0!</v>
      </c>
      <c r="H162" s="14"/>
    </row>
    <row r="163" spans="1:8" ht="26.25">
      <c r="A163" s="11" t="s">
        <v>176</v>
      </c>
      <c r="B163" s="12" t="s">
        <v>142</v>
      </c>
      <c r="C163" s="13" t="s">
        <v>143</v>
      </c>
      <c r="D163" s="14">
        <v>0</v>
      </c>
      <c r="E163" s="14">
        <v>-737.6</v>
      </c>
      <c r="F163" s="14">
        <v>-737.6</v>
      </c>
      <c r="G163" s="14">
        <f>F163/E163*100</f>
        <v>100</v>
      </c>
      <c r="H163" s="14">
        <v>-737.6</v>
      </c>
    </row>
    <row r="164" spans="1:8" s="10" customFormat="1" ht="26.25">
      <c r="A164" s="6" t="s">
        <v>208</v>
      </c>
      <c r="B164" s="12" t="s">
        <v>19</v>
      </c>
      <c r="C164" s="8" t="s">
        <v>209</v>
      </c>
      <c r="D164" s="9">
        <f>SUM(D165:D172)</f>
        <v>0</v>
      </c>
      <c r="E164" s="9">
        <f>SUM(E165:E172)</f>
        <v>1909.9</v>
      </c>
      <c r="F164" s="9">
        <f>SUM(F165:F172)</f>
        <v>1921.5000000000002</v>
      </c>
      <c r="G164" s="9">
        <f>F164/E164*100</f>
        <v>100.6073616419708</v>
      </c>
      <c r="H164" s="9">
        <f>SUM(H165:H172)</f>
        <v>2246.0000000000005</v>
      </c>
    </row>
    <row r="165" spans="1:8" ht="18" customHeight="1">
      <c r="A165" s="11" t="s">
        <v>208</v>
      </c>
      <c r="B165" s="12" t="s">
        <v>129</v>
      </c>
      <c r="C165" s="13" t="s">
        <v>130</v>
      </c>
      <c r="D165" s="14">
        <v>0</v>
      </c>
      <c r="E165" s="14">
        <v>4.7</v>
      </c>
      <c r="F165" s="14">
        <v>9.6</v>
      </c>
      <c r="G165" s="14">
        <f>F165/E165*100</f>
        <v>204.25531914893617</v>
      </c>
      <c r="H165" s="14">
        <v>4.7</v>
      </c>
    </row>
    <row r="166" spans="1:8" ht="18" customHeight="1">
      <c r="A166" s="11" t="s">
        <v>208</v>
      </c>
      <c r="B166" s="12" t="s">
        <v>146</v>
      </c>
      <c r="C166" s="13" t="s">
        <v>147</v>
      </c>
      <c r="D166" s="14">
        <v>0</v>
      </c>
      <c r="E166" s="14">
        <v>0</v>
      </c>
      <c r="F166" s="14">
        <v>6.6</v>
      </c>
      <c r="G166" s="14"/>
      <c r="H166" s="14">
        <v>11.5</v>
      </c>
    </row>
    <row r="167" spans="1:8" ht="18" customHeight="1" hidden="1">
      <c r="A167" s="11" t="s">
        <v>208</v>
      </c>
      <c r="B167" s="12" t="s">
        <v>148</v>
      </c>
      <c r="C167" s="19" t="s">
        <v>149</v>
      </c>
      <c r="D167" s="14">
        <v>0</v>
      </c>
      <c r="E167" s="14">
        <v>0</v>
      </c>
      <c r="F167" s="14">
        <v>0</v>
      </c>
      <c r="G167" s="14" t="e">
        <f>F167/E167*100</f>
        <v>#DIV/0!</v>
      </c>
      <c r="H167" s="14">
        <v>0</v>
      </c>
    </row>
    <row r="168" spans="1:8" ht="18.75" customHeight="1">
      <c r="A168" s="11" t="s">
        <v>208</v>
      </c>
      <c r="B168" s="12" t="s">
        <v>131</v>
      </c>
      <c r="C168" s="13" t="s">
        <v>132</v>
      </c>
      <c r="D168" s="14">
        <v>0</v>
      </c>
      <c r="E168" s="14">
        <v>0</v>
      </c>
      <c r="F168" s="14">
        <v>0</v>
      </c>
      <c r="G168" s="14"/>
      <c r="H168" s="14">
        <v>58.1</v>
      </c>
    </row>
    <row r="169" spans="1:8" ht="17.25" customHeight="1" hidden="1">
      <c r="A169" s="11" t="s">
        <v>208</v>
      </c>
      <c r="B169" s="12" t="s">
        <v>138</v>
      </c>
      <c r="C169" s="13" t="s">
        <v>139</v>
      </c>
      <c r="D169" s="14"/>
      <c r="E169" s="14"/>
      <c r="F169" s="14"/>
      <c r="G169" s="14" t="e">
        <f aca="true" t="shared" si="7" ref="G169:G184">F169/E169*100</f>
        <v>#DIV/0!</v>
      </c>
      <c r="H169" s="14"/>
    </row>
    <row r="170" spans="1:8" ht="26.25">
      <c r="A170" s="11" t="s">
        <v>208</v>
      </c>
      <c r="B170" s="12" t="s">
        <v>140</v>
      </c>
      <c r="C170" s="13" t="s">
        <v>141</v>
      </c>
      <c r="D170" s="14">
        <v>0</v>
      </c>
      <c r="E170" s="14">
        <v>1365.8</v>
      </c>
      <c r="F170" s="14">
        <v>1365.9</v>
      </c>
      <c r="G170" s="14">
        <f t="shared" si="7"/>
        <v>100.0073217162103</v>
      </c>
      <c r="H170" s="14">
        <f>1365.9+266.4</f>
        <v>1632.3000000000002</v>
      </c>
    </row>
    <row r="171" spans="1:8" ht="26.25">
      <c r="A171" s="11" t="s">
        <v>208</v>
      </c>
      <c r="B171" s="12" t="s">
        <v>152</v>
      </c>
      <c r="C171" s="13" t="s">
        <v>153</v>
      </c>
      <c r="D171" s="14">
        <v>0</v>
      </c>
      <c r="E171" s="14">
        <v>542.5</v>
      </c>
      <c r="F171" s="14">
        <v>542.5</v>
      </c>
      <c r="G171" s="14">
        <f t="shared" si="7"/>
        <v>100</v>
      </c>
      <c r="H171" s="14">
        <v>542.5</v>
      </c>
    </row>
    <row r="172" spans="1:8" ht="26.25">
      <c r="A172" s="11" t="s">
        <v>208</v>
      </c>
      <c r="B172" s="12" t="s">
        <v>142</v>
      </c>
      <c r="C172" s="13" t="s">
        <v>143</v>
      </c>
      <c r="D172" s="14">
        <v>0</v>
      </c>
      <c r="E172" s="14">
        <v>-3.1</v>
      </c>
      <c r="F172" s="14">
        <v>-3.1</v>
      </c>
      <c r="G172" s="14">
        <f t="shared" si="7"/>
        <v>100</v>
      </c>
      <c r="H172" s="14">
        <v>-3.1</v>
      </c>
    </row>
    <row r="173" spans="1:8" s="10" customFormat="1" ht="12.75">
      <c r="A173" s="6" t="s">
        <v>210</v>
      </c>
      <c r="B173" s="12" t="s">
        <v>19</v>
      </c>
      <c r="C173" s="8" t="s">
        <v>211</v>
      </c>
      <c r="D173" s="9">
        <f>SUM(D174:D195)</f>
        <v>8182.2</v>
      </c>
      <c r="E173" s="9">
        <f>SUM(E174:E195)</f>
        <v>-6136.699999999997</v>
      </c>
      <c r="F173" s="9">
        <f>SUM(F174:F195)</f>
        <v>-3663.199999999997</v>
      </c>
      <c r="G173" s="9">
        <f t="shared" si="7"/>
        <v>59.6933205142829</v>
      </c>
      <c r="H173" s="9">
        <f>SUM(H174:H195)</f>
        <v>80790.20000000001</v>
      </c>
    </row>
    <row r="174" spans="1:8" ht="26.25">
      <c r="A174" s="11" t="s">
        <v>210</v>
      </c>
      <c r="B174" s="12" t="s">
        <v>212</v>
      </c>
      <c r="C174" s="13" t="s">
        <v>213</v>
      </c>
      <c r="D174" s="14">
        <v>30</v>
      </c>
      <c r="E174" s="14">
        <v>20</v>
      </c>
      <c r="F174" s="14">
        <v>75</v>
      </c>
      <c r="G174" s="14">
        <f t="shared" si="7"/>
        <v>375</v>
      </c>
      <c r="H174" s="14">
        <v>100</v>
      </c>
    </row>
    <row r="175" spans="1:8" ht="52.5">
      <c r="A175" s="11" t="s">
        <v>210</v>
      </c>
      <c r="B175" s="12" t="s">
        <v>189</v>
      </c>
      <c r="C175" s="13" t="s">
        <v>190</v>
      </c>
      <c r="D175" s="14">
        <v>21.3</v>
      </c>
      <c r="E175" s="14">
        <v>21.3</v>
      </c>
      <c r="F175" s="14">
        <v>1.3</v>
      </c>
      <c r="G175" s="14">
        <f t="shared" si="7"/>
        <v>6.103286384976526</v>
      </c>
      <c r="H175" s="14">
        <v>42.6</v>
      </c>
    </row>
    <row r="176" spans="1:8" ht="26.25">
      <c r="A176" s="11" t="s">
        <v>210</v>
      </c>
      <c r="B176" s="12" t="s">
        <v>214</v>
      </c>
      <c r="C176" s="13" t="s">
        <v>215</v>
      </c>
      <c r="D176" s="14">
        <v>1.5</v>
      </c>
      <c r="E176" s="14">
        <v>3</v>
      </c>
      <c r="F176" s="14">
        <v>2.9</v>
      </c>
      <c r="G176" s="14">
        <f t="shared" si="7"/>
        <v>96.66666666666667</v>
      </c>
      <c r="H176" s="14">
        <v>6</v>
      </c>
    </row>
    <row r="177" spans="1:8" ht="26.25">
      <c r="A177" s="11" t="s">
        <v>210</v>
      </c>
      <c r="B177" s="12" t="s">
        <v>170</v>
      </c>
      <c r="C177" s="13" t="s">
        <v>171</v>
      </c>
      <c r="D177" s="14">
        <v>2933.1</v>
      </c>
      <c r="E177" s="14">
        <v>3161.2</v>
      </c>
      <c r="F177" s="14">
        <v>3750.9</v>
      </c>
      <c r="G177" s="14">
        <f t="shared" si="7"/>
        <v>118.65430849044667</v>
      </c>
      <c r="H177" s="14">
        <f>6711.2</f>
        <v>6711.2</v>
      </c>
    </row>
    <row r="178" spans="1:8" ht="26.25">
      <c r="A178" s="11" t="s">
        <v>210</v>
      </c>
      <c r="B178" s="12" t="s">
        <v>191</v>
      </c>
      <c r="C178" s="21" t="s">
        <v>192</v>
      </c>
      <c r="D178" s="14">
        <v>44.6</v>
      </c>
      <c r="E178" s="14">
        <v>44.6</v>
      </c>
      <c r="F178" s="14">
        <v>44.1</v>
      </c>
      <c r="G178" s="14">
        <f t="shared" si="7"/>
        <v>98.87892376681614</v>
      </c>
      <c r="H178" s="14">
        <v>89.1</v>
      </c>
    </row>
    <row r="179" spans="1:8" ht="17.25" customHeight="1">
      <c r="A179" s="11" t="s">
        <v>210</v>
      </c>
      <c r="B179" s="12" t="s">
        <v>129</v>
      </c>
      <c r="C179" s="13" t="s">
        <v>130</v>
      </c>
      <c r="D179" s="14">
        <v>0</v>
      </c>
      <c r="E179" s="14">
        <v>820</v>
      </c>
      <c r="F179" s="14">
        <v>830.1</v>
      </c>
      <c r="G179" s="14">
        <f t="shared" si="7"/>
        <v>101.23170731707319</v>
      </c>
      <c r="H179" s="14">
        <v>9071.9</v>
      </c>
    </row>
    <row r="180" spans="1:8" ht="40.5" customHeight="1">
      <c r="A180" s="11" t="s">
        <v>210</v>
      </c>
      <c r="B180" s="18" t="s">
        <v>67</v>
      </c>
      <c r="C180" s="19" t="s">
        <v>68</v>
      </c>
      <c r="D180" s="14">
        <v>0</v>
      </c>
      <c r="E180" s="14">
        <v>334.3</v>
      </c>
      <c r="F180" s="14">
        <v>2103.2</v>
      </c>
      <c r="G180" s="14">
        <f t="shared" si="7"/>
        <v>629.135507029614</v>
      </c>
      <c r="H180" s="14">
        <v>2103.2</v>
      </c>
    </row>
    <row r="181" spans="1:8" ht="43.5" customHeight="1">
      <c r="A181" s="11" t="s">
        <v>210</v>
      </c>
      <c r="B181" s="18" t="s">
        <v>216</v>
      </c>
      <c r="C181" s="19" t="s">
        <v>217</v>
      </c>
      <c r="D181" s="14">
        <v>0</v>
      </c>
      <c r="E181" s="14">
        <v>45</v>
      </c>
      <c r="F181" s="14">
        <v>106</v>
      </c>
      <c r="G181" s="14">
        <f t="shared" si="7"/>
        <v>235.55555555555557</v>
      </c>
      <c r="H181" s="14">
        <v>106</v>
      </c>
    </row>
    <row r="182" spans="1:8" ht="26.25">
      <c r="A182" s="11" t="s">
        <v>210</v>
      </c>
      <c r="B182" s="12" t="s">
        <v>35</v>
      </c>
      <c r="C182" s="13" t="s">
        <v>36</v>
      </c>
      <c r="D182" s="14">
        <v>45</v>
      </c>
      <c r="E182" s="14">
        <v>6558.3</v>
      </c>
      <c r="F182" s="14">
        <v>6681.7</v>
      </c>
      <c r="G182" s="14">
        <f t="shared" si="7"/>
        <v>101.88158516688775</v>
      </c>
      <c r="H182" s="14">
        <v>6681.7</v>
      </c>
    </row>
    <row r="183" spans="1:8" ht="12.75">
      <c r="A183" s="11" t="s">
        <v>210</v>
      </c>
      <c r="B183" s="12" t="s">
        <v>146</v>
      </c>
      <c r="C183" s="21" t="s">
        <v>218</v>
      </c>
      <c r="D183" s="14">
        <v>10</v>
      </c>
      <c r="E183" s="14">
        <v>10</v>
      </c>
      <c r="F183" s="14">
        <v>47</v>
      </c>
      <c r="G183" s="14">
        <f t="shared" si="7"/>
        <v>470</v>
      </c>
      <c r="H183" s="14">
        <v>47</v>
      </c>
    </row>
    <row r="184" spans="1:8" ht="26.25">
      <c r="A184" s="11" t="s">
        <v>210</v>
      </c>
      <c r="B184" s="12" t="s">
        <v>219</v>
      </c>
      <c r="C184" s="21" t="s">
        <v>220</v>
      </c>
      <c r="D184" s="14">
        <v>0</v>
      </c>
      <c r="E184" s="14">
        <v>3989</v>
      </c>
      <c r="F184" s="14">
        <v>3989</v>
      </c>
      <c r="G184" s="14">
        <f t="shared" si="7"/>
        <v>100</v>
      </c>
      <c r="H184" s="14">
        <v>3989</v>
      </c>
    </row>
    <row r="185" spans="1:8" ht="27" customHeight="1">
      <c r="A185" s="11" t="s">
        <v>210</v>
      </c>
      <c r="B185" s="12" t="s">
        <v>158</v>
      </c>
      <c r="C185" s="19" t="s">
        <v>159</v>
      </c>
      <c r="D185" s="14">
        <v>0</v>
      </c>
      <c r="E185" s="14">
        <v>0</v>
      </c>
      <c r="F185" s="14">
        <v>0</v>
      </c>
      <c r="G185" s="14"/>
      <c r="H185" s="14">
        <v>57435.4</v>
      </c>
    </row>
    <row r="186" spans="1:8" ht="27" customHeight="1" hidden="1">
      <c r="A186" s="11" t="s">
        <v>210</v>
      </c>
      <c r="B186" s="12" t="s">
        <v>221</v>
      </c>
      <c r="C186" s="19" t="s">
        <v>222</v>
      </c>
      <c r="D186" s="14"/>
      <c r="E186" s="14"/>
      <c r="F186" s="14"/>
      <c r="G186" s="14" t="e">
        <f>F186/E186*100</f>
        <v>#DIV/0!</v>
      </c>
      <c r="H186" s="14"/>
    </row>
    <row r="187" spans="1:8" ht="27" customHeight="1" hidden="1">
      <c r="A187" s="11" t="s">
        <v>210</v>
      </c>
      <c r="B187" s="12" t="s">
        <v>223</v>
      </c>
      <c r="C187" s="19" t="s">
        <v>224</v>
      </c>
      <c r="D187" s="14"/>
      <c r="E187" s="14"/>
      <c r="F187" s="14"/>
      <c r="G187" s="14" t="e">
        <f>F187/E187*100</f>
        <v>#DIV/0!</v>
      </c>
      <c r="H187" s="14"/>
    </row>
    <row r="188" spans="1:8" ht="18" customHeight="1">
      <c r="A188" s="11" t="s">
        <v>210</v>
      </c>
      <c r="B188" s="12" t="s">
        <v>131</v>
      </c>
      <c r="C188" s="13" t="s">
        <v>132</v>
      </c>
      <c r="D188" s="14">
        <v>0</v>
      </c>
      <c r="E188" s="14">
        <v>0</v>
      </c>
      <c r="F188" s="14">
        <v>0</v>
      </c>
      <c r="G188" s="14"/>
      <c r="H188" s="14">
        <v>10889.4</v>
      </c>
    </row>
    <row r="189" spans="1:8" ht="26.25">
      <c r="A189" s="11" t="s">
        <v>210</v>
      </c>
      <c r="B189" s="12" t="s">
        <v>225</v>
      </c>
      <c r="C189" s="13" t="s">
        <v>226</v>
      </c>
      <c r="D189" s="14">
        <v>2711</v>
      </c>
      <c r="E189" s="14">
        <v>2590.5</v>
      </c>
      <c r="F189" s="14">
        <v>2590.5</v>
      </c>
      <c r="G189" s="14">
        <f aca="true" t="shared" si="8" ref="G189:G209">F189/E189*100</f>
        <v>100</v>
      </c>
      <c r="H189" s="14">
        <v>4799.5</v>
      </c>
    </row>
    <row r="190" spans="1:8" ht="39" hidden="1">
      <c r="A190" s="11" t="s">
        <v>210</v>
      </c>
      <c r="B190" s="24" t="s">
        <v>227</v>
      </c>
      <c r="C190" s="22" t="s">
        <v>228</v>
      </c>
      <c r="D190" s="14"/>
      <c r="E190" s="14"/>
      <c r="F190" s="14"/>
      <c r="G190" s="14" t="e">
        <f t="shared" si="8"/>
        <v>#DIV/0!</v>
      </c>
      <c r="H190" s="14"/>
    </row>
    <row r="191" spans="1:8" ht="26.25">
      <c r="A191" s="11" t="s">
        <v>210</v>
      </c>
      <c r="B191" s="12" t="s">
        <v>133</v>
      </c>
      <c r="C191" s="13" t="s">
        <v>134</v>
      </c>
      <c r="D191" s="14">
        <v>2385.7</v>
      </c>
      <c r="E191" s="14">
        <v>2156.7</v>
      </c>
      <c r="F191" s="14">
        <v>2005.7</v>
      </c>
      <c r="G191" s="14">
        <f t="shared" si="8"/>
        <v>92.9985626188158</v>
      </c>
      <c r="H191" s="14">
        <v>4590.3</v>
      </c>
    </row>
    <row r="192" spans="1:8" ht="16.5" customHeight="1">
      <c r="A192" s="11" t="s">
        <v>210</v>
      </c>
      <c r="B192" s="12" t="s">
        <v>138</v>
      </c>
      <c r="C192" s="13" t="s">
        <v>139</v>
      </c>
      <c r="D192" s="14">
        <v>0</v>
      </c>
      <c r="E192" s="14">
        <v>1976.1</v>
      </c>
      <c r="F192" s="14">
        <v>1976.1</v>
      </c>
      <c r="G192" s="14">
        <f t="shared" si="8"/>
        <v>100</v>
      </c>
      <c r="H192" s="14">
        <v>1994.6</v>
      </c>
    </row>
    <row r="193" spans="1:8" ht="18" customHeight="1">
      <c r="A193" s="11" t="s">
        <v>210</v>
      </c>
      <c r="B193" s="12" t="s">
        <v>166</v>
      </c>
      <c r="C193" s="13" t="s">
        <v>167</v>
      </c>
      <c r="D193" s="14">
        <v>0</v>
      </c>
      <c r="E193" s="14">
        <v>5000</v>
      </c>
      <c r="F193" s="14">
        <v>5000</v>
      </c>
      <c r="G193" s="14">
        <f t="shared" si="8"/>
        <v>100</v>
      </c>
      <c r="H193" s="14">
        <v>5000</v>
      </c>
    </row>
    <row r="194" spans="1:8" ht="18" customHeight="1">
      <c r="A194" s="11" t="s">
        <v>210</v>
      </c>
      <c r="B194" s="12" t="s">
        <v>140</v>
      </c>
      <c r="C194" s="13" t="s">
        <v>141</v>
      </c>
      <c r="D194" s="14">
        <v>0</v>
      </c>
      <c r="E194" s="14">
        <v>92.5</v>
      </c>
      <c r="F194" s="14">
        <v>92.5</v>
      </c>
      <c r="G194" s="14">
        <f t="shared" si="8"/>
        <v>100</v>
      </c>
      <c r="H194" s="14">
        <v>92.5</v>
      </c>
    </row>
    <row r="195" spans="1:8" ht="26.25">
      <c r="A195" s="11" t="s">
        <v>210</v>
      </c>
      <c r="B195" s="12" t="s">
        <v>142</v>
      </c>
      <c r="C195" s="13" t="s">
        <v>143</v>
      </c>
      <c r="D195" s="14">
        <v>0</v>
      </c>
      <c r="E195" s="14">
        <v>-32959.2</v>
      </c>
      <c r="F195" s="14">
        <v>-32959.2</v>
      </c>
      <c r="G195" s="14">
        <f t="shared" si="8"/>
        <v>100</v>
      </c>
      <c r="H195" s="14">
        <v>-32959.2</v>
      </c>
    </row>
    <row r="196" spans="1:8" s="10" customFormat="1" ht="12.75">
      <c r="A196" s="6" t="s">
        <v>229</v>
      </c>
      <c r="B196" s="12"/>
      <c r="C196" s="8" t="s">
        <v>230</v>
      </c>
      <c r="D196" s="16">
        <f>D197</f>
        <v>0</v>
      </c>
      <c r="E196" s="16">
        <f>E197</f>
        <v>11</v>
      </c>
      <c r="F196" s="16">
        <f>F197</f>
        <v>11</v>
      </c>
      <c r="G196" s="16">
        <f t="shared" si="8"/>
        <v>100</v>
      </c>
      <c r="H196" s="16">
        <f>H197</f>
        <v>11</v>
      </c>
    </row>
    <row r="197" spans="1:8" ht="18.75" customHeight="1">
      <c r="A197" s="11" t="s">
        <v>229</v>
      </c>
      <c r="B197" s="12" t="s">
        <v>129</v>
      </c>
      <c r="C197" s="13" t="s">
        <v>130</v>
      </c>
      <c r="D197" s="14">
        <v>0</v>
      </c>
      <c r="E197" s="14">
        <v>11</v>
      </c>
      <c r="F197" s="14">
        <v>11</v>
      </c>
      <c r="G197" s="14">
        <f t="shared" si="8"/>
        <v>100</v>
      </c>
      <c r="H197" s="14">
        <v>11</v>
      </c>
    </row>
    <row r="198" spans="1:8" s="10" customFormat="1" ht="26.25">
      <c r="A198" s="6" t="s">
        <v>231</v>
      </c>
      <c r="B198" s="12" t="s">
        <v>19</v>
      </c>
      <c r="C198" s="8" t="s">
        <v>232</v>
      </c>
      <c r="D198" s="9">
        <f>D199</f>
        <v>0</v>
      </c>
      <c r="E198" s="9">
        <f>E199</f>
        <v>14.5</v>
      </c>
      <c r="F198" s="9">
        <f>F199</f>
        <v>14.5</v>
      </c>
      <c r="G198" s="9">
        <f t="shared" si="8"/>
        <v>100</v>
      </c>
      <c r="H198" s="9">
        <f>H199</f>
        <v>14.5</v>
      </c>
    </row>
    <row r="199" spans="1:8" ht="17.25" customHeight="1">
      <c r="A199" s="11" t="s">
        <v>231</v>
      </c>
      <c r="B199" s="12" t="s">
        <v>129</v>
      </c>
      <c r="C199" s="13" t="s">
        <v>130</v>
      </c>
      <c r="D199" s="14">
        <v>0</v>
      </c>
      <c r="E199" s="14">
        <v>14.5</v>
      </c>
      <c r="F199" s="14">
        <v>14.5</v>
      </c>
      <c r="G199" s="14">
        <f t="shared" si="8"/>
        <v>100</v>
      </c>
      <c r="H199" s="14">
        <v>14.5</v>
      </c>
    </row>
    <row r="200" spans="1:8" s="10" customFormat="1" ht="12.75">
      <c r="A200" s="6" t="s">
        <v>233</v>
      </c>
      <c r="B200" s="12" t="s">
        <v>19</v>
      </c>
      <c r="C200" s="8" t="s">
        <v>234</v>
      </c>
      <c r="D200" s="16">
        <f>SUM(D201:D215)</f>
        <v>306.8</v>
      </c>
      <c r="E200" s="16">
        <f>SUM(E201:E215)</f>
        <v>1979.2</v>
      </c>
      <c r="F200" s="16">
        <f>SUM(F201:F215)</f>
        <v>3956.8999999999996</v>
      </c>
      <c r="G200" s="16">
        <f t="shared" si="8"/>
        <v>199.92421180274854</v>
      </c>
      <c r="H200" s="16">
        <f>SUM(H201:H215)</f>
        <v>6821.400000000001</v>
      </c>
    </row>
    <row r="201" spans="1:8" ht="53.25" customHeight="1">
      <c r="A201" s="11" t="s">
        <v>233</v>
      </c>
      <c r="B201" s="12" t="s">
        <v>235</v>
      </c>
      <c r="C201" s="21" t="s">
        <v>255</v>
      </c>
      <c r="D201" s="14">
        <v>64</v>
      </c>
      <c r="E201" s="14">
        <v>112</v>
      </c>
      <c r="F201" s="14">
        <v>74.2</v>
      </c>
      <c r="G201" s="14">
        <f t="shared" si="8"/>
        <v>66.25</v>
      </c>
      <c r="H201" s="14">
        <v>201.6</v>
      </c>
    </row>
    <row r="202" spans="1:8" ht="26.25" customHeight="1">
      <c r="A202" s="11" t="s">
        <v>233</v>
      </c>
      <c r="B202" s="12" t="s">
        <v>236</v>
      </c>
      <c r="C202" s="13" t="s">
        <v>237</v>
      </c>
      <c r="D202" s="14">
        <v>94.8</v>
      </c>
      <c r="E202" s="14">
        <v>266.7</v>
      </c>
      <c r="F202" s="14">
        <v>438.5</v>
      </c>
      <c r="G202" s="14">
        <f t="shared" si="8"/>
        <v>164.41694788151483</v>
      </c>
      <c r="H202" s="14">
        <v>456.8</v>
      </c>
    </row>
    <row r="203" spans="1:8" ht="16.5" customHeight="1">
      <c r="A203" s="11" t="s">
        <v>233</v>
      </c>
      <c r="B203" s="12" t="s">
        <v>129</v>
      </c>
      <c r="C203" s="13" t="s">
        <v>130</v>
      </c>
      <c r="D203" s="14">
        <v>0</v>
      </c>
      <c r="E203" s="14">
        <v>2</v>
      </c>
      <c r="F203" s="14">
        <v>9</v>
      </c>
      <c r="G203" s="14">
        <f t="shared" si="8"/>
        <v>450</v>
      </c>
      <c r="H203" s="14">
        <v>10</v>
      </c>
    </row>
    <row r="204" spans="1:8" ht="26.25">
      <c r="A204" s="11" t="s">
        <v>233</v>
      </c>
      <c r="B204" s="12" t="s">
        <v>238</v>
      </c>
      <c r="C204" s="13" t="s">
        <v>239</v>
      </c>
      <c r="D204" s="14">
        <v>100</v>
      </c>
      <c r="E204" s="14">
        <v>878.3</v>
      </c>
      <c r="F204" s="14">
        <v>2452.2</v>
      </c>
      <c r="G204" s="14">
        <f t="shared" si="8"/>
        <v>279.19845155413867</v>
      </c>
      <c r="H204" s="14">
        <v>4628.9</v>
      </c>
    </row>
    <row r="205" spans="1:8" ht="39">
      <c r="A205" s="11" t="s">
        <v>233</v>
      </c>
      <c r="B205" s="18" t="s">
        <v>67</v>
      </c>
      <c r="C205" s="19" t="s">
        <v>68</v>
      </c>
      <c r="D205" s="14">
        <v>0</v>
      </c>
      <c r="E205" s="14">
        <v>46.8</v>
      </c>
      <c r="F205" s="14">
        <v>80.3</v>
      </c>
      <c r="G205" s="14">
        <f t="shared" si="8"/>
        <v>171.5811965811966</v>
      </c>
      <c r="H205" s="14">
        <v>80.3</v>
      </c>
    </row>
    <row r="206" spans="1:8" ht="66">
      <c r="A206" s="11" t="s">
        <v>233</v>
      </c>
      <c r="B206" s="18" t="s">
        <v>240</v>
      </c>
      <c r="C206" s="19" t="s">
        <v>256</v>
      </c>
      <c r="D206" s="14">
        <v>0</v>
      </c>
      <c r="E206" s="14">
        <v>283.1</v>
      </c>
      <c r="F206" s="14">
        <v>283.1</v>
      </c>
      <c r="G206" s="14">
        <f t="shared" si="8"/>
        <v>100</v>
      </c>
      <c r="H206" s="14">
        <v>283.1</v>
      </c>
    </row>
    <row r="207" spans="1:8" ht="39">
      <c r="A207" s="11" t="s">
        <v>233</v>
      </c>
      <c r="B207" s="18" t="s">
        <v>216</v>
      </c>
      <c r="C207" s="19" t="s">
        <v>217</v>
      </c>
      <c r="D207" s="14">
        <v>0</v>
      </c>
      <c r="E207" s="14">
        <v>80</v>
      </c>
      <c r="F207" s="14">
        <v>52</v>
      </c>
      <c r="G207" s="14">
        <f t="shared" si="8"/>
        <v>65</v>
      </c>
      <c r="H207" s="14">
        <v>200</v>
      </c>
    </row>
    <row r="208" spans="1:8" ht="27.75" customHeight="1">
      <c r="A208" s="11" t="s">
        <v>233</v>
      </c>
      <c r="B208" s="12" t="s">
        <v>35</v>
      </c>
      <c r="C208" s="13" t="s">
        <v>36</v>
      </c>
      <c r="D208" s="14">
        <v>48</v>
      </c>
      <c r="E208" s="14">
        <v>10.3</v>
      </c>
      <c r="F208" s="14">
        <v>156.5</v>
      </c>
      <c r="G208" s="14">
        <f t="shared" si="8"/>
        <v>1519.417475728155</v>
      </c>
      <c r="H208" s="14">
        <f>10.3+147.2</f>
        <v>157.5</v>
      </c>
    </row>
    <row r="209" spans="1:8" ht="14.25" customHeight="1" hidden="1">
      <c r="A209" s="11" t="s">
        <v>233</v>
      </c>
      <c r="B209" s="23" t="s">
        <v>156</v>
      </c>
      <c r="C209" s="21" t="s">
        <v>157</v>
      </c>
      <c r="D209" s="14"/>
      <c r="E209" s="14"/>
      <c r="F209" s="14"/>
      <c r="G209" s="14" t="e">
        <f t="shared" si="8"/>
        <v>#DIV/0!</v>
      </c>
      <c r="H209" s="14"/>
    </row>
    <row r="210" spans="1:8" ht="14.25" customHeight="1">
      <c r="A210" s="11" t="s">
        <v>233</v>
      </c>
      <c r="B210" s="12" t="s">
        <v>146</v>
      </c>
      <c r="C210" s="13" t="s">
        <v>147</v>
      </c>
      <c r="D210" s="14">
        <v>0</v>
      </c>
      <c r="E210" s="14">
        <v>0</v>
      </c>
      <c r="F210" s="14">
        <v>111.1</v>
      </c>
      <c r="G210" s="14"/>
      <c r="H210" s="14">
        <v>111.1</v>
      </c>
    </row>
    <row r="211" spans="1:8" ht="12.75" hidden="1">
      <c r="A211" s="11" t="s">
        <v>233</v>
      </c>
      <c r="B211" s="12" t="s">
        <v>131</v>
      </c>
      <c r="C211" s="13" t="s">
        <v>132</v>
      </c>
      <c r="D211" s="14"/>
      <c r="E211" s="14"/>
      <c r="F211" s="14"/>
      <c r="G211" s="14" t="e">
        <f>F211/E211*100</f>
        <v>#DIV/0!</v>
      </c>
      <c r="H211" s="14"/>
    </row>
    <row r="212" spans="1:8" ht="17.25" customHeight="1">
      <c r="A212" s="11" t="s">
        <v>233</v>
      </c>
      <c r="B212" s="12" t="s">
        <v>138</v>
      </c>
      <c r="C212" s="13" t="s">
        <v>139</v>
      </c>
      <c r="D212" s="14">
        <v>0</v>
      </c>
      <c r="E212" s="14">
        <v>0</v>
      </c>
      <c r="F212" s="14">
        <v>0</v>
      </c>
      <c r="G212" s="14"/>
      <c r="H212" s="14">
        <v>392.1</v>
      </c>
    </row>
    <row r="213" spans="1:8" ht="17.25" customHeight="1">
      <c r="A213" s="11" t="s">
        <v>233</v>
      </c>
      <c r="B213" s="12" t="s">
        <v>166</v>
      </c>
      <c r="C213" s="13" t="s">
        <v>167</v>
      </c>
      <c r="D213" s="14">
        <v>0</v>
      </c>
      <c r="E213" s="14">
        <v>300</v>
      </c>
      <c r="F213" s="14">
        <v>300</v>
      </c>
      <c r="G213" s="14">
        <f>F213/E213*100</f>
        <v>100</v>
      </c>
      <c r="H213" s="14">
        <v>300</v>
      </c>
    </row>
    <row r="214" spans="1:8" ht="53.25" customHeight="1" hidden="1">
      <c r="A214" s="11" t="s">
        <v>233</v>
      </c>
      <c r="B214" s="12" t="s">
        <v>241</v>
      </c>
      <c r="C214" s="13" t="s">
        <v>242</v>
      </c>
      <c r="D214" s="14"/>
      <c r="E214" s="14"/>
      <c r="F214" s="14"/>
      <c r="G214" s="14" t="e">
        <f>F214/E214*100</f>
        <v>#DIV/0!</v>
      </c>
      <c r="H214" s="14"/>
    </row>
    <row r="215" spans="1:8" ht="29.25" customHeight="1" hidden="1">
      <c r="A215" s="11" t="s">
        <v>233</v>
      </c>
      <c r="B215" s="12" t="s">
        <v>142</v>
      </c>
      <c r="C215" s="13" t="s">
        <v>143</v>
      </c>
      <c r="D215" s="14"/>
      <c r="E215" s="14"/>
      <c r="F215" s="14"/>
      <c r="G215" s="14" t="e">
        <f>F215/E215*100</f>
        <v>#DIV/0!</v>
      </c>
      <c r="H215" s="14"/>
    </row>
    <row r="216" spans="1:8" ht="12.75">
      <c r="A216" s="25" t="s">
        <v>19</v>
      </c>
      <c r="B216" s="26"/>
      <c r="C216" s="26" t="s">
        <v>243</v>
      </c>
      <c r="D216" s="27">
        <f>D15+D31+D35+D40+D42+D44+D47+D66+D71+D74+D76+D79+D84+D86+D95+D106+D122+D134+D164+D173+D198+D200+D24+D82+D22+D26+D196</f>
        <v>1834103.9000000001</v>
      </c>
      <c r="E216" s="27">
        <f>E15+E31+E35+E40+E42+E44+E47+E66+E71+E74+E76+E79+E84+E86+E95+E106+E122+E134+E164+E173+E198+E200+E24+E82+E22+E26+E196</f>
        <v>1717268.4000000001</v>
      </c>
      <c r="F216" s="27">
        <f>F15+F31+F35+F40+F42+F44+F47+F66+F71+F74+F76+F79+F84+F86+F95+F106+F122+F134+F164+F173+F198+F200+F24+F82+F22+F26+F196</f>
        <v>1698574.0999999999</v>
      </c>
      <c r="G216" s="27">
        <f>F216/E216*100</f>
        <v>98.91139323357955</v>
      </c>
      <c r="H216" s="27">
        <f>H15+H31+H35+H40+H42+H44+H47+H66+H71+H74+H76+H79+H84+H86+H95+H106+H122+H134+H164+H173+H198+H200+H24+H82+H22+H26+H196</f>
        <v>6939762.7</v>
      </c>
    </row>
    <row r="217" ht="12.75">
      <c r="A217" s="28"/>
    </row>
    <row r="218" ht="12.75">
      <c r="A218" s="28"/>
    </row>
    <row r="219" ht="12.75">
      <c r="A219" s="28"/>
    </row>
    <row r="220" ht="12.75">
      <c r="A220" s="28"/>
    </row>
    <row r="221" ht="12.75">
      <c r="A221" s="28"/>
    </row>
    <row r="222" ht="12.75">
      <c r="A222" s="28"/>
    </row>
    <row r="223" ht="12.75">
      <c r="A223" s="28"/>
    </row>
    <row r="224" ht="12.75">
      <c r="A224" s="28"/>
    </row>
    <row r="225" ht="12.75">
      <c r="A225" s="28"/>
    </row>
    <row r="226" ht="12.75">
      <c r="A226" s="28"/>
    </row>
    <row r="227" ht="12.75">
      <c r="A227" s="28"/>
    </row>
    <row r="228" ht="12.75">
      <c r="A228" s="28"/>
    </row>
    <row r="229" ht="12.75">
      <c r="A229" s="28"/>
    </row>
    <row r="230" ht="12.75">
      <c r="A230" s="28"/>
    </row>
    <row r="231" ht="12.75">
      <c r="A231" s="28"/>
    </row>
    <row r="232" ht="12.75">
      <c r="A232" s="28"/>
    </row>
    <row r="233" ht="12.75">
      <c r="A233" s="28"/>
    </row>
    <row r="234" ht="12.75">
      <c r="A234" s="28"/>
    </row>
    <row r="235" ht="12.75">
      <c r="A235" s="28"/>
    </row>
    <row r="236" ht="12.75">
      <c r="A236" s="28"/>
    </row>
    <row r="237" ht="12.75">
      <c r="A237" s="28"/>
    </row>
    <row r="238" ht="12.75">
      <c r="A238" s="28"/>
    </row>
    <row r="239" ht="12.75">
      <c r="A239" s="28"/>
    </row>
    <row r="240" ht="12.75">
      <c r="A240" s="28"/>
    </row>
    <row r="241" ht="12.75">
      <c r="A241" s="28"/>
    </row>
    <row r="242" ht="12.75">
      <c r="A242" s="28"/>
    </row>
    <row r="243" ht="12.75">
      <c r="A243" s="28"/>
    </row>
    <row r="244" ht="12.75">
      <c r="A244" s="28"/>
    </row>
    <row r="245" ht="12.75">
      <c r="A245" s="28"/>
    </row>
    <row r="246" ht="12.75">
      <c r="A246" s="28"/>
    </row>
    <row r="247" ht="12.75">
      <c r="A247" s="28"/>
    </row>
    <row r="248" ht="12.75">
      <c r="A248" s="28"/>
    </row>
    <row r="249" ht="12.75">
      <c r="A249" s="28"/>
    </row>
    <row r="250" ht="12.75">
      <c r="A250" s="28"/>
    </row>
    <row r="251" ht="12.75">
      <c r="A251" s="28"/>
    </row>
    <row r="252" ht="12.75">
      <c r="A252" s="28"/>
    </row>
    <row r="253" ht="12.75">
      <c r="A253" s="28"/>
    </row>
    <row r="254" ht="12.75">
      <c r="A254" s="28"/>
    </row>
    <row r="255" ht="12.75">
      <c r="A255" s="28"/>
    </row>
    <row r="256" ht="12.75">
      <c r="A256" s="28"/>
    </row>
    <row r="257" ht="12.75">
      <c r="A257" s="28"/>
    </row>
    <row r="258" ht="12.75">
      <c r="A258" s="28"/>
    </row>
    <row r="259" ht="12.75">
      <c r="A259" s="28"/>
    </row>
    <row r="260" ht="12.75">
      <c r="A260" s="28"/>
    </row>
    <row r="261" ht="12.75">
      <c r="A261" s="28"/>
    </row>
    <row r="262" ht="12.75">
      <c r="A262" s="28"/>
    </row>
  </sheetData>
  <sheetProtection/>
  <autoFilter ref="A14:H217"/>
  <mergeCells count="14">
    <mergeCell ref="G12:G13"/>
    <mergeCell ref="D12:D13"/>
    <mergeCell ref="E12:E13"/>
    <mergeCell ref="D11:G11"/>
    <mergeCell ref="E3:H3"/>
    <mergeCell ref="E4:H4"/>
    <mergeCell ref="E6:H6"/>
    <mergeCell ref="E5:H5"/>
    <mergeCell ref="E8:H8"/>
    <mergeCell ref="H11:H13"/>
    <mergeCell ref="A9:H9"/>
    <mergeCell ref="C11:C13"/>
    <mergeCell ref="A11:B12"/>
    <mergeCell ref="F12:F13"/>
  </mergeCells>
  <printOptions/>
  <pageMargins left="0.4724409448818898" right="0.2362204724409449" top="0.1968503937007874" bottom="0.3937007874015748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</dc:creator>
  <cp:keywords/>
  <dc:description/>
  <cp:lastModifiedBy>zhuk_m</cp:lastModifiedBy>
  <cp:lastPrinted>2015-08-07T05:26:42Z</cp:lastPrinted>
  <dcterms:created xsi:type="dcterms:W3CDTF">2015-07-24T08:08:24Z</dcterms:created>
  <dcterms:modified xsi:type="dcterms:W3CDTF">2015-08-07T05:28:56Z</dcterms:modified>
  <cp:category/>
  <cp:version/>
  <cp:contentType/>
  <cp:contentStatus/>
</cp:coreProperties>
</file>