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936" yWindow="1332" windowWidth="15456" windowHeight="9240" activeTab="0"/>
  </bookViews>
  <sheets>
    <sheet name="Форма К-2" sheetId="1" r:id="rId1"/>
  </sheets>
  <externalReferences>
    <externalReference r:id="rId4"/>
  </externalReferences>
  <definedNames>
    <definedName name="_Date_" localSheetId="0">#REF!</definedName>
    <definedName name="_Date_">#REF!</definedName>
    <definedName name="_Otchet_Period_Source__AT_ObjectName" localSheetId="0">#REF!</definedName>
    <definedName name="_Otchet_Period_Source__AT_ObjectName">#REF!</definedName>
    <definedName name="_Period_" localSheetId="0">#REF!</definedName>
    <definedName name="_Period_">#REF!</definedName>
    <definedName name="_xlnm._FilterDatabase" localSheetId="0" hidden="1">'Форма К-2'!$A$11:$J$11</definedName>
    <definedName name="_xlnm.Print_Titles" localSheetId="0">'Форма К-2'!$9:$11</definedName>
  </definedNames>
  <calcPr fullCalcOnLoad="1"/>
</workbook>
</file>

<file path=xl/sharedStrings.xml><?xml version="1.0" encoding="utf-8"?>
<sst xmlns="http://schemas.openxmlformats.org/spreadsheetml/2006/main" count="655" uniqueCount="653">
  <si>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</si>
  <si>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2 07 04010 04 0000 180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</si>
  <si>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</si>
  <si>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1 16 23040 04 0000 140</t>
  </si>
  <si>
    <t>1 16 90040 04 0000 140</t>
  </si>
  <si>
    <t>1 17 01040 04 0000 180</t>
  </si>
  <si>
    <t>1 17 05040 04 0000 180</t>
  </si>
  <si>
    <t>Прочие неналоговые доходы  бюджетов городских округов</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</si>
  <si>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</si>
  <si>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</si>
  <si>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</si>
  <si>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</si>
  <si>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</si>
  <si>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</si>
  <si>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</si>
  <si>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</si>
  <si>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Прочие субвенции бюджетам городских округов</t>
  </si>
  <si>
    <t>2 02 04025 04 0000 151</t>
  </si>
  <si>
    <t>Межбюджетные трансферты, передаваемые бюджетам городских округов на комплектование книжных фондов библиотек муниципальных образований</t>
  </si>
  <si>
    <t>Прочие безвозмездные поступления в бюджеты городских округов</t>
  </si>
  <si>
    <t>2 18 04020 04 0000 180</t>
  </si>
  <si>
    <t>ВСЕГО ДОХОДОВ:</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</si>
  <si>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</si>
  <si>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</si>
  <si>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1 11 05074 04 0000 120</t>
  </si>
  <si>
    <t>Доходы от сдачи в аренду имущества, составляющего казну городских округов (за исключением земельных участков)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</si>
  <si>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либо в связи с уклонением от заключения таких контрактов или иных договоров</t>
  </si>
  <si>
    <t>1 16 46000 04 0000 140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</si>
  <si>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</si>
  <si>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1 16 51020 02 0000 140</t>
  </si>
  <si>
    <t>1 11 01040 04 0000 120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</si>
  <si>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</si>
  <si>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</si>
  <si>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</si>
  <si>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1 16 33040 04 0000 140</t>
  </si>
  <si>
    <t>2 02 03007 04 0000 151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</si>
  <si>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</si>
  <si>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2 07 04050 04 0000 180</t>
  </si>
  <si>
    <t>Утверждено по бюджету первоначально</t>
  </si>
  <si>
    <t>1 13 02064 04 0000 130</t>
  </si>
  <si>
    <t>2 18 04010 04 0000 180</t>
  </si>
  <si>
    <t>Доходы бюджетов городских округов от возврата бюджетными учреждениями остатков субсидий прошлых лет</t>
  </si>
  <si>
    <t>Плата за пользование водными объектами, находящимися в собственности городских округов</t>
  </si>
  <si>
    <t>Прочие доходы от оказания платных услуг (работ) получателями средств бюджетов городских округов</t>
  </si>
  <si>
    <t>Прочие доходы от компенсации затрат бюджетов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</si>
  <si>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</si>
  <si>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Платежи, взимаемые органами местного самоуправления (организациями) городских округов за выполнение определенных функций</t>
  </si>
  <si>
    <t>Прочие поступления от денежных взысканий (штрафов) и иных сумм в возмещение ущерба, зачисляемые в бюджеты городских округов</t>
  </si>
  <si>
    <t>Невыясненные поступления, зачисляемые в бюджеты городских округов</t>
  </si>
  <si>
    <t>Прочие субсидии бюджетам городских округов</t>
  </si>
  <si>
    <t>Субвенции бюджетам городских округов на государственную регистрацию актов гражданского состояния</t>
  </si>
  <si>
    <t>Субвенции бюджетам городских округов на выполнение передаваемых полномочий субъектов Российской Федерации</t>
  </si>
  <si>
    <t>Прочие межбюджетные трансферты, передаваемые бюджетам городских округов</t>
  </si>
  <si>
    <t>Доходы бюджетов городских округов от возврата автономными учреждениями остатков субсидий прошлых лет</t>
  </si>
  <si>
    <t>Факт</t>
  </si>
  <si>
    <t>Уточненный план</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</si>
  <si>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</si>
  <si>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1 11 05012 04 0000 120</t>
  </si>
  <si>
    <t>1 11 05024 04 0000 120</t>
  </si>
  <si>
    <t>1 11 05034 04 0000 120</t>
  </si>
  <si>
    <t>1 11 07014 04 0000 120</t>
  </si>
  <si>
    <t>1 11 09044 04 0000 120</t>
  </si>
  <si>
    <t>1 13 01994 04 0000 130</t>
  </si>
  <si>
    <t>1 13 02994 04 0000 130</t>
  </si>
  <si>
    <t>1 14 01040 04 0000 410</t>
  </si>
  <si>
    <t>1 14 02042 04 0000 440</t>
  </si>
  <si>
    <t>1 14 06012 04 0000 430</t>
  </si>
  <si>
    <t>1 15 02040 04 0000 140</t>
  </si>
  <si>
    <t>Субсидии бюджетам городских округов на реализацию федеральных целевых программ</t>
  </si>
  <si>
    <t>2 02 02051 04 0000 151</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</si>
  <si>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</si>
  <si>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</si>
  <si>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</si>
  <si>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</si>
  <si>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</si>
  <si>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</si>
  <si>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1 01 02010 01 1000 110</t>
  </si>
  <si>
    <t>1 01 02010 01 3000 110</t>
  </si>
  <si>
    <t>1 01 02010 01 4000 110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</si>
  <si>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</si>
  <si>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</si>
  <si>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</si>
  <si>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1 01 02020 01 1000 110</t>
  </si>
  <si>
    <t>1 01 02020 01 2100 110</t>
  </si>
  <si>
    <t>1 01 02020 01 3000 110</t>
  </si>
  <si>
    <t>1 01 02010 01 2100 110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</si>
  <si>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</si>
  <si>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</si>
  <si>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</si>
  <si>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</si>
  <si>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1 01 02030 01 1000 110</t>
  </si>
  <si>
    <t>1 01 02030 01 2100 110</t>
  </si>
  <si>
    <t>1 01 02030 01 3000 110</t>
  </si>
  <si>
    <t>1 01 02030 01 4000 110</t>
  </si>
  <si>
    <t>1 01 02040 01 1000 110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</si>
  <si>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</si>
  <si>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</si>
  <si>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</si>
  <si>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</si>
  <si>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1 05 02010 02 1000 110</t>
  </si>
  <si>
    <t>1 05 02010 02 2100 110</t>
  </si>
  <si>
    <t>1 05 02010 02 3000 110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</si>
  <si>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</si>
  <si>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</si>
  <si>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1 05 02020 02 1000 110</t>
  </si>
  <si>
    <t>1 05 02020 02 2100 110</t>
  </si>
  <si>
    <t>1 05 02020 02 3000 110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</si>
  <si>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</si>
  <si>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</si>
  <si>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1 05 03010 01 1000 110</t>
  </si>
  <si>
    <t>1 05 03010 01 2100 110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</si>
  <si>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</si>
  <si>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1 05 04010 02 1000 110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</si>
  <si>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</si>
  <si>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</si>
  <si>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</si>
  <si>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1 06 01020 04 1000 110</t>
  </si>
  <si>
    <t>1 06 01020 04 2100 110</t>
  </si>
  <si>
    <t>1 06 01020 04 4000 110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</si>
  <si>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</si>
  <si>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Транспортный налог с организаций (пени по соответствующему платежу)</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</si>
  <si>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</si>
  <si>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1 06 04011 02 1000 110</t>
  </si>
  <si>
    <t>1 06 04011 02 2100 110</t>
  </si>
  <si>
    <t>1 06 04011 02 3000 110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</si>
  <si>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</si>
  <si>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Транспортный налог с физических лиц (пени по соответствующему платежу)</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</si>
  <si>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</si>
  <si>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Транспортный налог с физических лиц (прочие поступления)</t>
  </si>
  <si>
    <t>1 06 04012 02 1000 110</t>
  </si>
  <si>
    <t>1 06 04012 02 2100 110</t>
  </si>
  <si>
    <t>1 06 04012 02 3000 110</t>
  </si>
  <si>
    <t>1 06 04012 02 4000 110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</si>
  <si>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</si>
  <si>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</si>
  <si>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(проценты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</si>
  <si>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</si>
  <si>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организаций, обладающих земельным участком, расположенным в границах городских округов (прочие поступления)</t>
  </si>
  <si>
    <t>1 06 06032 04 1000 110</t>
  </si>
  <si>
    <t>1 06 06032 04 2100 110</t>
  </si>
  <si>
    <t>1 06 06032 04 2200 110</t>
  </si>
  <si>
    <t>1 06 06032 04 3000 110</t>
  </si>
  <si>
    <t>1 06 06032 04 4000 110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</si>
  <si>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</si>
  <si>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</si>
  <si>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</si>
  <si>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(прочие поступления)</t>
  </si>
  <si>
    <t>1 06 06042 04 1000 110</t>
  </si>
  <si>
    <t>1 06 06042 04 2100 110</t>
  </si>
  <si>
    <t>1 06 06042 04 3000 110</t>
  </si>
  <si>
    <t>1 06 06042 04 4000 110</t>
  </si>
  <si>
    <t>1 08 03010 01 1000 110</t>
  </si>
  <si>
    <t>1 08 07150 01 1000 110</t>
  </si>
  <si>
    <t>1 08 07173 01 1000 110</t>
  </si>
  <si>
    <t>1 12 01010 01 6000 120</t>
  </si>
  <si>
    <t>1 12 01030 01 6000 120</t>
  </si>
  <si>
    <t>1 12 01040 01 6000 120</t>
  </si>
  <si>
    <t>1 12 01070 01 6000 120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</si>
  <si>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(за исключением НДС) от реализации муниципального имущества в порядке, установленном Федеральным законом от 21.12.2001 № 178-ФЗ)</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</si>
  <si>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НДС по договорам купли-продажи муниципального имущества, заключенным с физическими лицами, подлежащая перечислению в федеральный бюджет)</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</si>
  <si>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22.07.2008 № 159-ФЗ)</t>
  </si>
  <si>
    <t>1 14 02043 04 1000 410</t>
  </si>
  <si>
    <t>1 14 02043 04 2000 410</t>
  </si>
  <si>
    <t>1 14 02043 04 3000 410</t>
  </si>
  <si>
    <t>1 16 03010 01 6000 140</t>
  </si>
  <si>
    <t>1 16 06000 01 6000 140</t>
  </si>
  <si>
    <t>1 16 08010 01 6000 140</t>
  </si>
  <si>
    <t>1 16 21040 04 6000 140</t>
  </si>
  <si>
    <t>1 16 25030 01 6000 140</t>
  </si>
  <si>
    <t>1 16 25060 01 6000 140</t>
  </si>
  <si>
    <t>1 16 28000 01 6000 140</t>
  </si>
  <si>
    <t>1 16 30030 01 6000 140</t>
  </si>
  <si>
    <t>1 16 33040 04 6000 140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</si>
  <si>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</si>
  <si>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</si>
  <si>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</si>
  <si>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</si>
  <si>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1 16 90040 04 6000 140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</si>
  <si>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</si>
  <si>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</si>
  <si>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1 16 43000 01 6000 140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</si>
  <si>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</si>
  <si>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1 16 45000 01 6000 140</t>
  </si>
  <si>
    <t>Возврат остатков субсидий, субвенций и иных межбюджетных трансфертов, имеющих целевое назначение, прошлых лет из бюджетов городских округов</t>
  </si>
  <si>
    <t>Субвенции бюджетам городских округов на проведение Всероссийской сельскохозяйственной переписи в 2016 году</t>
  </si>
  <si>
    <t>Субсидии бюджетам городских округов на реализацию мероприятий государственной программы Российской Федерации "Доступная среда" на 2011 - 2020 годы</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</si>
  <si>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</si>
  <si>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</si>
  <si>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Суммы по искам о возмещении вреда, причиненного окружающей среде, подлежащие зачислению в бюджеты городских округов</t>
  </si>
  <si>
    <t>Денежные взыскания (штрафы) за нарушение законодательства Российской Федерации об охране и использовании животного мира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</si>
  <si>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</si>
  <si>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</si>
  <si>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</si>
  <si>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</si>
  <si>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1 08 07130 01 1000 110</t>
  </si>
  <si>
    <t>1 11 05324 04 0000 120</t>
  </si>
  <si>
    <t>1 14 06024 04 0000 430</t>
  </si>
  <si>
    <t>1 14 06312 04 0000 430</t>
  </si>
  <si>
    <t>1 16 90040 04 7000 140</t>
  </si>
  <si>
    <t>1 16 25030 01 0000 140</t>
  </si>
  <si>
    <t>2 02 02207 04 0000 151</t>
  </si>
  <si>
    <t>1 16 35020 04 0000 140</t>
  </si>
  <si>
    <t>1 16 35020 04 6000 140</t>
  </si>
  <si>
    <t>1 06 04011 02 4000 110</t>
  </si>
  <si>
    <t>Ожидаемое исполнение 
за год по состоянию 
на отчетную дату</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</si>
  <si>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</si>
  <si>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</si>
  <si>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</si>
  <si>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городских округов</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</si>
  <si>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</si>
  <si>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1 16 25050 01 6000 140</t>
  </si>
  <si>
    <t>2 02 49999 04 0000 151</t>
  </si>
  <si>
    <t>2 02 29999 04 0000 151</t>
  </si>
  <si>
    <t>2 02 30021 04 0000 151</t>
  </si>
  <si>
    <t>2 02 30024 04 0000 151</t>
  </si>
  <si>
    <t>2 02 30029 04 0000 151</t>
  </si>
  <si>
    <t>2 02 15001 04 0000 151</t>
  </si>
  <si>
    <t>2 19 25020 04 0000 151</t>
  </si>
  <si>
    <t>2 02 35930 04 0000 151</t>
  </si>
  <si>
    <t>2 19 60010 04 0000 151</t>
  </si>
  <si>
    <t>1 16 37030 04 0000 140</t>
  </si>
  <si>
    <t>к постановлению</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</si>
  <si>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</si>
  <si>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ВОЗВРАТ ОСТАТКОВ СУБСИДИЙ, СУБВЕНЦИЙ И ИНЫХ МЕЖБЮДЖЕТНЫХ ТРАНСФЕРТОВ, ИМЕЮЩИХ ЦЕЛЕВОЕ НАЗНАЧЕНИЕ, ПРОШЛЫХ ЛЕТ</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</si>
  <si>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</si>
  <si>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БЕЗВОЗМЕЗДНЫЕ ПОСТУПЛЕНИЯ</t>
  </si>
  <si>
    <t>ПРОЧИЕ НЕНАЛОГОВЫЕ ДОХОДЫ</t>
  </si>
  <si>
    <t>Денежные взыскания (штрафы), установленные законами субъектов Российской Федерации за несоблюдение муниципальных правовых актов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</si>
  <si>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</si>
  <si>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ШТРАФЫ, САНКЦИИ, ВОЗМЕЩЕНИЕ УЩЕРБА</t>
  </si>
  <si>
    <t>Платежи, взимаемые государственными и муниципальными органами (организациями) за выполнение определенных функций</t>
  </si>
  <si>
    <t>АДМИНИСТРАТИВНЫЕ ПЛАТЕЖИ И СБОРЫ</t>
  </si>
  <si>
    <t>ГОСУДАРСТВЕННАЯ ПОШЛИНА</t>
  </si>
  <si>
    <t>НАЛОГОВЫЕ И НЕНАЛОГОВЫЕ ДОХОДЫ</t>
  </si>
  <si>
    <t>Прочие межбюджетные трансферты, передаваемые бюджетам</t>
  </si>
  <si>
    <t>Иные межбюджетные трансферты</t>
  </si>
  <si>
    <t>Субвенции бюджетам на государственную регистрацию актов гражданского состояния</t>
  </si>
  <si>
    <t>Прочие субсидии</t>
  </si>
  <si>
    <t>Доходы от компенсации затрат государства</t>
  </si>
  <si>
    <t>ДОХОДЫ ОТ ОКАЗАНИЯ ПЛАТНЫХ УСЛУГ (РАБОТ) И КОМПЕНСАЦИИ ЗАТРАТ ГОСУДАРСТВА</t>
  </si>
  <si>
    <t>Плата за пользование водными объектами</t>
  </si>
  <si>
    <t>ПЛАТЕЖИ ПРИ ПОЛЬЗОВАНИИ ПРИРОДНЫМИ РЕСУРСАМИ</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</si>
  <si>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</si>
  <si>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</si>
  <si>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</si>
  <si>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</si>
  <si>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ИСПОЛЬЗОВАНИЯ ИМУЩЕСТВА, НАХОДЯЩЕГОСЯ В ГОСУДАРСТВЕННОЙ И МУНИЦИПАЛЬНОЙ СОБСТВЕННОСТИ</t>
  </si>
  <si>
    <t>Доходы бюджетов бюджетной системы Российской Федерации от возврата организациями остатков субсидий прошлых лет</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</si>
  <si>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</si>
  <si>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Прочие доходы от компенсации затрат государства</t>
  </si>
  <si>
    <t>Доходы от продажи земельных участков, государственная собственность на которые не разграничена</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</si>
  <si>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</si>
  <si>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</si>
  <si>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МАТЕРИАЛЬНЫХ И НЕМАТЕРИАЛЬНЫХ АКТИВОВ</t>
  </si>
  <si>
    <t>Платежи от государственных и муниципальных унитарных предприятий</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</si>
  <si>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</si>
  <si>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</si>
  <si>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</si>
  <si>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Доходы от сдачи в аренду имущества, составляющего государственную (муниципальную) казну (за исключением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</si>
  <si>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</si>
  <si>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</si>
  <si>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Дотации на выравнивание бюджетной обеспеченности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</si>
  <si>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</si>
  <si>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образований на ежемесячное денежное вознаграждение за классное руководство</t>
  </si>
  <si>
    <t>Прочие поступления от денежных взысканий (штрафов) и иных сумм в возмещение ущерба</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</si>
  <si>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</si>
  <si>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</si>
  <si>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нарушение законодательства о налогах и сборах</t>
  </si>
  <si>
    <t>Земельный налог с физических лиц</t>
  </si>
  <si>
    <t>Земельный налог с организаций</t>
  </si>
  <si>
    <t>Земельный налог</t>
  </si>
  <si>
    <t>Транспортный налог с физических лиц</t>
  </si>
  <si>
    <t>Транспортный налог с организаций</t>
  </si>
  <si>
    <t>Транспортный налог</t>
  </si>
  <si>
    <t>НАЛОГИ НА ИМУЩЕСТВО</t>
  </si>
  <si>
    <t>Налог, взимаемый в связи с применением патентной системы налогообложения</t>
  </si>
  <si>
    <t>Единый сельскохозяйственный налог</t>
  </si>
  <si>
    <t>Единый налог на вмененный доход для отдельных видов деятельности</t>
  </si>
  <si>
    <t>НАЛОГИ НА СОВОКУПНЫЙ ДОХОД</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</si>
  <si>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</si>
  <si>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t>
  </si>
  <si>
    <t>НАЛОГИ НА ПРИБЫЛЬ, ДОХОДЫ</t>
  </si>
  <si>
    <t>Акцизы по подакцизным товарам (продукции), производимым на территории Российской Федерации</t>
  </si>
  <si>
    <t>НАЛОГИ НА ТОВАРЫ (РАБОТЫ, УСЛУГИ), РЕАЛИЗУЕМЫЕ НА ТЕРРИТОРИИ РОССИЙСКОЙ ФЕДЕРАЦИИ</t>
  </si>
  <si>
    <t>Суммы по искам о возмещении вреда, причиненного окружающей среде</t>
  </si>
  <si>
    <t>Плата за негативное воздействие на окружающую среду</t>
  </si>
  <si>
    <t>2 02 35134 04 0000 151</t>
  </si>
  <si>
    <t>2 02 35135 04 0000 151</t>
  </si>
  <si>
    <t>2 02 20077 04 0000 151</t>
  </si>
  <si>
    <t>2 02 25555 04 0000 151</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</si>
  <si>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</si>
  <si>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Субвенции бюджетам городских округов на осуществление полномочий по обеспечению жильем отдельных категорий граждан, установленных федеральными законами от 12 января 1995 года N 5-ФЗ "0 ветеранах" и от 24 ноября 1995 года N 181-ФЗ "О социальной защите инвалидов в Российской Федерации"</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</si>
  <si>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</si>
  <si>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Исполнение за 1 квартал 2017 года</t>
  </si>
  <si>
    <t xml:space="preserve">Приложение 2 </t>
  </si>
  <si>
    <t xml:space="preserve">администрации города </t>
  </si>
  <si>
    <t xml:space="preserve">Код </t>
  </si>
  <si>
    <t>Наименование  кода вида доходов</t>
  </si>
  <si>
    <t>отклонение</t>
  </si>
  <si>
    <t>% испол-я от
уточнен-ного
плана</t>
  </si>
  <si>
    <t>1 00 00000 00 0000 000</t>
  </si>
  <si>
    <t>1 01 00000 00 0000 000</t>
  </si>
  <si>
    <t>1 01 02000 01 0000 110</t>
  </si>
  <si>
    <t>1 01 02010 01 0000 110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</si>
  <si>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</si>
  <si>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1 01 02020 01 0000 110</t>
  </si>
  <si>
    <t>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</si>
  <si>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</si>
  <si>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</si>
  <si>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</si>
  <si>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1 03 00000 00 0000 000</t>
  </si>
  <si>
    <t>1 03 02000 01 0000 110</t>
  </si>
  <si>
    <t>1 05 00000 00 0000 000</t>
  </si>
  <si>
    <t>1 05 02000 02 0000 110</t>
  </si>
  <si>
    <t>1 05 02010 02 0000 110</t>
  </si>
  <si>
    <t xml:space="preserve">Единый налог на вмененный доход для отдельных видов деятельности </t>
  </si>
  <si>
    <t>1 05 02010 02 4000 110</t>
  </si>
  <si>
    <t>Единый налог на вмененный доход для отдельных видов деятельности (прочие поступления)</t>
  </si>
  <si>
    <t>1 05 02020 02 0000 110</t>
  </si>
  <si>
    <t xml:space="preserve">Единый налог на вмененный доход для отдельных видов деятельности (за налоговые периоды, истекшие до 1 января 2011 года) </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</si>
  <si>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</si>
  <si>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1 05 03000 01 0000 110</t>
  </si>
  <si>
    <t>1 05 03010 01 3000 110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</si>
  <si>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</si>
  <si>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1 05 04000 02 0000 110</t>
  </si>
  <si>
    <t>1 05 04010 02 2100 110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</si>
  <si>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</si>
  <si>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1 06 00000 00 0000 000</t>
  </si>
  <si>
    <t>1 06 01000 00 0000 110</t>
  </si>
  <si>
    <t>Налог на имущество  физических лиц</t>
  </si>
  <si>
    <t>1 06 01020 04 2200 110</t>
  </si>
  <si>
    <t>Налог на имущество физических лиц, взимаемый по ставкам, применяемым к объектам налогообложения, расположенным в границах городских округов (проценты по соответствующему платежу)</t>
  </si>
  <si>
    <t>1 06 01020 04 3000 110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</si>
  <si>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</si>
  <si>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1 06 04000 02 0000 110</t>
  </si>
  <si>
    <t>1 06 04011 02 0000 110</t>
  </si>
  <si>
    <t>1 06 04011 02 2200 110</t>
  </si>
  <si>
    <t>Транспортный налог с организаций (проценты по соответствующему платежу)</t>
  </si>
  <si>
    <t>1 06 04012 02 0000 110</t>
  </si>
  <si>
    <t>1 06 04012 02 2200 110</t>
  </si>
  <si>
    <t>Транспортный налог с физических лиц (проценты по соответствующему платежу)</t>
  </si>
  <si>
    <t>1 06 06000 00 0000 110</t>
  </si>
  <si>
    <t>1 06 06030 00 0000 110</t>
  </si>
  <si>
    <t>1 06 06040 00 0000 110</t>
  </si>
  <si>
    <t>1 08 00000 00 0000 000</t>
  </si>
  <si>
    <t>1 08 03000 01 0000 110</t>
  </si>
  <si>
    <t xml:space="preserve">Государственная пошлина по делам, рассматриваемым в судах общей юрисдикции, мировыми судьями
</t>
  </si>
  <si>
    <t>1 08 07000 01 0000 110</t>
  </si>
  <si>
    <t xml:space="preserve">Государственная пошлина  за  государственную регистрацию, а также за совершение прочих  юридически  значимых  действий
</t>
  </si>
  <si>
    <t>1 08 07110 01 0000 110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</si>
  <si>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</si>
  <si>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</si>
  <si>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</si>
  <si>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</si>
  <si>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</si>
  <si>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1 08 07170 01 0000 110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</si>
  <si>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</si>
  <si>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</si>
  <si>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1 09 00000 00 0000 000</t>
  </si>
  <si>
    <t>ЗАДОЛЖЕННОСТЬ И ПЕРЕРАСЧЕТЫ ПО ОТМЕНЕНЫМ НАЛОГАМ, СБОРАМ И ИНЫМ ОБЯЗАТЕЛЬНЫМ ПЛАТЕЖАМ</t>
  </si>
  <si>
    <t>1 09 01000 00 0000 110</t>
  </si>
  <si>
    <t>Налог    на    прибыль     организаций, зачислявшийся до 1 января 2005  года  в  местные бюджеты</t>
  </si>
  <si>
    <t>1 09 01020 04 0000 110</t>
  </si>
  <si>
    <t>Налог    на    прибыль     организаций,  зачислявшийся до 1 января 2005 года  в  местные   бюджеты,   мобилизуемый    на  территориях городских округов</t>
  </si>
  <si>
    <t>1 09 04000 00 0000 110</t>
  </si>
  <si>
    <t>Налоги на имущество</t>
  </si>
  <si>
    <t>1 09 04040 01 0000 110</t>
  </si>
  <si>
    <t xml:space="preserve">Налог с имущества, переходящего в порядке наследования или дарения </t>
  </si>
  <si>
    <t xml:space="preserve">1 09 04050 00 0000 110 </t>
  </si>
  <si>
    <t xml:space="preserve">Земельный налог (по обязательствам, возникшим до 1 января 2006 года)
</t>
  </si>
  <si>
    <t xml:space="preserve">1 09 04052 04 0000 110 </t>
  </si>
  <si>
    <t xml:space="preserve">Земельный налог (по обязательствам, возникшим до 1 января 2006 года), мобилизуемый на территориях городских округов
</t>
  </si>
  <si>
    <t>1 09 07000 00 0000 110</t>
  </si>
  <si>
    <t>Прочие налоги и сборы (по отмененным местным налогам и сборам)</t>
  </si>
  <si>
    <t>1 09 07010 00 0000 110</t>
  </si>
  <si>
    <t>Налог на рекламу</t>
  </si>
  <si>
    <t>1 09 07010 04 0000 110</t>
  </si>
  <si>
    <t>Налог на рекламу, мобилизуемый на территориях городских округов</t>
  </si>
  <si>
    <t>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</si>
  <si>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</si>
  <si>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1 09 07032 04 0000 110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</si>
  <si>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</si>
  <si>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1 09 07050 00 0000 110</t>
  </si>
  <si>
    <t>Прочие местные налоги и сборы</t>
  </si>
  <si>
    <t>1 09 07050 04 0000 110</t>
  </si>
  <si>
    <t>Прочие местные налоги и сборы, мобилизуемые на территориях городских округов</t>
  </si>
  <si>
    <t>1 11 00000 00 0000 000</t>
  </si>
  <si>
    <t>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</si>
  <si>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</si>
  <si>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1 11 03000 00 0000 120</t>
  </si>
  <si>
    <t xml:space="preserve">Проценты, полученные от предоставления бюджетных кредитов внутри страны </t>
  </si>
  <si>
    <t>1 11 03040 04 0000 120</t>
  </si>
  <si>
    <t>Проценты, полученные от предоставления бюджетных кредитов внутри страны за счет средств бюджетов городских округов</t>
  </si>
  <si>
    <t>1 11 05000 00 0000 120</t>
  </si>
  <si>
    <t>1 11 05010 00 0000 120</t>
  </si>
  <si>
    <t>1 11 05020 00 0000 120</t>
  </si>
  <si>
    <t>1 11 05030 00 0000 120</t>
  </si>
  <si>
    <t>1 11 05070 00 0000 120</t>
  </si>
  <si>
    <t>1 11 05300 00 0000 120</t>
  </si>
  <si>
    <t>1 11 05310 00 0000 120</t>
  </si>
  <si>
    <t>1 11 05320 00 0000 120</t>
  </si>
  <si>
    <t>1 11 07000 00 0000 120</t>
  </si>
  <si>
    <t>1 11 07010 00 0000 120</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</si>
  <si>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</si>
  <si>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</si>
  <si>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1 11 08000 00 0000 120</t>
  </si>
  <si>
    <t>Средства, получаемые от передачи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 в залог, в доверительное управление</t>
  </si>
  <si>
    <t>1 11 08040 04 0000 120</t>
  </si>
  <si>
    <t>Средства, получаемые от передачи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залог, в доверительное управление</t>
  </si>
  <si>
    <t>1 11 09000 00 0000 120</t>
  </si>
  <si>
    <t xml:space="preserve">1 11 09030 00 0000 120   </t>
  </si>
  <si>
    <t xml:space="preserve"> Доходы от эксплуатации и использования  имущества автомобильных дорог, находящихся в государственной и муниципальной собственности</t>
  </si>
  <si>
    <t xml:space="preserve">1 11 09034 04 0000 120   </t>
  </si>
  <si>
    <t xml:space="preserve"> Доходы от эксплуатации и использования  имущества автомобильных дорог, находящихся в собственности городских округов</t>
  </si>
  <si>
    <t>1 11 09040 00 0000 120</t>
  </si>
  <si>
    <t>1 12 00000 00 0000 000</t>
  </si>
  <si>
    <t>1 12 01000 01 0000 120</t>
  </si>
  <si>
    <t>1 12 01020 01 6000 120</t>
  </si>
  <si>
    <t>Плата за выбросы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</si>
  <si>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1 12 01050 01 0000 120</t>
  </si>
  <si>
    <t>Плата за иные виды негативного воздействия на окружающую среду</t>
  </si>
  <si>
    <t xml:space="preserve">1 12 05000 00 0000 120  </t>
  </si>
  <si>
    <t xml:space="preserve">1 12 05040 04 0000 120  </t>
  </si>
  <si>
    <t>1 13 00000 00 0000 000</t>
  </si>
  <si>
    <t>1 13 01000 00 0000 130</t>
  </si>
  <si>
    <t xml:space="preserve">Доходы от оказания платных услуг (работ) </t>
  </si>
  <si>
    <t>1 13 02000 00 0000 130</t>
  </si>
  <si>
    <t>1 13 02060 00 0000 130</t>
  </si>
  <si>
    <t>Доходы, поступающие в порядке возмещения  расходов, понесенных  в связи  эксплуатацией  имущества</t>
  </si>
  <si>
    <t>Доходы, поступающие в порядке возмещения  расходов, понесенных  в связи с эксплуатацией  имущества городских округов</t>
  </si>
  <si>
    <t>1 13 02990 00 0000 130</t>
  </si>
  <si>
    <t>1 14 00000 00 0000 000</t>
  </si>
  <si>
    <t>1 14 01000 00 0000 410</t>
  </si>
  <si>
    <t>Доходы  от продажи квартир</t>
  </si>
  <si>
    <t>Доходы  от продажи квартир, находящихся в собственности  городских округов</t>
  </si>
  <si>
    <t>1 14 02000 00 0000 000</t>
  </si>
  <si>
    <t>1 14 02040 04 0000 410</t>
  </si>
  <si>
    <t xml:space="preserve">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</si>
  <si>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1 14 02043 04 0000 410</t>
  </si>
  <si>
    <t>1 14 02040 04 0000 440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</si>
  <si>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</si>
  <si>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</si>
  <si>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1 14 06000 00 0000 430</t>
  </si>
  <si>
    <t xml:space="preserve">Доходы от продажи земельных участков, находящихся в государственной и муниципальной собственности </t>
  </si>
  <si>
    <t>1 14 06010 00 0000 430</t>
  </si>
  <si>
    <t>1 14 06020 00 0000 430</t>
  </si>
  <si>
    <t xml:space="preserve">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
</t>
  </si>
  <si>
    <t>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</si>
  <si>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</si>
  <si>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</si>
  <si>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</si>
  <si>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1 15 00000 00 0000 000</t>
  </si>
  <si>
    <t>1 15 02000 00 0000 140</t>
  </si>
  <si>
    <t>1 16 00000 00 0000 000</t>
  </si>
  <si>
    <t>1 16 03000 00 0000 140</t>
  </si>
  <si>
    <t xml:space="preserve">1 16 03030 01 6000 140 </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</si>
  <si>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</si>
  <si>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</si>
  <si>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1 16 08000 01 0000 140</t>
  </si>
  <si>
    <t>1 16 08020 01 6000 140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</si>
  <si>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</si>
  <si>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1 16 21000 00 0000 140</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</si>
  <si>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</si>
  <si>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</si>
  <si>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1 16 23000 00 0000 140</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</si>
  <si>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</si>
  <si>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городских округов</t>
  </si>
  <si>
    <t>1 16 23041 04 0000 140</t>
  </si>
  <si>
    <t>1 16 25000 00 0000 140</t>
  </si>
  <si>
    <t>1 16 25010 01 0000 140</t>
  </si>
  <si>
    <t>Денежные взыскания (штрафы) за нарушение законодательства о недрах</t>
  </si>
  <si>
    <t>Денежные взыскания (штрафы) за нарушение законодательства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</si>
  <si>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1 16 25070 01 0000 140</t>
  </si>
  <si>
    <t>Денежные взыскания (штрафы) за нарушение  лесного законодательства</t>
  </si>
  <si>
    <t>1 16 25073 04 0000 140</t>
  </si>
  <si>
    <t>Денежные взыскания (штрафы) за нарушение лесного законодательства, установленное на лесных участках, находящихся в собственности  городских округов</t>
  </si>
  <si>
    <t>1 16 25080 01 0000 140</t>
  </si>
  <si>
    <t>Денежные взыскания (штрафы) за нарушение  водного законодательства</t>
  </si>
  <si>
    <t>1 16 25083 04 0000 140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</si>
  <si>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</si>
  <si>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1 16 27000 01 0000 140</t>
  </si>
  <si>
    <t>Денежные   взыскания   (штрафы)   за    нарушение Федерального закона "О пожарной безопасности"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</si>
  <si>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</si>
  <si>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1 16 30000 01 0000 140</t>
  </si>
  <si>
    <t>Денежные взыскания (штрафы)  за  правонарушения в области дорожного движения</t>
  </si>
  <si>
    <t>1 16 30010 01 0000 140</t>
  </si>
  <si>
    <t xml:space="preserve">Денежные взыскания (штрафы)  за  нарушения правил перевозки крупногабаритных и тяжеловесных грузов по автомобильным дорогам общего пользования </t>
  </si>
  <si>
    <t>1 16 30013 01 0000 140</t>
  </si>
  <si>
    <t>Денежные взыскания (штрафы)  за  нарушения правил перевозки крупногабаритных и тяжеловесных грузов по автомобильным дорогам общего пользования местного значения городских округов</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</si>
  <si>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</si>
  <si>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1 16 33000 00 0000 140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</si>
  <si>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</si>
  <si>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</si>
  <si>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
</t>
  </si>
  <si>
    <t>1 16 35000 00 0000 140</t>
  </si>
  <si>
    <t>1 16 37000 00 0000 140</t>
  </si>
  <si>
    <t xml:space="preserve">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
</t>
  </si>
  <si>
    <t>1 16 46000 00 0000 140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</si>
  <si>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</si>
  <si>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1 16 51000 02 0000 140</t>
  </si>
  <si>
    <t>1 16 90000 00 0000 140</t>
  </si>
  <si>
    <t xml:space="preserve">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
</t>
  </si>
  <si>
    <t>1 17 00000 00 0000 000</t>
  </si>
  <si>
    <t>1 17 01000 00 0000 180</t>
  </si>
  <si>
    <t>Невыясненные поступления</t>
  </si>
  <si>
    <t>1 17 05000 00 0000 180</t>
  </si>
  <si>
    <t xml:space="preserve">Прочие неналоговые доходы </t>
  </si>
  <si>
    <t>2 00 00000 00 0000 000</t>
  </si>
  <si>
    <t>2 02 00000 00 0000 000</t>
  </si>
  <si>
    <t>Безвозмездные поступления от других бюджетов бюджетной системы Российской Федерации</t>
  </si>
  <si>
    <t>2 02 1000 00 0000 151</t>
  </si>
  <si>
    <t xml:space="preserve">Дотации бюджетам бюджетной системы  Российской Федерации </t>
  </si>
  <si>
    <t>2 02 15001 00 0000 151</t>
  </si>
  <si>
    <t>Дотации бюджетам городских округов на выравнивание  бюджетной обеспеченности</t>
  </si>
  <si>
    <t>2 02 01999 00 0000 151</t>
  </si>
  <si>
    <t>Прочие дотации</t>
  </si>
  <si>
    <t>2 02 01999 04 0000 151</t>
  </si>
  <si>
    <t>Прочие дотации бюджетам городских округов</t>
  </si>
  <si>
    <t>2 02 20000 00 0000 151</t>
  </si>
  <si>
    <t>Субсидии бюджетам бюджетной системы  Российской Федерации  (межбюджетные субсидии)</t>
  </si>
  <si>
    <t xml:space="preserve">2 02 02009 00 0000 151  </t>
  </si>
  <si>
    <t>Субсидии    бюджетам  на государственную поддержку малого и среднего предпринимательства, включая  крестьянские (фермерские) хозяйства</t>
  </si>
  <si>
    <t xml:space="preserve">2 02 20009 04 0000 151  </t>
  </si>
  <si>
    <t>2 02 02051 00 0000 151</t>
  </si>
  <si>
    <t>Субсидии бюджетам на реализацию федеральных целевых программ</t>
  </si>
  <si>
    <t xml:space="preserve"> 2 02 20077 00 0000 151</t>
  </si>
  <si>
    <t xml:space="preserve">Субсидии бюджетам на софинансирование капитальных вложений в объекты государственной (муниципальной) собственности
</t>
  </si>
  <si>
    <t xml:space="preserve">Субсидии бюджетам городских округов на софинансирование капитальных вложений в объекты муниципальной собственности
</t>
  </si>
  <si>
    <t>2 02 02079 00 0000 151</t>
  </si>
  <si>
    <t>Субсидии бюджетам на переселение граждан из жилищного фонда, признаннного непригодным для проживания, и (или) жилищного фонда с высоким уровнем износа (более 70 процентов)</t>
  </si>
  <si>
    <t>2 02 02079 04 0000 151</t>
  </si>
  <si>
    <t>Субсидии бюджетам городских округов на переселение граждан из жилищного фонда, признаннного непригодным для проживания, и (или) жилищного фонда с высоким уровнем износа (более 70 процентов)</t>
  </si>
  <si>
    <t>2 02 02088 00 0000 151</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</si>
  <si>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</si>
  <si>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2 02 02088 04 0000 151</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</si>
  <si>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</si>
  <si>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2 02 02088 04 0001 151</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</si>
  <si>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</si>
  <si>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2 02 02089 00 0000 151</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</si>
  <si>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</si>
  <si>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2 02 02089 04 0000 151</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</si>
  <si>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</si>
  <si>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2 02 02089 04 0001 151</t>
  </si>
  <si>
    <t>Субсидии бюджетам городских округов на обеспечение мероприятий по капитальному ремонту многоквартирных домов за счет средств бюджетов</t>
  </si>
  <si>
    <t>2 02 02089 04 0002 151</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</si>
  <si>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</si>
  <si>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2 02 02150 00 0000 151</t>
  </si>
  <si>
    <t>Субсидии бюджетам  на реализацию программы энергосбережения и повышения энергетической эффективности на период до 2020 года</t>
  </si>
  <si>
    <t>2 02 02150 04 0000 151</t>
  </si>
  <si>
    <t>Субсидии бюджетам  городских округов на реализацию программы энергосбережения и повышения энергетической эффективности на период до 2020 года</t>
  </si>
  <si>
    <t>2 02 02156 00 0000 151</t>
  </si>
  <si>
    <t>Субсидии бюджетам на закупку произведенных на территории государств - участников Единого экономического пространства автобусов, работающих на газомоторном топливе, трамваев и троллейбусов</t>
  </si>
  <si>
    <t>2 02 02156 04 0000 151</t>
  </si>
  <si>
    <t>Субсидии бюджетам городских округов на закупку произведенных на территории государств - участников Единого экономического пространства автобусов, работающих на газомоторном топливе, трамваев и троллейбусов</t>
  </si>
  <si>
    <t>2 02 25555 00 0000 151</t>
  </si>
  <si>
    <t>2 02 02204 00 0000 151</t>
  </si>
  <si>
    <t>Субсидии бюджетам на модернизацию региональных  систем  дошкольного образования</t>
  </si>
  <si>
    <t>2 02 02204 04 0000 151</t>
  </si>
  <si>
    <t>Субсидии бюджетам городских округов на модернизацию региональных  систем  дошкольного образования</t>
  </si>
  <si>
    <t>2 02 02207 00 0000 151</t>
  </si>
  <si>
    <t>Субсидии бюджетам на реализацию мероприятий государственной программы Российской Федерации "Доступная среда" на 2011 - 2020 годы</t>
  </si>
  <si>
    <t>2 02 29999 00 0000 151</t>
  </si>
  <si>
    <t>2 02 30000 00 0000 151</t>
  </si>
  <si>
    <t xml:space="preserve">Субвенции бюджетам бюджетам бюджетной системы  Российской Федерации  </t>
  </si>
  <si>
    <t>2 02 03002 00 0000 151</t>
  </si>
  <si>
    <t>Субвенции бюджетам  на осуществление полномочий по подготовке проведения статистических переписей</t>
  </si>
  <si>
    <t>2 02 03002 04 0000 151</t>
  </si>
  <si>
    <t>Субвенции бюджетам городских округов на осуществление полномочий по подготовке проведения статистических переписей</t>
  </si>
  <si>
    <t>2 02 03007 00 0000 151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</si>
  <si>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</si>
  <si>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2 02 30021 00 0000 151</t>
  </si>
  <si>
    <t>Субвенции бюджетам городских округов на  ежемесячное денежное вознаграждение за классное руководство</t>
  </si>
  <si>
    <t>2 02 30024 00 0000 151</t>
  </si>
  <si>
    <t xml:space="preserve">Субвенции местным бюджетам на выполнение передаваемых полномочий субъектов Российской Федерации </t>
  </si>
  <si>
    <t>2 02 03026 00 0000 151</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</si>
  <si>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</si>
  <si>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2 02 03026 04 0000 151</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</si>
  <si>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</si>
  <si>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2 02 30029 00 0000 151</t>
  </si>
  <si>
    <t>2 02 03030 00 0000 151</t>
  </si>
  <si>
    <t>Субвенции бюджетам  на 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</si>
  <si>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2 02 03030 04 0000 151</t>
  </si>
  <si>
    <t>Субвенции бюджетам городских округов на 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</si>
  <si>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2 02 03033 00 0000 151</t>
  </si>
  <si>
    <t>Субвенции бюджетам муниципальных образований на оздоровление детей</t>
  </si>
  <si>
    <t>2 02 03033 04 0000 151</t>
  </si>
  <si>
    <t>Субвенции бюджетам городских округов на оздоровление детей</t>
  </si>
  <si>
    <t>2 02 03034 00 0000 151</t>
  </si>
  <si>
    <t xml:space="preserve">Субвенции бюджетам муниципальных образований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 </t>
  </si>
  <si>
    <t>2 02 03034 04 0000 151</t>
  </si>
  <si>
    <t>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оказание мер социальной поддержки которым относится к ведению Российской Федерации</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</si>
  <si>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</si>
  <si>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</si>
  <si>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2 02 03055 04 0000 151</t>
  </si>
  <si>
    <t>Субвенции бюджетам городских округов  на  денежные  выплаты  медицинскому персоналу фельдшерско-акушерских   пунктов,  врачам, фельдшерам   и   медицинским   сестрам   скорой  медицинской помощи</t>
  </si>
  <si>
    <t>2 02 35134 00 0000 151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</si>
  <si>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</si>
  <si>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2 02 35135 00 0000 151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</si>
  <si>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</si>
  <si>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2 02 35930 00 0000 151</t>
  </si>
  <si>
    <t>2 02 03077 00 0000 151</t>
  </si>
  <si>
    <t>Субвенции бюджетам  на приобретение жилья гражданами, уволенными с военной службы (службы), и приравненными к ним лицами</t>
  </si>
  <si>
    <t>2 02 03077 04 0000 151</t>
  </si>
  <si>
    <t>Субвенции бюджетам городских округов на приобретение жилья гражданами, уволенными с военной службы (службы), и приравненными к ним лицами</t>
  </si>
  <si>
    <t>2 02 03078 00 0000 151</t>
  </si>
  <si>
    <t>Субвенции бюджетам на модернизацию региональных систем общего образования</t>
  </si>
  <si>
    <t>2 02 03078 04 0000 151</t>
  </si>
  <si>
    <t>Субвенции бюджетам городских округов на модернизацию региональных систем общего образования</t>
  </si>
  <si>
    <t>2 02 03119 00 0000 151</t>
  </si>
  <si>
    <t>Субвенции бюджетам муниципальных образований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</si>
  <si>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2 02 03119 04 0000 151</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</si>
  <si>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</si>
  <si>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2 02 03121 00 0000 151</t>
  </si>
  <si>
    <t>Субвенции бюджетам на проведение Всероссийской сельскохозяйственной переписи в 2016 году</t>
  </si>
  <si>
    <t xml:space="preserve"> 2 02 03121 04 0000 151</t>
  </si>
  <si>
    <t>2 02 03999 00 0000 151</t>
  </si>
  <si>
    <t>Прочие субвенции</t>
  </si>
  <si>
    <t>2 02 03999 04 0000 151</t>
  </si>
  <si>
    <t>2 02 40000 00 0000 151</t>
  </si>
  <si>
    <t>2 02 04005 00 0000 151</t>
  </si>
  <si>
    <t xml:space="preserve"> Межбюджетные трансферты,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</si>
  <si>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2 02 04005 04 0000 151</t>
  </si>
  <si>
    <t xml:space="preserve"> Межбюджетные трансферты,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</si>
  <si>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</si>
  <si>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</si>
  <si>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2 02 04029 00 0000 151</t>
  </si>
  <si>
    <t>Межбюджетные трансферты местным бюджетам на реализацию дополнительных мероприятий, направленных на снижение напряженности на рынке труда</t>
  </si>
  <si>
    <t>2 02 04029 04 0000 151</t>
  </si>
  <si>
    <t>Межбюджетные трансферты, передаваемые бюджетам городских округов на реализацию дополнительных мероприятий, направленных на снижение напряженности на рынке труда</t>
  </si>
  <si>
    <t>2 02 04034 00 0000 151</t>
  </si>
  <si>
    <t>Межбюджетные трансферты, передаваемые бюджетам на реализацию программ  и мероприятий по модернизации здравоохранения</t>
  </si>
  <si>
    <t>2 02 04034 00 0001 151</t>
  </si>
  <si>
    <t>Межбюджетные трансферты, передаваемые бюджетам городских округов на реализацию программ  и мероприятий по модернизации здравоохранения в части укрепления материально-технической базы медицинских учреждений</t>
  </si>
  <si>
    <t>2 02 04034 04 0001 151</t>
  </si>
  <si>
    <t>Межбюджетные трансферты,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материально-технической базы медицинских учреждений</t>
  </si>
  <si>
    <t>2 02 04034 00 0002 151</t>
  </si>
  <si>
    <t>Межбюджетные трансферты,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</si>
  <si>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2 02 04034 04 0002 151</t>
  </si>
  <si>
    <t>Межбюджетные трансферты,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</si>
  <si>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2 02 49999 00 0000 151</t>
  </si>
  <si>
    <t>2 07 00000 00 0000 000</t>
  </si>
  <si>
    <t>Прочие безвозмездные поступления</t>
  </si>
  <si>
    <t>2 07 04000 04 0000 180</t>
  </si>
  <si>
    <t>2 18 00000 00 0000 000</t>
  </si>
  <si>
    <t>2 18 00000 00 0000 180</t>
  </si>
  <si>
    <t>2 18 04000 04 0000 180</t>
  </si>
  <si>
    <t>Доходы бюджетов городских округов от возврата  организациями остатков субсидий прошлых лет</t>
  </si>
  <si>
    <t>2 19 00000 00 0000 000</t>
  </si>
  <si>
    <t>2 19 00000 04 0000 151</t>
  </si>
  <si>
    <t>ФОРМА К-2</t>
  </si>
  <si>
    <t>Исполнение бюджета города Березники по кодам видов доходов за I квартал 2017 г.
и ожидаемое исполнение бюджета города за 2017 год</t>
  </si>
  <si>
    <t>тыс.руб.</t>
  </si>
  <si>
    <r>
      <t xml:space="preserve">от </t>
    </r>
    <r>
      <rPr>
        <u val="single"/>
        <sz val="12"/>
        <rFont val="Times New Roman"/>
        <family val="1"/>
      </rPr>
      <t>05.05.2017 № 1066</t>
    </r>
  </si>
</sst>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numFmt numFmtId="173" formatCode="#,##0.0"/>
    <numFmt numFmtId="174" formatCode="dd/mm/yyyy\ hh:mm"/>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36">
    <font>
      <sz val="10"/>
      <name val="Arial"/>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sz val="10"/>
      <name val="Arial Cyr"/>
      <family val="0"/>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b/>
      <sz val="10"/>
      <name val="Arial Cyr"/>
      <family val="0"/>
    </font>
    <font>
      <i/>
      <sz val="10"/>
      <name val="Arial Cyr"/>
      <family val="0"/>
    </font>
    <font>
      <sz val="11"/>
      <color indexed="17"/>
      <name val="Calibri"/>
      <family val="2"/>
    </font>
    <font>
      <sz val="10"/>
      <name val="Times New Roman"/>
      <family val="1"/>
    </font>
    <font>
      <sz val="8"/>
      <name val="Times New Roman"/>
      <family val="1"/>
    </font>
    <font>
      <b/>
      <sz val="10"/>
      <name val="Times New Roman"/>
      <family val="1"/>
    </font>
    <font>
      <sz val="9"/>
      <name val="Times New Roman"/>
      <family val="1"/>
    </font>
    <font>
      <b/>
      <sz val="9"/>
      <name val="Times New Roman"/>
      <family val="1"/>
    </font>
    <font>
      <b/>
      <sz val="12"/>
      <name val="Times New Roman"/>
      <family val="1"/>
    </font>
    <font>
      <sz val="11"/>
      <name val="Times New Roman"/>
      <family val="1"/>
    </font>
    <font>
      <sz val="7"/>
      <name val="Arial Cyr"/>
      <family val="0"/>
    </font>
    <font>
      <sz val="9"/>
      <name val="Arial Cyr"/>
      <family val="0"/>
    </font>
    <font>
      <sz val="12"/>
      <name val="Arial Cyr"/>
      <family val="0"/>
    </font>
    <font>
      <sz val="12"/>
      <name val="Times New Roman"/>
      <family val="1"/>
    </font>
    <font>
      <sz val="12"/>
      <name val="Arial"/>
      <family val="2"/>
    </font>
    <font>
      <sz val="8"/>
      <name val="Tahoma"/>
      <family val="2"/>
    </font>
    <font>
      <u val="single"/>
      <sz val="12"/>
      <name val="Times New Roman"/>
      <family val="1"/>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theme="6" tint="0.7999799847602844"/>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style="thin"/>
      <right style="thin"/>
      <top/>
      <bottom style="thin"/>
    </border>
    <border>
      <left>
        <color indexed="63"/>
      </left>
      <right>
        <color indexed="63"/>
      </right>
      <top>
        <color indexed="63"/>
      </top>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73">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3" fillId="0" borderId="0">
      <alignment/>
      <protection/>
    </xf>
    <xf numFmtId="0" fontId="4" fillId="11"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5" fillId="7" borderId="1" applyNumberFormat="0" applyAlignment="0" applyProtection="0"/>
    <xf numFmtId="0" fontId="6" fillId="15" borderId="2" applyNumberFormat="0" applyAlignment="0" applyProtection="0"/>
    <xf numFmtId="0" fontId="7" fillId="15"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16" borderId="7" applyNumberFormat="0" applyAlignment="0" applyProtection="0"/>
    <xf numFmtId="0" fontId="14" fillId="0" borderId="0" applyNumberFormat="0" applyFill="0" applyBorder="0" applyAlignment="0" applyProtection="0"/>
    <xf numFmtId="0" fontId="15" fillId="7"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2" fillId="0" borderId="0" applyNumberFormat="0" applyFill="0" applyBorder="0" applyAlignment="0" applyProtection="0"/>
    <xf numFmtId="0" fontId="16" fillId="17" borderId="0" applyNumberFormat="0" applyBorder="0" applyAlignment="0" applyProtection="0"/>
    <xf numFmtId="0" fontId="17" fillId="0" borderId="0" applyNumberFormat="0" applyFill="0" applyBorder="0" applyAlignment="0" applyProtection="0"/>
    <xf numFmtId="0" fontId="8" fillId="4"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6" borderId="0" applyNumberFormat="0" applyBorder="0" applyAlignment="0" applyProtection="0"/>
  </cellStyleXfs>
  <cellXfs count="75">
    <xf numFmtId="0" fontId="0" fillId="0" borderId="0" xfId="0" applyAlignment="1">
      <alignment/>
    </xf>
    <xf numFmtId="3" fontId="25" fillId="0" borderId="10" xfId="62" applyNumberFormat="1" applyFont="1" applyBorder="1" applyAlignment="1">
      <alignment horizontal="left" vertical="top"/>
      <protection/>
    </xf>
    <xf numFmtId="0" fontId="25" fillId="0" borderId="10" xfId="62" applyFont="1" applyBorder="1" applyAlignment="1">
      <alignment horizontal="left" vertical="top"/>
      <protection/>
    </xf>
    <xf numFmtId="0" fontId="25" fillId="0" borderId="10" xfId="62" applyFont="1" applyFill="1" applyBorder="1" applyAlignment="1">
      <alignment horizontal="left" vertical="top"/>
      <protection/>
    </xf>
    <xf numFmtId="0" fontId="25" fillId="0" borderId="10" xfId="62" applyFont="1" applyBorder="1" applyAlignment="1">
      <alignment horizontal="left" vertical="top"/>
      <protection/>
    </xf>
    <xf numFmtId="3" fontId="25" fillId="0" borderId="10" xfId="62" applyNumberFormat="1" applyFont="1" applyBorder="1" applyAlignment="1">
      <alignment horizontal="left" vertical="top"/>
      <protection/>
    </xf>
    <xf numFmtId="0" fontId="24" fillId="0" borderId="10" xfId="0" applyFont="1" applyBorder="1" applyAlignment="1">
      <alignment horizontal="left" vertical="top" wrapText="1"/>
    </xf>
    <xf numFmtId="0" fontId="22" fillId="0" borderId="10" xfId="0" applyFont="1" applyBorder="1" applyAlignment="1">
      <alignment vertical="top" wrapText="1"/>
    </xf>
    <xf numFmtId="0" fontId="22" fillId="0" borderId="10" xfId="0" applyFont="1" applyBorder="1" applyAlignment="1">
      <alignment vertical="top" wrapText="1"/>
    </xf>
    <xf numFmtId="0" fontId="22" fillId="0" borderId="10" xfId="0" applyFont="1" applyFill="1" applyBorder="1" applyAlignment="1">
      <alignment vertical="top" wrapText="1"/>
    </xf>
    <xf numFmtId="0" fontId="22" fillId="0" borderId="10" xfId="0" applyFont="1" applyBorder="1" applyAlignment="1">
      <alignment horizontal="left" vertical="top" wrapText="1"/>
    </xf>
    <xf numFmtId="0" fontId="22" fillId="0" borderId="10" xfId="0" applyFont="1" applyBorder="1" applyAlignment="1">
      <alignment horizontal="left" vertical="top" wrapText="1"/>
    </xf>
    <xf numFmtId="0" fontId="24" fillId="0" borderId="10" xfId="0" applyFont="1" applyBorder="1" applyAlignment="1">
      <alignment horizontal="left" vertical="top" wrapText="1"/>
    </xf>
    <xf numFmtId="0" fontId="22" fillId="0" borderId="10" xfId="0" applyFont="1" applyFill="1" applyBorder="1" applyAlignment="1">
      <alignment horizontal="left" vertical="top" wrapText="1"/>
    </xf>
    <xf numFmtId="0" fontId="22" fillId="0" borderId="10" xfId="0" applyFont="1" applyFill="1" applyBorder="1" applyAlignment="1">
      <alignment vertical="top" wrapText="1"/>
    </xf>
    <xf numFmtId="0" fontId="26" fillId="0" borderId="10" xfId="62" applyFont="1" applyBorder="1" applyAlignment="1">
      <alignment horizontal="left" vertical="top"/>
      <protection/>
    </xf>
    <xf numFmtId="0" fontId="27" fillId="0" borderId="0" xfId="62" applyFont="1">
      <alignment/>
      <protection/>
    </xf>
    <xf numFmtId="0" fontId="28" fillId="0" borderId="0" xfId="62" applyFont="1" applyBorder="1">
      <alignment/>
      <protection/>
    </xf>
    <xf numFmtId="0" fontId="28" fillId="0" borderId="0" xfId="62" applyFont="1" applyFill="1" applyBorder="1">
      <alignment/>
      <protection/>
    </xf>
    <xf numFmtId="3" fontId="23" fillId="0" borderId="10" xfId="60" applyNumberFormat="1" applyFont="1" applyFill="1" applyBorder="1" applyAlignment="1">
      <alignment horizontal="center" vertical="center" wrapText="1"/>
      <protection/>
    </xf>
    <xf numFmtId="3" fontId="23" fillId="18" borderId="10" xfId="60" applyNumberFormat="1" applyFont="1" applyFill="1" applyBorder="1" applyAlignment="1">
      <alignment horizontal="center" vertical="center" wrapText="1"/>
      <protection/>
    </xf>
    <xf numFmtId="3" fontId="23" fillId="0" borderId="11" xfId="62" applyNumberFormat="1" applyFont="1" applyFill="1" applyBorder="1" applyAlignment="1">
      <alignment horizontal="center" vertical="center" wrapText="1"/>
      <protection/>
    </xf>
    <xf numFmtId="3" fontId="23" fillId="18" borderId="11" xfId="62" applyNumberFormat="1" applyFont="1" applyFill="1" applyBorder="1" applyAlignment="1">
      <alignment horizontal="center" vertical="center" wrapText="1"/>
      <protection/>
    </xf>
    <xf numFmtId="0" fontId="29" fillId="0" borderId="0" xfId="62" applyFont="1" applyFill="1">
      <alignment/>
      <protection/>
    </xf>
    <xf numFmtId="3" fontId="26" fillId="0" borderId="10" xfId="62" applyNumberFormat="1" applyFont="1" applyBorder="1" applyAlignment="1">
      <alignment horizontal="left" vertical="top"/>
      <protection/>
    </xf>
    <xf numFmtId="0" fontId="24" fillId="0" borderId="10" xfId="0" applyFont="1" applyBorder="1" applyAlignment="1">
      <alignment vertical="top" wrapText="1"/>
    </xf>
    <xf numFmtId="173" fontId="24" fillId="0" borderId="10" xfId="62" applyNumberFormat="1" applyFont="1" applyFill="1" applyBorder="1" applyAlignment="1">
      <alignment vertical="top"/>
      <protection/>
    </xf>
    <xf numFmtId="173" fontId="24" fillId="18" borderId="10" xfId="62" applyNumberFormat="1" applyFont="1" applyFill="1" applyBorder="1" applyAlignment="1">
      <alignment vertical="top"/>
      <protection/>
    </xf>
    <xf numFmtId="0" fontId="29" fillId="0" borderId="0" xfId="62" applyFont="1">
      <alignment/>
      <protection/>
    </xf>
    <xf numFmtId="0" fontId="26" fillId="0" borderId="10" xfId="62" applyFont="1" applyBorder="1" applyAlignment="1">
      <alignment horizontal="left" vertical="top"/>
      <protection/>
    </xf>
    <xf numFmtId="0" fontId="30" fillId="0" borderId="0" xfId="62" applyFont="1">
      <alignment/>
      <protection/>
    </xf>
    <xf numFmtId="173" fontId="22" fillId="0" borderId="10" xfId="62" applyNumberFormat="1" applyFont="1" applyFill="1" applyBorder="1" applyAlignment="1">
      <alignment vertical="top"/>
      <protection/>
    </xf>
    <xf numFmtId="173" fontId="22" fillId="18" borderId="10" xfId="62" applyNumberFormat="1" applyFont="1" applyFill="1" applyBorder="1" applyAlignment="1">
      <alignment vertical="top"/>
      <protection/>
    </xf>
    <xf numFmtId="173" fontId="22" fillId="0" borderId="10" xfId="62" applyNumberFormat="1" applyFont="1" applyFill="1" applyBorder="1" applyAlignment="1">
      <alignment vertical="top"/>
      <protection/>
    </xf>
    <xf numFmtId="173" fontId="22" fillId="18" borderId="10" xfId="62" applyNumberFormat="1" applyFont="1" applyFill="1" applyBorder="1" applyAlignment="1">
      <alignment vertical="top"/>
      <protection/>
    </xf>
    <xf numFmtId="0" fontId="8" fillId="0" borderId="0" xfId="62" applyFont="1">
      <alignment/>
      <protection/>
    </xf>
    <xf numFmtId="3" fontId="26" fillId="0" borderId="10" xfId="62" applyNumberFormat="1" applyFont="1" applyFill="1" applyBorder="1" applyAlignment="1">
      <alignment horizontal="left" vertical="top"/>
      <protection/>
    </xf>
    <xf numFmtId="0" fontId="24" fillId="0" borderId="10" xfId="0" applyFont="1" applyFill="1" applyBorder="1" applyAlignment="1">
      <alignment horizontal="left" vertical="top" wrapText="1"/>
    </xf>
    <xf numFmtId="0" fontId="19" fillId="0" borderId="0" xfId="62" applyFont="1">
      <alignment/>
      <protection/>
    </xf>
    <xf numFmtId="0" fontId="24" fillId="0" borderId="10" xfId="0" applyFont="1" applyFill="1" applyBorder="1" applyAlignment="1">
      <alignment vertical="top" wrapText="1"/>
    </xf>
    <xf numFmtId="3" fontId="25" fillId="0" borderId="10" xfId="62" applyNumberFormat="1" applyFont="1" applyFill="1" applyBorder="1" applyAlignment="1">
      <alignment horizontal="left" vertical="top"/>
      <protection/>
    </xf>
    <xf numFmtId="3" fontId="26" fillId="0" borderId="10" xfId="62" applyNumberFormat="1" applyFont="1" applyBorder="1" applyAlignment="1">
      <alignment horizontal="left" vertical="top"/>
      <protection/>
    </xf>
    <xf numFmtId="0" fontId="24" fillId="0" borderId="10" xfId="0" applyFont="1" applyBorder="1" applyAlignment="1">
      <alignment vertical="top" wrapText="1"/>
    </xf>
    <xf numFmtId="173" fontId="24" fillId="0" borderId="10" xfId="62" applyNumberFormat="1" applyFont="1" applyFill="1" applyBorder="1" applyAlignment="1">
      <alignment vertical="top"/>
      <protection/>
    </xf>
    <xf numFmtId="173" fontId="24" fillId="18" borderId="10" xfId="62" applyNumberFormat="1" applyFont="1" applyFill="1" applyBorder="1" applyAlignment="1">
      <alignment vertical="top"/>
      <protection/>
    </xf>
    <xf numFmtId="3" fontId="26" fillId="0" borderId="10" xfId="62" applyNumberFormat="1" applyFont="1" applyBorder="1" applyAlignment="1">
      <alignment vertical="top"/>
      <protection/>
    </xf>
    <xf numFmtId="3" fontId="25" fillId="0" borderId="10" xfId="62" applyNumberFormat="1" applyFont="1" applyBorder="1" applyAlignment="1">
      <alignment vertical="top"/>
      <protection/>
    </xf>
    <xf numFmtId="0" fontId="26" fillId="0" borderId="10" xfId="62" applyFont="1" applyFill="1" applyBorder="1" applyAlignment="1">
      <alignment horizontal="left" vertical="top"/>
      <protection/>
    </xf>
    <xf numFmtId="0" fontId="24" fillId="0" borderId="10" xfId="0" applyFont="1" applyFill="1" applyBorder="1" applyAlignment="1">
      <alignment vertical="top" wrapText="1"/>
    </xf>
    <xf numFmtId="0" fontId="24" fillId="0" borderId="10" xfId="0" applyFont="1" applyBorder="1" applyAlignment="1">
      <alignment wrapText="1"/>
    </xf>
    <xf numFmtId="173" fontId="24" fillId="0" borderId="10" xfId="62" applyNumberFormat="1" applyFont="1" applyFill="1" applyBorder="1" applyAlignment="1">
      <alignment/>
      <protection/>
    </xf>
    <xf numFmtId="173" fontId="24" fillId="18" borderId="10" xfId="62" applyNumberFormat="1" applyFont="1" applyFill="1" applyBorder="1" applyAlignment="1">
      <alignment/>
      <protection/>
    </xf>
    <xf numFmtId="0" fontId="31" fillId="0" borderId="0" xfId="62" applyFont="1">
      <alignment/>
      <protection/>
    </xf>
    <xf numFmtId="0" fontId="33" fillId="0" borderId="0" xfId="0" applyFont="1" applyAlignment="1">
      <alignment/>
    </xf>
    <xf numFmtId="0" fontId="32" fillId="0" borderId="0" xfId="62" applyFont="1" applyFill="1" applyAlignment="1">
      <alignment/>
      <protection/>
    </xf>
    <xf numFmtId="0" fontId="32" fillId="0" borderId="0" xfId="62" applyFont="1">
      <alignment/>
      <protection/>
    </xf>
    <xf numFmtId="0" fontId="8" fillId="0" borderId="10" xfId="62" applyFont="1" applyBorder="1">
      <alignment/>
      <protection/>
    </xf>
    <xf numFmtId="0" fontId="8" fillId="0" borderId="10" xfId="62" applyFont="1" applyFill="1" applyBorder="1">
      <alignment/>
      <protection/>
    </xf>
    <xf numFmtId="0" fontId="8" fillId="0" borderId="0" xfId="62" applyFont="1" applyFill="1">
      <alignment/>
      <protection/>
    </xf>
    <xf numFmtId="0" fontId="8" fillId="18" borderId="0" xfId="62" applyFont="1" applyFill="1">
      <alignment/>
      <protection/>
    </xf>
    <xf numFmtId="173" fontId="8" fillId="0" borderId="0" xfId="62" applyNumberFormat="1" applyFont="1" applyFill="1">
      <alignment/>
      <protection/>
    </xf>
    <xf numFmtId="173" fontId="8" fillId="0" borderId="0" xfId="62" applyNumberFormat="1" applyFont="1">
      <alignment/>
      <protection/>
    </xf>
    <xf numFmtId="0" fontId="32" fillId="0" borderId="0" xfId="62" applyFont="1" applyFill="1" applyAlignment="1">
      <alignment horizontal="left"/>
      <protection/>
    </xf>
    <xf numFmtId="0" fontId="33" fillId="0" borderId="0" xfId="0" applyFont="1" applyAlignment="1">
      <alignment/>
    </xf>
    <xf numFmtId="0" fontId="32" fillId="0" borderId="0" xfId="62" applyFont="1" applyFill="1" applyAlignment="1">
      <alignment/>
      <protection/>
    </xf>
    <xf numFmtId="0" fontId="33" fillId="0" borderId="0" xfId="0" applyFont="1" applyAlignment="1">
      <alignment horizontal="left"/>
    </xf>
    <xf numFmtId="0" fontId="28" fillId="0" borderId="12" xfId="62" applyFont="1" applyFill="1" applyBorder="1" applyAlignment="1">
      <alignment horizontal="center"/>
      <protection/>
    </xf>
    <xf numFmtId="0" fontId="0" fillId="0" borderId="12" xfId="0" applyBorder="1" applyAlignment="1">
      <alignment horizontal="center"/>
    </xf>
    <xf numFmtId="0" fontId="27" fillId="0" borderId="0" xfId="61" applyFont="1" applyAlignment="1">
      <alignment horizontal="center" wrapText="1"/>
      <protection/>
    </xf>
    <xf numFmtId="3" fontId="23" fillId="0" borderId="10" xfId="62" applyNumberFormat="1" applyFont="1" applyFill="1" applyBorder="1" applyAlignment="1">
      <alignment horizontal="center" vertical="center" wrapText="1"/>
      <protection/>
    </xf>
    <xf numFmtId="3" fontId="23" fillId="0" borderId="13" xfId="60" applyNumberFormat="1" applyFont="1" applyFill="1" applyBorder="1" applyAlignment="1">
      <alignment horizontal="center" vertical="center" wrapText="1"/>
      <protection/>
    </xf>
    <xf numFmtId="3" fontId="23" fillId="0" borderId="14" xfId="60" applyNumberFormat="1" applyFont="1" applyFill="1" applyBorder="1" applyAlignment="1">
      <alignment horizontal="center" vertical="center" wrapText="1"/>
      <protection/>
    </xf>
    <xf numFmtId="3" fontId="23" fillId="0" borderId="15" xfId="60" applyNumberFormat="1" applyFont="1" applyFill="1" applyBorder="1" applyAlignment="1">
      <alignment horizontal="center" vertical="center" wrapText="1"/>
      <protection/>
    </xf>
    <xf numFmtId="3" fontId="23" fillId="0" borderId="16" xfId="60" applyNumberFormat="1" applyFont="1" applyFill="1" applyBorder="1" applyAlignment="1">
      <alignment horizontal="center" vertical="center" wrapText="1"/>
      <protection/>
    </xf>
    <xf numFmtId="3" fontId="23" fillId="0" borderId="11" xfId="60" applyNumberFormat="1" applyFont="1" applyFill="1" applyBorder="1" applyAlignment="1">
      <alignment horizontal="center" vertical="center" wrapText="1"/>
      <protection/>
    </xf>
  </cellXfs>
  <cellStyles count="62">
    <cellStyle name="Normal" xfId="0"/>
    <cellStyle name="RowLevel_0" xfId="1"/>
    <cellStyle name="ColLevel_0" xfId="2"/>
    <cellStyle name="RowLevel_1" xfId="3"/>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 4" xfId="56"/>
    <cellStyle name="Обычный 5" xfId="57"/>
    <cellStyle name="Обычный 6" xfId="58"/>
    <cellStyle name="Обычный 7" xfId="59"/>
    <cellStyle name="Обычный_Исп9м-в2005г." xfId="60"/>
    <cellStyle name="Обычный_Книга3" xfId="61"/>
    <cellStyle name="Обычный_Покварталь." xfId="62"/>
    <cellStyle name="Followed Hyperlink" xfId="63"/>
    <cellStyle name="Плохой" xfId="64"/>
    <cellStyle name="Пояснение" xfId="65"/>
    <cellStyle name="Примечание" xfId="66"/>
    <cellStyle name="Percent" xfId="67"/>
    <cellStyle name="Связанная ячейка" xfId="68"/>
    <cellStyle name="Текст предупреждения" xfId="69"/>
    <cellStyle name="Comma" xfId="70"/>
    <cellStyle name="Comma [0]" xfId="71"/>
    <cellStyle name="Хороший"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271\&#1086;&#1090;&#1076;&#1077;&#1083;%20&#1085;&#1087;&#1080;&#1092;&#1086;&#1084;&#1093;\&#1052;&#1072;&#1083;&#1082;&#1086;&#1074;&#1072;\&#1050;&#1086;&#1087;&#1080;&#1103;%202017_1%20&#1082;&#1074;.&#1060;&#1086;&#1088;&#1084;&#1072;%20&#1050;-2%20(&#1044;&#1086;&#1093;&#1086;&#1076;&#1099;)%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орма К-2"/>
      <sheetName val="АЦКфакт"/>
      <sheetName val="АЦК ПланГод"/>
      <sheetName val="Лист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37"/>
  <sheetViews>
    <sheetView tabSelected="1" zoomScale="85" zoomScaleNormal="85" zoomScaleSheetLayoutView="100" zoomScalePageLayoutView="0" workbookViewId="0" topLeftCell="A1">
      <pane xSplit="2" ySplit="11" topLeftCell="C12" activePane="bottomRight" state="frozen"/>
      <selection pane="topLeft" activeCell="A1" sqref="A1"/>
      <selection pane="topRight" activeCell="C1" sqref="C1"/>
      <selection pane="bottomLeft" activeCell="A10" sqref="A10"/>
      <selection pane="bottomRight" activeCell="C4" sqref="C4:J4"/>
    </sheetView>
  </sheetViews>
  <sheetFormatPr defaultColWidth="9.140625" defaultRowHeight="12.75"/>
  <cols>
    <col min="1" max="1" width="18.00390625" style="35" customWidth="1"/>
    <col min="2" max="2" width="72.28125" style="35" customWidth="1"/>
    <col min="3" max="3" width="10.7109375" style="58" customWidth="1"/>
    <col min="4" max="4" width="11.140625" style="58" customWidth="1"/>
    <col min="5" max="5" width="11.00390625" style="59" hidden="1" customWidth="1"/>
    <col min="6" max="6" width="10.7109375" style="58" customWidth="1"/>
    <col min="7" max="7" width="11.7109375" style="59" hidden="1" customWidth="1"/>
    <col min="8" max="8" width="7.28125" style="58" customWidth="1"/>
    <col min="9" max="9" width="10.57421875" style="35" hidden="1" customWidth="1"/>
    <col min="10" max="10" width="10.8515625" style="35" customWidth="1"/>
    <col min="11" max="16384" width="9.140625" style="35" customWidth="1"/>
  </cols>
  <sheetData>
    <row r="1" spans="1:10" ht="15">
      <c r="A1" s="52"/>
      <c r="B1" s="52"/>
      <c r="C1" s="62" t="s">
        <v>294</v>
      </c>
      <c r="D1" s="63"/>
      <c r="E1" s="63"/>
      <c r="F1" s="63"/>
      <c r="G1" s="63"/>
      <c r="H1" s="63"/>
      <c r="I1" s="63"/>
      <c r="J1" s="63"/>
    </row>
    <row r="2" spans="1:10" ht="15">
      <c r="A2" s="52"/>
      <c r="B2" s="52"/>
      <c r="C2" s="62" t="s">
        <v>221</v>
      </c>
      <c r="D2" s="63"/>
      <c r="E2" s="63"/>
      <c r="F2" s="63"/>
      <c r="G2" s="63"/>
      <c r="H2" s="63"/>
      <c r="I2" s="63"/>
      <c r="J2" s="63"/>
    </row>
    <row r="3" spans="1:10" ht="15">
      <c r="A3" s="52"/>
      <c r="B3" s="52"/>
      <c r="C3" s="62" t="s">
        <v>295</v>
      </c>
      <c r="D3" s="63"/>
      <c r="E3" s="63"/>
      <c r="F3" s="63"/>
      <c r="G3" s="63"/>
      <c r="H3" s="63"/>
      <c r="I3" s="63"/>
      <c r="J3" s="63"/>
    </row>
    <row r="4" spans="1:10" ht="15">
      <c r="A4" s="52"/>
      <c r="B4" s="52"/>
      <c r="C4" s="64" t="s">
        <v>652</v>
      </c>
      <c r="D4" s="63"/>
      <c r="E4" s="63"/>
      <c r="F4" s="63"/>
      <c r="G4" s="63"/>
      <c r="H4" s="63"/>
      <c r="I4" s="63"/>
      <c r="J4" s="63"/>
    </row>
    <row r="5" spans="1:10" ht="15">
      <c r="A5" s="52"/>
      <c r="B5" s="52"/>
      <c r="C5" s="54"/>
      <c r="D5" s="53"/>
      <c r="E5" s="53"/>
      <c r="F5" s="53"/>
      <c r="G5" s="53"/>
      <c r="H5" s="53"/>
      <c r="I5" s="53"/>
      <c r="J5" s="53"/>
    </row>
    <row r="6" spans="1:10" ht="15.75" customHeight="1">
      <c r="A6" s="55"/>
      <c r="B6" s="55"/>
      <c r="C6" s="62" t="s">
        <v>649</v>
      </c>
      <c r="D6" s="65"/>
      <c r="E6" s="65"/>
      <c r="F6" s="65"/>
      <c r="G6" s="65"/>
      <c r="H6" s="65"/>
      <c r="I6" s="65"/>
      <c r="J6" s="65"/>
    </row>
    <row r="7" spans="1:10" s="16" customFormat="1" ht="45" customHeight="1">
      <c r="A7" s="68" t="s">
        <v>650</v>
      </c>
      <c r="B7" s="68"/>
      <c r="C7" s="68"/>
      <c r="D7" s="68"/>
      <c r="E7" s="68"/>
      <c r="F7" s="68"/>
      <c r="G7" s="68"/>
      <c r="H7" s="68"/>
      <c r="I7" s="68"/>
      <c r="J7" s="68"/>
    </row>
    <row r="8" spans="1:10" ht="12.75" customHeight="1">
      <c r="A8" s="17"/>
      <c r="B8" s="17"/>
      <c r="C8" s="18"/>
      <c r="D8" s="66" t="s">
        <v>651</v>
      </c>
      <c r="E8" s="67"/>
      <c r="F8" s="67"/>
      <c r="G8" s="67"/>
      <c r="H8" s="67"/>
      <c r="I8" s="67"/>
      <c r="J8" s="67"/>
    </row>
    <row r="9" spans="1:10" ht="12.75" customHeight="1">
      <c r="A9" s="69" t="s">
        <v>296</v>
      </c>
      <c r="B9" s="69" t="s">
        <v>297</v>
      </c>
      <c r="C9" s="70" t="s">
        <v>293</v>
      </c>
      <c r="D9" s="71"/>
      <c r="E9" s="71"/>
      <c r="F9" s="71"/>
      <c r="G9" s="71"/>
      <c r="H9" s="72"/>
      <c r="I9" s="56"/>
      <c r="J9" s="73" t="s">
        <v>204</v>
      </c>
    </row>
    <row r="10" spans="1:10" s="58" customFormat="1" ht="60" customHeight="1">
      <c r="A10" s="69"/>
      <c r="B10" s="69"/>
      <c r="C10" s="19" t="s">
        <v>38</v>
      </c>
      <c r="D10" s="19" t="s">
        <v>55</v>
      </c>
      <c r="E10" s="20"/>
      <c r="F10" s="19" t="s">
        <v>54</v>
      </c>
      <c r="G10" s="20" t="s">
        <v>298</v>
      </c>
      <c r="H10" s="19" t="s">
        <v>299</v>
      </c>
      <c r="I10" s="57"/>
      <c r="J10" s="74"/>
    </row>
    <row r="11" spans="1:10" s="23" customFormat="1" ht="9.75">
      <c r="A11" s="21">
        <v>1</v>
      </c>
      <c r="B11" s="21">
        <v>2</v>
      </c>
      <c r="C11" s="21">
        <v>3</v>
      </c>
      <c r="D11" s="21">
        <v>4</v>
      </c>
      <c r="E11" s="22"/>
      <c r="F11" s="21">
        <v>5</v>
      </c>
      <c r="G11" s="22"/>
      <c r="H11" s="21">
        <v>6</v>
      </c>
      <c r="J11" s="21">
        <v>7</v>
      </c>
    </row>
    <row r="12" spans="1:10" s="28" customFormat="1" ht="12.75">
      <c r="A12" s="24" t="s">
        <v>300</v>
      </c>
      <c r="B12" s="25" t="s">
        <v>233</v>
      </c>
      <c r="C12" s="26">
        <f>C13+C37+C55+C87+C97+C111+C140+C158+C177+C180+C227+C150+C31</f>
        <v>467092.99999999994</v>
      </c>
      <c r="D12" s="26">
        <f>D13+D37+D55+D87+D97+D111+D140+D158+D177+D180+D227+D150+D31</f>
        <v>478765.5999999999</v>
      </c>
      <c r="E12" s="27">
        <f>D12-C12</f>
        <v>11672.599999999977</v>
      </c>
      <c r="F12" s="26">
        <f>F13+F37+F55+F87+F97+F111+F140+F158+F177+F180+F227+F150+F31</f>
        <v>456492.6000000001</v>
      </c>
      <c r="G12" s="27">
        <f>F12-D12</f>
        <v>-22272.999999999825</v>
      </c>
      <c r="H12" s="26">
        <f>F12/D12*100</f>
        <v>95.34782783057099</v>
      </c>
      <c r="I12" s="26" t="e">
        <f>I13+I37+I55+I87+I97+I111+I140+I158+I177+I180+I227+I150+I31</f>
        <v>#REF!</v>
      </c>
      <c r="J12" s="26">
        <f>J13+J37+J55+J87+J97+J111+J140+J158+J177+J180+J227+J150+J31</f>
        <v>2051780.3</v>
      </c>
    </row>
    <row r="13" spans="1:10" s="28" customFormat="1" ht="12.75">
      <c r="A13" s="29" t="s">
        <v>301</v>
      </c>
      <c r="B13" s="6" t="s">
        <v>281</v>
      </c>
      <c r="C13" s="26">
        <f>C14</f>
        <v>275992</v>
      </c>
      <c r="D13" s="26">
        <f>D14</f>
        <v>275992</v>
      </c>
      <c r="E13" s="27">
        <f aca="true" t="shared" si="0" ref="E13:E115">D13-C13</f>
        <v>0</v>
      </c>
      <c r="F13" s="26">
        <f>F14</f>
        <v>264612.10000000003</v>
      </c>
      <c r="G13" s="27">
        <f>F13-D13</f>
        <v>-11379.899999999965</v>
      </c>
      <c r="H13" s="26">
        <f>F13/D13*100</f>
        <v>95.87672831096555</v>
      </c>
      <c r="I13" s="26" t="e">
        <f>I14</f>
        <v>#REF!</v>
      </c>
      <c r="J13" s="26">
        <f>J14</f>
        <v>1145655</v>
      </c>
    </row>
    <row r="14" spans="1:10" s="30" customFormat="1" ht="12.75">
      <c r="A14" s="24" t="s">
        <v>302</v>
      </c>
      <c r="B14" s="25" t="s">
        <v>280</v>
      </c>
      <c r="C14" s="26">
        <f>C15+C20+C24+C29</f>
        <v>275992</v>
      </c>
      <c r="D14" s="26">
        <f>D15+D20+D24+D29</f>
        <v>275992</v>
      </c>
      <c r="E14" s="27">
        <f>E15+E20+E24+E29</f>
        <v>0</v>
      </c>
      <c r="F14" s="26">
        <f>F15+F20+F24+F29</f>
        <v>264612.10000000003</v>
      </c>
      <c r="G14" s="27">
        <f>F14-D14</f>
        <v>-11379.899999999965</v>
      </c>
      <c r="H14" s="26">
        <f>F14/D14*100</f>
        <v>95.87672831096555</v>
      </c>
      <c r="I14" s="26" t="e">
        <f>I16+#REF!+I30+I25</f>
        <v>#REF!</v>
      </c>
      <c r="J14" s="26">
        <f>J15+J20+J24+J29</f>
        <v>1145655</v>
      </c>
    </row>
    <row r="15" spans="1:10" s="30" customFormat="1" ht="52.5">
      <c r="A15" s="5" t="s">
        <v>303</v>
      </c>
      <c r="B15" s="8" t="s">
        <v>304</v>
      </c>
      <c r="C15" s="33">
        <f>SUM(C16:C19)</f>
        <v>273573</v>
      </c>
      <c r="D15" s="33">
        <f>SUM(D16:D19)</f>
        <v>266573</v>
      </c>
      <c r="E15" s="34">
        <f>SUM(E16:E19)</f>
        <v>-7000</v>
      </c>
      <c r="F15" s="33">
        <f>SUM(F16:F19)</f>
        <v>254534.8</v>
      </c>
      <c r="G15" s="34">
        <f aca="true" t="shared" si="1" ref="G15:G79">F15-D15</f>
        <v>-12038.200000000012</v>
      </c>
      <c r="H15" s="33">
        <f aca="true" t="shared" si="2" ref="H15:H77">F15/D15*100</f>
        <v>95.48408878618613</v>
      </c>
      <c r="I15" s="26"/>
      <c r="J15" s="33">
        <f>SUM(J16:J19)</f>
        <v>1122653</v>
      </c>
    </row>
    <row r="16" spans="1:10" ht="66">
      <c r="A16" s="1" t="s">
        <v>76</v>
      </c>
      <c r="B16" s="7" t="s">
        <v>72</v>
      </c>
      <c r="C16" s="31">
        <v>273573</v>
      </c>
      <c r="D16" s="31">
        <v>266573</v>
      </c>
      <c r="E16" s="32">
        <f t="shared" si="0"/>
        <v>-7000</v>
      </c>
      <c r="F16" s="31">
        <v>254157.7</v>
      </c>
      <c r="G16" s="32">
        <f t="shared" si="1"/>
        <v>-12415.299999999988</v>
      </c>
      <c r="H16" s="31">
        <f t="shared" si="2"/>
        <v>95.3426265975924</v>
      </c>
      <c r="I16" s="31"/>
      <c r="J16" s="31">
        <v>1122653</v>
      </c>
    </row>
    <row r="17" spans="1:10" ht="52.5">
      <c r="A17" s="1" t="s">
        <v>85</v>
      </c>
      <c r="B17" s="7" t="s">
        <v>73</v>
      </c>
      <c r="C17" s="31"/>
      <c r="D17" s="31"/>
      <c r="E17" s="32"/>
      <c r="F17" s="31">
        <v>106.4</v>
      </c>
      <c r="G17" s="32">
        <f t="shared" si="1"/>
        <v>106.4</v>
      </c>
      <c r="H17" s="31"/>
      <c r="I17" s="31"/>
      <c r="J17" s="31"/>
    </row>
    <row r="18" spans="1:10" ht="66">
      <c r="A18" s="1" t="s">
        <v>77</v>
      </c>
      <c r="B18" s="7" t="s">
        <v>74</v>
      </c>
      <c r="C18" s="31"/>
      <c r="D18" s="31"/>
      <c r="E18" s="32"/>
      <c r="F18" s="31">
        <v>274.8</v>
      </c>
      <c r="G18" s="32">
        <f t="shared" si="1"/>
        <v>274.8</v>
      </c>
      <c r="H18" s="31"/>
      <c r="I18" s="31"/>
      <c r="J18" s="31"/>
    </row>
    <row r="19" spans="1:10" ht="52.5">
      <c r="A19" s="1" t="s">
        <v>78</v>
      </c>
      <c r="B19" s="7" t="s">
        <v>75</v>
      </c>
      <c r="C19" s="31"/>
      <c r="D19" s="31"/>
      <c r="E19" s="32"/>
      <c r="F19" s="31">
        <v>-4.1</v>
      </c>
      <c r="G19" s="32">
        <f t="shared" si="1"/>
        <v>-4.1</v>
      </c>
      <c r="H19" s="31"/>
      <c r="I19" s="31"/>
      <c r="J19" s="31"/>
    </row>
    <row r="20" spans="1:10" ht="68.25" customHeight="1">
      <c r="A20" s="5" t="s">
        <v>305</v>
      </c>
      <c r="B20" s="8" t="s">
        <v>279</v>
      </c>
      <c r="C20" s="33">
        <f>SUM(C21:C23)</f>
        <v>255</v>
      </c>
      <c r="D20" s="33">
        <f>SUM(D21:D23)</f>
        <v>255</v>
      </c>
      <c r="E20" s="34">
        <f>SUM(E21:E23)</f>
        <v>0</v>
      </c>
      <c r="F20" s="33">
        <f>SUM(F21:F23)</f>
        <v>484.20000000000005</v>
      </c>
      <c r="G20" s="34">
        <f t="shared" si="1"/>
        <v>229.20000000000005</v>
      </c>
      <c r="H20" s="33">
        <f t="shared" si="2"/>
        <v>189.8823529411765</v>
      </c>
      <c r="I20" s="31"/>
      <c r="J20" s="33">
        <f>SUM(J21:J23)</f>
        <v>2502</v>
      </c>
    </row>
    <row r="21" spans="1:10" ht="82.5" customHeight="1">
      <c r="A21" s="1" t="s">
        <v>82</v>
      </c>
      <c r="B21" s="7" t="s">
        <v>79</v>
      </c>
      <c r="C21" s="31">
        <v>255</v>
      </c>
      <c r="D21" s="31">
        <v>255</v>
      </c>
      <c r="E21" s="32">
        <f>D21-C21</f>
        <v>0</v>
      </c>
      <c r="F21" s="31">
        <v>470.5</v>
      </c>
      <c r="G21" s="32">
        <f t="shared" si="1"/>
        <v>215.5</v>
      </c>
      <c r="H21" s="31">
        <f t="shared" si="2"/>
        <v>184.50980392156865</v>
      </c>
      <c r="I21" s="31"/>
      <c r="J21" s="31">
        <v>2502</v>
      </c>
    </row>
    <row r="22" spans="1:10" ht="80.25" customHeight="1">
      <c r="A22" s="1" t="s">
        <v>83</v>
      </c>
      <c r="B22" s="7" t="s">
        <v>80</v>
      </c>
      <c r="C22" s="31"/>
      <c r="D22" s="31"/>
      <c r="E22" s="32"/>
      <c r="F22" s="31">
        <v>2.1</v>
      </c>
      <c r="G22" s="32">
        <f t="shared" si="1"/>
        <v>2.1</v>
      </c>
      <c r="H22" s="31"/>
      <c r="I22" s="31"/>
      <c r="J22" s="31"/>
    </row>
    <row r="23" spans="1:10" ht="99.75" customHeight="1">
      <c r="A23" s="1" t="s">
        <v>84</v>
      </c>
      <c r="B23" s="7" t="s">
        <v>81</v>
      </c>
      <c r="C23" s="31"/>
      <c r="D23" s="31"/>
      <c r="E23" s="32"/>
      <c r="F23" s="31">
        <v>11.6</v>
      </c>
      <c r="G23" s="32">
        <f t="shared" si="1"/>
        <v>11.6</v>
      </c>
      <c r="H23" s="31"/>
      <c r="I23" s="31"/>
      <c r="J23" s="31"/>
    </row>
    <row r="24" spans="1:10" ht="31.5" customHeight="1">
      <c r="A24" s="5" t="s">
        <v>306</v>
      </c>
      <c r="B24" s="8" t="s">
        <v>307</v>
      </c>
      <c r="C24" s="33">
        <f>SUM(C25:C28)</f>
        <v>2060</v>
      </c>
      <c r="D24" s="33">
        <f>SUM(D25:D28)</f>
        <v>9060</v>
      </c>
      <c r="E24" s="34">
        <f>SUM(E25:E28)</f>
        <v>7000</v>
      </c>
      <c r="F24" s="33">
        <f>SUM(F25:F28)</f>
        <v>9390.4</v>
      </c>
      <c r="G24" s="34">
        <f t="shared" si="1"/>
        <v>330.39999999999964</v>
      </c>
      <c r="H24" s="33">
        <f t="shared" si="2"/>
        <v>103.64679911699778</v>
      </c>
      <c r="I24" s="31"/>
      <c r="J24" s="33">
        <f>SUM(J25:J28)</f>
        <v>19500</v>
      </c>
    </row>
    <row r="25" spans="1:10" ht="54.75" customHeight="1">
      <c r="A25" s="1" t="s">
        <v>90</v>
      </c>
      <c r="B25" s="7" t="s">
        <v>86</v>
      </c>
      <c r="C25" s="31">
        <v>2060</v>
      </c>
      <c r="D25" s="31">
        <v>9060</v>
      </c>
      <c r="E25" s="32">
        <f t="shared" si="0"/>
        <v>7000</v>
      </c>
      <c r="F25" s="31">
        <v>9261.5</v>
      </c>
      <c r="G25" s="32">
        <f t="shared" si="1"/>
        <v>201.5</v>
      </c>
      <c r="H25" s="31">
        <f t="shared" si="2"/>
        <v>102.22406181015454</v>
      </c>
      <c r="I25" s="31"/>
      <c r="J25" s="31">
        <v>19500</v>
      </c>
    </row>
    <row r="26" spans="1:10" ht="39">
      <c r="A26" s="1" t="s">
        <v>91</v>
      </c>
      <c r="B26" s="7" t="s">
        <v>87</v>
      </c>
      <c r="C26" s="31"/>
      <c r="D26" s="31"/>
      <c r="E26" s="32"/>
      <c r="F26" s="31">
        <v>54.3</v>
      </c>
      <c r="G26" s="32">
        <f t="shared" si="1"/>
        <v>54.3</v>
      </c>
      <c r="H26" s="31"/>
      <c r="I26" s="31"/>
      <c r="J26" s="31"/>
    </row>
    <row r="27" spans="1:10" ht="56.25" customHeight="1">
      <c r="A27" s="1" t="s">
        <v>92</v>
      </c>
      <c r="B27" s="7" t="s">
        <v>88</v>
      </c>
      <c r="C27" s="31"/>
      <c r="D27" s="31"/>
      <c r="E27" s="32"/>
      <c r="F27" s="31">
        <v>74.1</v>
      </c>
      <c r="G27" s="32">
        <f t="shared" si="1"/>
        <v>74.1</v>
      </c>
      <c r="H27" s="31"/>
      <c r="I27" s="31"/>
      <c r="J27" s="31"/>
    </row>
    <row r="28" spans="1:10" ht="39">
      <c r="A28" s="1" t="s">
        <v>93</v>
      </c>
      <c r="B28" s="7" t="s">
        <v>89</v>
      </c>
      <c r="C28" s="31"/>
      <c r="D28" s="31"/>
      <c r="E28" s="32"/>
      <c r="F28" s="31">
        <v>0.5</v>
      </c>
      <c r="G28" s="32">
        <f t="shared" si="1"/>
        <v>0.5</v>
      </c>
      <c r="H28" s="31"/>
      <c r="I28" s="31"/>
      <c r="J28" s="31"/>
    </row>
    <row r="29" spans="1:10" ht="57" customHeight="1">
      <c r="A29" s="5" t="s">
        <v>308</v>
      </c>
      <c r="B29" s="8" t="s">
        <v>309</v>
      </c>
      <c r="C29" s="33">
        <f>C30</f>
        <v>104</v>
      </c>
      <c r="D29" s="33">
        <f>D30</f>
        <v>104</v>
      </c>
      <c r="E29" s="34">
        <f>E30</f>
        <v>0</v>
      </c>
      <c r="F29" s="33">
        <f>F30</f>
        <v>202.7</v>
      </c>
      <c r="G29" s="34">
        <f t="shared" si="1"/>
        <v>98.69999999999999</v>
      </c>
      <c r="H29" s="33">
        <f t="shared" si="2"/>
        <v>194.90384615384616</v>
      </c>
      <c r="I29" s="31"/>
      <c r="J29" s="33">
        <f>J30</f>
        <v>1000</v>
      </c>
    </row>
    <row r="30" spans="1:10" ht="70.5" customHeight="1">
      <c r="A30" s="5" t="s">
        <v>94</v>
      </c>
      <c r="B30" s="8" t="s">
        <v>95</v>
      </c>
      <c r="C30" s="33">
        <v>104</v>
      </c>
      <c r="D30" s="33">
        <v>104</v>
      </c>
      <c r="E30" s="34">
        <f t="shared" si="0"/>
        <v>0</v>
      </c>
      <c r="F30" s="33">
        <v>202.7</v>
      </c>
      <c r="G30" s="34">
        <f t="shared" si="1"/>
        <v>98.69999999999999</v>
      </c>
      <c r="H30" s="33">
        <f t="shared" si="2"/>
        <v>194.90384615384616</v>
      </c>
      <c r="I30" s="31"/>
      <c r="J30" s="33">
        <v>1000</v>
      </c>
    </row>
    <row r="31" spans="1:10" s="38" customFormat="1" ht="26.25">
      <c r="A31" s="36" t="s">
        <v>310</v>
      </c>
      <c r="B31" s="37" t="s">
        <v>283</v>
      </c>
      <c r="C31" s="26">
        <f aca="true" t="shared" si="3" ref="C31:J31">C32</f>
        <v>1426.1999999999998</v>
      </c>
      <c r="D31" s="26">
        <f t="shared" si="3"/>
        <v>1426.1999999999998</v>
      </c>
      <c r="E31" s="27">
        <f t="shared" si="0"/>
        <v>0</v>
      </c>
      <c r="F31" s="26">
        <f t="shared" si="3"/>
        <v>1295.8999999999999</v>
      </c>
      <c r="G31" s="27">
        <f t="shared" si="1"/>
        <v>-130.29999999999995</v>
      </c>
      <c r="H31" s="26">
        <f t="shared" si="2"/>
        <v>90.86383396438087</v>
      </c>
      <c r="I31" s="26">
        <f t="shared" si="3"/>
        <v>0</v>
      </c>
      <c r="J31" s="26">
        <f t="shared" si="3"/>
        <v>5826.000000000001</v>
      </c>
    </row>
    <row r="32" spans="1:10" s="38" customFormat="1" ht="26.25">
      <c r="A32" s="36" t="s">
        <v>311</v>
      </c>
      <c r="B32" s="39" t="s">
        <v>282</v>
      </c>
      <c r="C32" s="26">
        <f>C33+C34+C35+C36</f>
        <v>1426.1999999999998</v>
      </c>
      <c r="D32" s="26">
        <f>D33+D34+D35+D36</f>
        <v>1426.1999999999998</v>
      </c>
      <c r="E32" s="27">
        <f t="shared" si="0"/>
        <v>0</v>
      </c>
      <c r="F32" s="26">
        <f>F33+F34+F35+F36</f>
        <v>1295.8999999999999</v>
      </c>
      <c r="G32" s="27">
        <f t="shared" si="1"/>
        <v>-130.29999999999995</v>
      </c>
      <c r="H32" s="26">
        <f t="shared" si="2"/>
        <v>90.86383396438087</v>
      </c>
      <c r="I32" s="26">
        <f>I33+I34+I35+I36</f>
        <v>0</v>
      </c>
      <c r="J32" s="26">
        <f>J33+J34+J35+J36</f>
        <v>5826.000000000001</v>
      </c>
    </row>
    <row r="33" spans="1:10" ht="44.25" customHeight="1">
      <c r="A33" s="40" t="s">
        <v>8</v>
      </c>
      <c r="B33" s="14" t="s">
        <v>9</v>
      </c>
      <c r="C33" s="31">
        <v>536.8</v>
      </c>
      <c r="D33" s="31">
        <v>536.8</v>
      </c>
      <c r="E33" s="32">
        <f t="shared" si="0"/>
        <v>0</v>
      </c>
      <c r="F33" s="31">
        <v>482</v>
      </c>
      <c r="G33" s="32">
        <f t="shared" si="1"/>
        <v>-54.799999999999955</v>
      </c>
      <c r="H33" s="31">
        <f t="shared" si="2"/>
        <v>89.79135618479881</v>
      </c>
      <c r="I33" s="31"/>
      <c r="J33" s="31">
        <v>2275.9</v>
      </c>
    </row>
    <row r="34" spans="1:10" ht="53.25" customHeight="1">
      <c r="A34" s="40" t="s">
        <v>10</v>
      </c>
      <c r="B34" s="14" t="s">
        <v>11</v>
      </c>
      <c r="C34" s="31">
        <v>6.3</v>
      </c>
      <c r="D34" s="31">
        <v>6.3</v>
      </c>
      <c r="E34" s="32">
        <f t="shared" si="0"/>
        <v>0</v>
      </c>
      <c r="F34" s="31">
        <v>4.8</v>
      </c>
      <c r="G34" s="32">
        <f t="shared" si="1"/>
        <v>-1.5</v>
      </c>
      <c r="H34" s="31">
        <f t="shared" si="2"/>
        <v>76.19047619047619</v>
      </c>
      <c r="I34" s="31"/>
      <c r="J34" s="31">
        <v>24.8</v>
      </c>
    </row>
    <row r="35" spans="1:10" ht="42" customHeight="1">
      <c r="A35" s="40" t="s">
        <v>12</v>
      </c>
      <c r="B35" s="14" t="s">
        <v>13</v>
      </c>
      <c r="C35" s="31">
        <v>945.3</v>
      </c>
      <c r="D35" s="31">
        <v>945.3</v>
      </c>
      <c r="E35" s="32">
        <f t="shared" si="0"/>
        <v>0</v>
      </c>
      <c r="F35" s="31">
        <v>897.5</v>
      </c>
      <c r="G35" s="32">
        <f t="shared" si="1"/>
        <v>-47.799999999999955</v>
      </c>
      <c r="H35" s="31">
        <f t="shared" si="2"/>
        <v>94.94340421030361</v>
      </c>
      <c r="I35" s="31"/>
      <c r="J35" s="31">
        <v>3781.5</v>
      </c>
    </row>
    <row r="36" spans="1:10" ht="42.75" customHeight="1">
      <c r="A36" s="40" t="s">
        <v>14</v>
      </c>
      <c r="B36" s="14" t="s">
        <v>15</v>
      </c>
      <c r="C36" s="31">
        <v>-62.2</v>
      </c>
      <c r="D36" s="31">
        <v>-62.2</v>
      </c>
      <c r="E36" s="32">
        <f t="shared" si="0"/>
        <v>0</v>
      </c>
      <c r="F36" s="31">
        <v>-88.4</v>
      </c>
      <c r="G36" s="32">
        <f t="shared" si="1"/>
        <v>-26.200000000000003</v>
      </c>
      <c r="H36" s="31">
        <f t="shared" si="2"/>
        <v>142.12218649517686</v>
      </c>
      <c r="I36" s="31"/>
      <c r="J36" s="31">
        <v>-256.2</v>
      </c>
    </row>
    <row r="37" spans="1:10" ht="12.75">
      <c r="A37" s="24" t="s">
        <v>312</v>
      </c>
      <c r="B37" s="6" t="s">
        <v>278</v>
      </c>
      <c r="C37" s="26">
        <f>C38+C48+C52</f>
        <v>25620</v>
      </c>
      <c r="D37" s="26">
        <f>D38+D48+D52</f>
        <v>25620</v>
      </c>
      <c r="E37" s="27">
        <f t="shared" si="0"/>
        <v>0</v>
      </c>
      <c r="F37" s="26">
        <f>F38+F48+F52</f>
        <v>23799.7</v>
      </c>
      <c r="G37" s="27">
        <f t="shared" si="1"/>
        <v>-1820.2999999999993</v>
      </c>
      <c r="H37" s="26">
        <f t="shared" si="2"/>
        <v>92.89500390320062</v>
      </c>
      <c r="I37" s="26">
        <f>I38+I48+I52</f>
        <v>0</v>
      </c>
      <c r="J37" s="26">
        <f>J38+J48+J52</f>
        <v>95034</v>
      </c>
    </row>
    <row r="38" spans="1:10" s="38" customFormat="1" ht="12.75">
      <c r="A38" s="24" t="s">
        <v>313</v>
      </c>
      <c r="B38" s="25" t="s">
        <v>277</v>
      </c>
      <c r="C38" s="26">
        <f>C39+C44</f>
        <v>24520</v>
      </c>
      <c r="D38" s="26">
        <f>D39+D44</f>
        <v>24520</v>
      </c>
      <c r="E38" s="27">
        <f>E39+E44</f>
        <v>0</v>
      </c>
      <c r="F38" s="26">
        <f>F39+F44</f>
        <v>21453.2</v>
      </c>
      <c r="G38" s="27">
        <f t="shared" si="1"/>
        <v>-3066.7999999999993</v>
      </c>
      <c r="H38" s="26">
        <f t="shared" si="2"/>
        <v>87.4926590538336</v>
      </c>
      <c r="I38" s="26">
        <f>I40+I45</f>
        <v>0</v>
      </c>
      <c r="J38" s="26">
        <f>J39+J44</f>
        <v>90932</v>
      </c>
    </row>
    <row r="39" spans="1:10" ht="18" customHeight="1">
      <c r="A39" s="1" t="s">
        <v>314</v>
      </c>
      <c r="B39" s="7" t="s">
        <v>315</v>
      </c>
      <c r="C39" s="31">
        <f>SUM(C40:C43)</f>
        <v>24520</v>
      </c>
      <c r="D39" s="31">
        <f>SUM(D40:D43)</f>
        <v>24520</v>
      </c>
      <c r="E39" s="32">
        <f>SUM(E40:E43)</f>
        <v>0</v>
      </c>
      <c r="F39" s="31">
        <f>SUM(F40:F43)</f>
        <v>21453.100000000002</v>
      </c>
      <c r="G39" s="32">
        <f t="shared" si="1"/>
        <v>-3066.899999999998</v>
      </c>
      <c r="H39" s="31">
        <f t="shared" si="2"/>
        <v>87.49225122349104</v>
      </c>
      <c r="I39" s="31"/>
      <c r="J39" s="31">
        <f>SUM(J40:J43)</f>
        <v>90932</v>
      </c>
    </row>
    <row r="40" spans="1:10" ht="39">
      <c r="A40" s="1" t="s">
        <v>99</v>
      </c>
      <c r="B40" s="14" t="s">
        <v>96</v>
      </c>
      <c r="C40" s="33">
        <v>24520</v>
      </c>
      <c r="D40" s="33">
        <v>24520</v>
      </c>
      <c r="E40" s="34">
        <f t="shared" si="0"/>
        <v>0</v>
      </c>
      <c r="F40" s="33">
        <v>21329.4</v>
      </c>
      <c r="G40" s="34">
        <f t="shared" si="1"/>
        <v>-3190.5999999999985</v>
      </c>
      <c r="H40" s="33">
        <f t="shared" si="2"/>
        <v>86.98776508972269</v>
      </c>
      <c r="I40" s="33"/>
      <c r="J40" s="33">
        <v>90932</v>
      </c>
    </row>
    <row r="41" spans="1:10" ht="26.25">
      <c r="A41" s="1" t="s">
        <v>100</v>
      </c>
      <c r="B41" s="14" t="s">
        <v>97</v>
      </c>
      <c r="C41" s="33"/>
      <c r="D41" s="33"/>
      <c r="E41" s="34"/>
      <c r="F41" s="33">
        <v>66.9</v>
      </c>
      <c r="G41" s="34">
        <f t="shared" si="1"/>
        <v>66.9</v>
      </c>
      <c r="H41" s="33"/>
      <c r="I41" s="33"/>
      <c r="J41" s="33"/>
    </row>
    <row r="42" spans="1:10" ht="39">
      <c r="A42" s="1" t="s">
        <v>101</v>
      </c>
      <c r="B42" s="14" t="s">
        <v>98</v>
      </c>
      <c r="C42" s="33"/>
      <c r="D42" s="33"/>
      <c r="E42" s="34"/>
      <c r="F42" s="33">
        <v>56.8</v>
      </c>
      <c r="G42" s="34">
        <f t="shared" si="1"/>
        <v>56.8</v>
      </c>
      <c r="H42" s="33"/>
      <c r="I42" s="33"/>
      <c r="J42" s="33"/>
    </row>
    <row r="43" spans="1:10" ht="27.75" customHeight="1" hidden="1">
      <c r="A43" s="1" t="s">
        <v>316</v>
      </c>
      <c r="B43" s="14" t="s">
        <v>317</v>
      </c>
      <c r="C43" s="33"/>
      <c r="D43" s="33"/>
      <c r="E43" s="34"/>
      <c r="F43" s="33">
        <v>0</v>
      </c>
      <c r="G43" s="34">
        <f t="shared" si="1"/>
        <v>0</v>
      </c>
      <c r="H43" s="33"/>
      <c r="I43" s="33"/>
      <c r="J43" s="33"/>
    </row>
    <row r="44" spans="1:10" ht="28.5" customHeight="1">
      <c r="A44" s="1" t="s">
        <v>318</v>
      </c>
      <c r="B44" s="14" t="s">
        <v>319</v>
      </c>
      <c r="C44" s="33">
        <f>SUM(C45:C47)</f>
        <v>0</v>
      </c>
      <c r="D44" s="33">
        <f>SUM(D45:D47)</f>
        <v>0</v>
      </c>
      <c r="E44" s="34">
        <f>SUM(E45:E47)</f>
        <v>0</v>
      </c>
      <c r="F44" s="33">
        <f>SUM(F45:F47)</f>
        <v>0.1</v>
      </c>
      <c r="G44" s="34">
        <f t="shared" si="1"/>
        <v>0.1</v>
      </c>
      <c r="H44" s="33"/>
      <c r="I44" s="33"/>
      <c r="J44" s="33">
        <f>SUM(J45:J47)</f>
        <v>0</v>
      </c>
    </row>
    <row r="45" spans="1:10" ht="42.75" customHeight="1" hidden="1">
      <c r="A45" s="1" t="s">
        <v>104</v>
      </c>
      <c r="B45" s="14" t="s">
        <v>102</v>
      </c>
      <c r="C45" s="33">
        <v>0</v>
      </c>
      <c r="D45" s="33">
        <v>0</v>
      </c>
      <c r="E45" s="34">
        <f t="shared" si="0"/>
        <v>0</v>
      </c>
      <c r="F45" s="33">
        <v>0</v>
      </c>
      <c r="G45" s="34">
        <f t="shared" si="1"/>
        <v>0</v>
      </c>
      <c r="H45" s="33"/>
      <c r="I45" s="33"/>
      <c r="J45" s="33">
        <v>0</v>
      </c>
    </row>
    <row r="46" spans="1:10" ht="30" customHeight="1">
      <c r="A46" s="1" t="s">
        <v>105</v>
      </c>
      <c r="B46" s="14" t="s">
        <v>103</v>
      </c>
      <c r="C46" s="33"/>
      <c r="D46" s="33"/>
      <c r="E46" s="34"/>
      <c r="F46" s="33">
        <v>0.1</v>
      </c>
      <c r="G46" s="34">
        <f t="shared" si="1"/>
        <v>0.1</v>
      </c>
      <c r="H46" s="33"/>
      <c r="I46" s="33"/>
      <c r="J46" s="33"/>
    </row>
    <row r="47" spans="1:10" ht="43.5" customHeight="1" hidden="1">
      <c r="A47" s="1" t="s">
        <v>106</v>
      </c>
      <c r="B47" s="14" t="s">
        <v>320</v>
      </c>
      <c r="C47" s="33"/>
      <c r="D47" s="33"/>
      <c r="E47" s="34"/>
      <c r="F47" s="33">
        <v>0</v>
      </c>
      <c r="G47" s="34">
        <f t="shared" si="1"/>
        <v>0</v>
      </c>
      <c r="H47" s="33"/>
      <c r="I47" s="33"/>
      <c r="J47" s="33"/>
    </row>
    <row r="48" spans="1:10" s="38" customFormat="1" ht="15.75" customHeight="1">
      <c r="A48" s="24" t="s">
        <v>321</v>
      </c>
      <c r="B48" s="25" t="s">
        <v>276</v>
      </c>
      <c r="C48" s="26">
        <f>C49+C50</f>
        <v>0</v>
      </c>
      <c r="D48" s="26">
        <f>D49+D50</f>
        <v>0</v>
      </c>
      <c r="E48" s="27">
        <f t="shared" si="0"/>
        <v>0</v>
      </c>
      <c r="F48" s="26">
        <f>SUM(F49:F51)</f>
        <v>0</v>
      </c>
      <c r="G48" s="27">
        <f t="shared" si="1"/>
        <v>0</v>
      </c>
      <c r="H48" s="26"/>
      <c r="I48" s="26">
        <f>I49+I50</f>
        <v>0</v>
      </c>
      <c r="J48" s="26">
        <f>J49+J50</f>
        <v>2</v>
      </c>
    </row>
    <row r="49" spans="1:10" ht="29.25" customHeight="1">
      <c r="A49" s="1" t="s">
        <v>109</v>
      </c>
      <c r="B49" s="14" t="s">
        <v>107</v>
      </c>
      <c r="C49" s="31">
        <v>0</v>
      </c>
      <c r="D49" s="31">
        <v>0</v>
      </c>
      <c r="E49" s="32">
        <f t="shared" si="0"/>
        <v>0</v>
      </c>
      <c r="F49" s="31">
        <v>0</v>
      </c>
      <c r="G49" s="32">
        <f t="shared" si="1"/>
        <v>0</v>
      </c>
      <c r="H49" s="31"/>
      <c r="I49" s="31">
        <v>0</v>
      </c>
      <c r="J49" s="31">
        <v>2</v>
      </c>
    </row>
    <row r="50" spans="1:10" ht="12.75" hidden="1">
      <c r="A50" s="1" t="s">
        <v>110</v>
      </c>
      <c r="B50" s="14" t="s">
        <v>108</v>
      </c>
      <c r="C50" s="31"/>
      <c r="D50" s="31"/>
      <c r="E50" s="32"/>
      <c r="F50" s="33">
        <v>0</v>
      </c>
      <c r="G50" s="34">
        <f t="shared" si="1"/>
        <v>0</v>
      </c>
      <c r="H50" s="33"/>
      <c r="I50" s="31">
        <v>0</v>
      </c>
      <c r="J50" s="31"/>
    </row>
    <row r="51" spans="1:10" ht="26.25" hidden="1">
      <c r="A51" s="1" t="s">
        <v>322</v>
      </c>
      <c r="B51" s="14" t="s">
        <v>323</v>
      </c>
      <c r="C51" s="31"/>
      <c r="D51" s="31"/>
      <c r="E51" s="32"/>
      <c r="F51" s="33">
        <v>0</v>
      </c>
      <c r="G51" s="34">
        <f t="shared" si="1"/>
        <v>0</v>
      </c>
      <c r="H51" s="33"/>
      <c r="I51" s="31"/>
      <c r="J51" s="31"/>
    </row>
    <row r="52" spans="1:10" s="38" customFormat="1" ht="21" customHeight="1">
      <c r="A52" s="24" t="s">
        <v>324</v>
      </c>
      <c r="B52" s="25" t="s">
        <v>275</v>
      </c>
      <c r="C52" s="26">
        <f>C53</f>
        <v>1100</v>
      </c>
      <c r="D52" s="26">
        <f>D53</f>
        <v>1100</v>
      </c>
      <c r="E52" s="27">
        <f t="shared" si="0"/>
        <v>0</v>
      </c>
      <c r="F52" s="26">
        <f>SUM(F53:F54)</f>
        <v>2346.5</v>
      </c>
      <c r="G52" s="27">
        <f t="shared" si="1"/>
        <v>1246.5</v>
      </c>
      <c r="H52" s="26">
        <f t="shared" si="2"/>
        <v>213.31818181818184</v>
      </c>
      <c r="I52" s="26">
        <f>I53</f>
        <v>0</v>
      </c>
      <c r="J52" s="26">
        <f>J53</f>
        <v>4100</v>
      </c>
    </row>
    <row r="53" spans="1:10" ht="45" customHeight="1">
      <c r="A53" s="1" t="s">
        <v>112</v>
      </c>
      <c r="B53" s="14" t="s">
        <v>111</v>
      </c>
      <c r="C53" s="31">
        <v>1100</v>
      </c>
      <c r="D53" s="31">
        <v>1100</v>
      </c>
      <c r="E53" s="32">
        <f t="shared" si="0"/>
        <v>0</v>
      </c>
      <c r="F53" s="31">
        <v>2346.5</v>
      </c>
      <c r="G53" s="32">
        <f t="shared" si="1"/>
        <v>1246.5</v>
      </c>
      <c r="H53" s="31">
        <f t="shared" si="2"/>
        <v>213.31818181818184</v>
      </c>
      <c r="I53" s="31"/>
      <c r="J53" s="31">
        <v>4100</v>
      </c>
    </row>
    <row r="54" spans="1:10" ht="26.25" hidden="1">
      <c r="A54" s="1" t="s">
        <v>325</v>
      </c>
      <c r="B54" s="14" t="s">
        <v>326</v>
      </c>
      <c r="C54" s="31"/>
      <c r="D54" s="31"/>
      <c r="E54" s="32"/>
      <c r="F54" s="31">
        <v>0</v>
      </c>
      <c r="G54" s="32">
        <f t="shared" si="1"/>
        <v>0</v>
      </c>
      <c r="H54" s="31" t="e">
        <f t="shared" si="2"/>
        <v>#DIV/0!</v>
      </c>
      <c r="I54" s="31"/>
      <c r="J54" s="31"/>
    </row>
    <row r="55" spans="1:10" ht="12.75">
      <c r="A55" s="24" t="s">
        <v>327</v>
      </c>
      <c r="B55" s="6" t="s">
        <v>274</v>
      </c>
      <c r="C55" s="26">
        <f>C56+C75+C62</f>
        <v>80513</v>
      </c>
      <c r="D55" s="26">
        <f>D56+D75+D62</f>
        <v>80513</v>
      </c>
      <c r="E55" s="27">
        <f t="shared" si="0"/>
        <v>0</v>
      </c>
      <c r="F55" s="26">
        <f>F56+F75+F62</f>
        <v>71900.29999999999</v>
      </c>
      <c r="G55" s="27">
        <f t="shared" si="1"/>
        <v>-8612.700000000012</v>
      </c>
      <c r="H55" s="26">
        <f t="shared" si="2"/>
        <v>89.30272129966588</v>
      </c>
      <c r="I55" s="26" t="e">
        <f>I56+I75+I62+#REF!</f>
        <v>#REF!</v>
      </c>
      <c r="J55" s="26">
        <f>J56+J75+J62</f>
        <v>396534</v>
      </c>
    </row>
    <row r="56" spans="1:10" s="38" customFormat="1" ht="12.75">
      <c r="A56" s="24" t="s">
        <v>328</v>
      </c>
      <c r="B56" s="25" t="s">
        <v>329</v>
      </c>
      <c r="C56" s="26">
        <f>C57</f>
        <v>5688</v>
      </c>
      <c r="D56" s="26">
        <f>D57</f>
        <v>5688</v>
      </c>
      <c r="E56" s="27">
        <f t="shared" si="0"/>
        <v>0</v>
      </c>
      <c r="F56" s="26">
        <f>SUM(F57:F61)</f>
        <v>2609.7</v>
      </c>
      <c r="G56" s="27">
        <f t="shared" si="1"/>
        <v>-3078.3</v>
      </c>
      <c r="H56" s="26">
        <f t="shared" si="2"/>
        <v>45.880801687763714</v>
      </c>
      <c r="I56" s="26">
        <f>I57</f>
        <v>0</v>
      </c>
      <c r="J56" s="26">
        <f>J57</f>
        <v>30778</v>
      </c>
    </row>
    <row r="57" spans="1:10" ht="54" customHeight="1">
      <c r="A57" s="1" t="s">
        <v>116</v>
      </c>
      <c r="B57" s="14" t="s">
        <v>113</v>
      </c>
      <c r="C57" s="31">
        <v>5688</v>
      </c>
      <c r="D57" s="31">
        <v>5688</v>
      </c>
      <c r="E57" s="32">
        <f t="shared" si="0"/>
        <v>0</v>
      </c>
      <c r="F57" s="31">
        <v>2521.6</v>
      </c>
      <c r="G57" s="32">
        <f t="shared" si="1"/>
        <v>-3166.4</v>
      </c>
      <c r="H57" s="31">
        <f t="shared" si="2"/>
        <v>44.33192686357243</v>
      </c>
      <c r="I57" s="31"/>
      <c r="J57" s="31">
        <v>30778</v>
      </c>
    </row>
    <row r="58" spans="1:10" ht="40.5" customHeight="1">
      <c r="A58" s="1" t="s">
        <v>117</v>
      </c>
      <c r="B58" s="14" t="s">
        <v>114</v>
      </c>
      <c r="C58" s="31"/>
      <c r="D58" s="31"/>
      <c r="E58" s="32"/>
      <c r="F58" s="31">
        <v>88.1</v>
      </c>
      <c r="G58" s="32">
        <f t="shared" si="1"/>
        <v>88.1</v>
      </c>
      <c r="H58" s="31"/>
      <c r="I58" s="31"/>
      <c r="J58" s="31"/>
    </row>
    <row r="59" spans="1:10" ht="41.25" customHeight="1" hidden="1">
      <c r="A59" s="1" t="s">
        <v>330</v>
      </c>
      <c r="B59" s="14" t="s">
        <v>331</v>
      </c>
      <c r="C59" s="31"/>
      <c r="D59" s="31"/>
      <c r="E59" s="32"/>
      <c r="F59" s="31">
        <v>0</v>
      </c>
      <c r="G59" s="32">
        <f t="shared" si="1"/>
        <v>0</v>
      </c>
      <c r="H59" s="31"/>
      <c r="I59" s="31"/>
      <c r="J59" s="31"/>
    </row>
    <row r="60" spans="1:10" ht="52.5" hidden="1">
      <c r="A60" s="1" t="s">
        <v>332</v>
      </c>
      <c r="B60" s="14" t="s">
        <v>333</v>
      </c>
      <c r="C60" s="31"/>
      <c r="D60" s="31"/>
      <c r="E60" s="32"/>
      <c r="F60" s="31">
        <v>0</v>
      </c>
      <c r="G60" s="32">
        <f t="shared" si="1"/>
        <v>0</v>
      </c>
      <c r="H60" s="31"/>
      <c r="I60" s="31"/>
      <c r="J60" s="31"/>
    </row>
    <row r="61" spans="1:10" ht="29.25" customHeight="1" hidden="1">
      <c r="A61" s="1" t="s">
        <v>118</v>
      </c>
      <c r="B61" s="14" t="s">
        <v>115</v>
      </c>
      <c r="C61" s="31"/>
      <c r="D61" s="31"/>
      <c r="E61" s="32"/>
      <c r="F61" s="31"/>
      <c r="G61" s="32">
        <f t="shared" si="1"/>
        <v>0</v>
      </c>
      <c r="H61" s="31"/>
      <c r="I61" s="31"/>
      <c r="J61" s="31"/>
    </row>
    <row r="62" spans="1:10" s="38" customFormat="1" ht="12.75">
      <c r="A62" s="41" t="s">
        <v>334</v>
      </c>
      <c r="B62" s="42" t="s">
        <v>273</v>
      </c>
      <c r="C62" s="43">
        <f>C63+C69</f>
        <v>25785</v>
      </c>
      <c r="D62" s="43">
        <f>D63+D69</f>
        <v>25785</v>
      </c>
      <c r="E62" s="44">
        <f>E63+E69</f>
        <v>0</v>
      </c>
      <c r="F62" s="43">
        <f>F63+F69</f>
        <v>20130</v>
      </c>
      <c r="G62" s="44">
        <f t="shared" si="1"/>
        <v>-5655</v>
      </c>
      <c r="H62" s="43">
        <f t="shared" si="2"/>
        <v>78.06864456079116</v>
      </c>
      <c r="I62" s="43">
        <f>I64+I70</f>
        <v>0</v>
      </c>
      <c r="J62" s="43">
        <f>J63+J69</f>
        <v>138809</v>
      </c>
    </row>
    <row r="63" spans="1:10" ht="12.75">
      <c r="A63" s="1" t="s">
        <v>335</v>
      </c>
      <c r="B63" s="14" t="s">
        <v>272</v>
      </c>
      <c r="C63" s="33">
        <f>SUM(C64:C67)</f>
        <v>10185</v>
      </c>
      <c r="D63" s="33">
        <f>SUM(D64:D67)</f>
        <v>10185</v>
      </c>
      <c r="E63" s="34">
        <f>SUM(E64:E67)</f>
        <v>0</v>
      </c>
      <c r="F63" s="33">
        <f>SUM(F64:F68)</f>
        <v>10354.6</v>
      </c>
      <c r="G63" s="34">
        <f t="shared" si="1"/>
        <v>169.60000000000036</v>
      </c>
      <c r="H63" s="33">
        <f t="shared" si="2"/>
        <v>101.66519391261659</v>
      </c>
      <c r="I63" s="33"/>
      <c r="J63" s="33">
        <f>SUM(J64:J67)</f>
        <v>30074</v>
      </c>
    </row>
    <row r="64" spans="1:10" ht="30" customHeight="1">
      <c r="A64" s="1" t="s">
        <v>122</v>
      </c>
      <c r="B64" s="14" t="s">
        <v>119</v>
      </c>
      <c r="C64" s="31">
        <v>10185</v>
      </c>
      <c r="D64" s="31">
        <v>10185</v>
      </c>
      <c r="E64" s="32">
        <f t="shared" si="0"/>
        <v>0</v>
      </c>
      <c r="F64" s="31">
        <v>10070.1</v>
      </c>
      <c r="G64" s="32">
        <f t="shared" si="1"/>
        <v>-114.89999999999964</v>
      </c>
      <c r="H64" s="31">
        <f t="shared" si="2"/>
        <v>98.8718703976436</v>
      </c>
      <c r="I64" s="31"/>
      <c r="J64" s="31">
        <v>30074</v>
      </c>
    </row>
    <row r="65" spans="1:10" ht="16.5" customHeight="1">
      <c r="A65" s="1" t="s">
        <v>123</v>
      </c>
      <c r="B65" s="14" t="s">
        <v>120</v>
      </c>
      <c r="C65" s="31"/>
      <c r="D65" s="31"/>
      <c r="E65" s="32"/>
      <c r="F65" s="31">
        <v>281.8</v>
      </c>
      <c r="G65" s="32">
        <f t="shared" si="1"/>
        <v>281.8</v>
      </c>
      <c r="H65" s="31"/>
      <c r="I65" s="31"/>
      <c r="J65" s="31"/>
    </row>
    <row r="66" spans="1:10" ht="12.75" hidden="1">
      <c r="A66" s="1" t="s">
        <v>336</v>
      </c>
      <c r="B66" s="14" t="s">
        <v>337</v>
      </c>
      <c r="C66" s="31"/>
      <c r="D66" s="31"/>
      <c r="E66" s="32"/>
      <c r="F66" s="31">
        <v>0</v>
      </c>
      <c r="G66" s="32">
        <f t="shared" si="1"/>
        <v>0</v>
      </c>
      <c r="H66" s="31"/>
      <c r="I66" s="31"/>
      <c r="J66" s="31"/>
    </row>
    <row r="67" spans="1:10" ht="30.75" customHeight="1">
      <c r="A67" s="1" t="s">
        <v>124</v>
      </c>
      <c r="B67" s="14" t="s">
        <v>121</v>
      </c>
      <c r="C67" s="31"/>
      <c r="D67" s="31"/>
      <c r="E67" s="32"/>
      <c r="F67" s="31">
        <v>2.6</v>
      </c>
      <c r="G67" s="32">
        <f t="shared" si="1"/>
        <v>2.6</v>
      </c>
      <c r="H67" s="31"/>
      <c r="I67" s="31"/>
      <c r="J67" s="31"/>
    </row>
    <row r="68" spans="1:10" ht="24" customHeight="1">
      <c r="A68" s="1" t="s">
        <v>203</v>
      </c>
      <c r="B68" s="14" t="s">
        <v>128</v>
      </c>
      <c r="C68" s="31"/>
      <c r="D68" s="31"/>
      <c r="E68" s="32"/>
      <c r="F68" s="31">
        <v>0.1</v>
      </c>
      <c r="G68" s="32"/>
      <c r="H68" s="31"/>
      <c r="I68" s="31"/>
      <c r="J68" s="31"/>
    </row>
    <row r="69" spans="1:10" ht="12.75">
      <c r="A69" s="1" t="s">
        <v>338</v>
      </c>
      <c r="B69" s="14" t="s">
        <v>271</v>
      </c>
      <c r="C69" s="31">
        <f>SUM(C70:C74)</f>
        <v>15600</v>
      </c>
      <c r="D69" s="31">
        <f>SUM(D70:D74)</f>
        <v>15600</v>
      </c>
      <c r="E69" s="32">
        <f>SUM(E70:E74)</f>
        <v>0</v>
      </c>
      <c r="F69" s="31">
        <f>SUM(F70:F74)</f>
        <v>9775.4</v>
      </c>
      <c r="G69" s="32">
        <f t="shared" si="1"/>
        <v>-5824.6</v>
      </c>
      <c r="H69" s="31">
        <f t="shared" si="2"/>
        <v>62.6628205128205</v>
      </c>
      <c r="I69" s="31"/>
      <c r="J69" s="31">
        <f>SUM(J70:J74)</f>
        <v>108735</v>
      </c>
    </row>
    <row r="70" spans="1:10" ht="30" customHeight="1">
      <c r="A70" s="1" t="s">
        <v>129</v>
      </c>
      <c r="B70" s="14" t="s">
        <v>125</v>
      </c>
      <c r="C70" s="33">
        <v>15600</v>
      </c>
      <c r="D70" s="33">
        <v>15600</v>
      </c>
      <c r="E70" s="34">
        <f t="shared" si="0"/>
        <v>0</v>
      </c>
      <c r="F70" s="33">
        <v>9361</v>
      </c>
      <c r="G70" s="34">
        <f t="shared" si="1"/>
        <v>-6239</v>
      </c>
      <c r="H70" s="33">
        <f t="shared" si="2"/>
        <v>60.006410256410255</v>
      </c>
      <c r="I70" s="33"/>
      <c r="J70" s="33">
        <v>108735</v>
      </c>
    </row>
    <row r="71" spans="1:10" ht="12.75">
      <c r="A71" s="1" t="s">
        <v>130</v>
      </c>
      <c r="B71" s="14" t="s">
        <v>126</v>
      </c>
      <c r="C71" s="33"/>
      <c r="D71" s="33"/>
      <c r="E71" s="34"/>
      <c r="F71" s="33">
        <v>418.6</v>
      </c>
      <c r="G71" s="34">
        <f t="shared" si="1"/>
        <v>418.6</v>
      </c>
      <c r="H71" s="33"/>
      <c r="I71" s="33"/>
      <c r="J71" s="33"/>
    </row>
    <row r="72" spans="1:10" ht="12.75" hidden="1">
      <c r="A72" s="1" t="s">
        <v>339</v>
      </c>
      <c r="B72" s="14" t="s">
        <v>340</v>
      </c>
      <c r="C72" s="33"/>
      <c r="D72" s="33"/>
      <c r="E72" s="34"/>
      <c r="F72" s="33">
        <v>0</v>
      </c>
      <c r="G72" s="34">
        <f t="shared" si="1"/>
        <v>0</v>
      </c>
      <c r="H72" s="33"/>
      <c r="I72" s="33"/>
      <c r="J72" s="33"/>
    </row>
    <row r="73" spans="1:10" ht="26.25">
      <c r="A73" s="1" t="s">
        <v>131</v>
      </c>
      <c r="B73" s="14" t="s">
        <v>127</v>
      </c>
      <c r="C73" s="33"/>
      <c r="D73" s="33"/>
      <c r="E73" s="34"/>
      <c r="F73" s="33">
        <v>-3.5</v>
      </c>
      <c r="G73" s="34">
        <f t="shared" si="1"/>
        <v>-3.5</v>
      </c>
      <c r="H73" s="33"/>
      <c r="I73" s="33"/>
      <c r="J73" s="33"/>
    </row>
    <row r="74" spans="1:10" ht="12.75">
      <c r="A74" s="1" t="s">
        <v>132</v>
      </c>
      <c r="B74" s="14" t="s">
        <v>128</v>
      </c>
      <c r="C74" s="33"/>
      <c r="D74" s="33"/>
      <c r="E74" s="34"/>
      <c r="F74" s="33">
        <v>-0.7</v>
      </c>
      <c r="G74" s="34">
        <f t="shared" si="1"/>
        <v>-0.7</v>
      </c>
      <c r="H74" s="33"/>
      <c r="I74" s="33"/>
      <c r="J74" s="33"/>
    </row>
    <row r="75" spans="1:10" s="38" customFormat="1" ht="12.75">
      <c r="A75" s="41" t="s">
        <v>341</v>
      </c>
      <c r="B75" s="42" t="s">
        <v>270</v>
      </c>
      <c r="C75" s="26">
        <f>C76+C82</f>
        <v>49040</v>
      </c>
      <c r="D75" s="26">
        <f>D76+D82</f>
        <v>49040</v>
      </c>
      <c r="E75" s="27">
        <f t="shared" si="0"/>
        <v>0</v>
      </c>
      <c r="F75" s="26">
        <f>F76+F82</f>
        <v>49160.6</v>
      </c>
      <c r="G75" s="27">
        <f t="shared" si="1"/>
        <v>120.59999999999854</v>
      </c>
      <c r="H75" s="26">
        <f t="shared" si="2"/>
        <v>100.24592169657423</v>
      </c>
      <c r="I75" s="26">
        <f>I76+I82</f>
        <v>0</v>
      </c>
      <c r="J75" s="26">
        <f>J76+J82</f>
        <v>226947</v>
      </c>
    </row>
    <row r="76" spans="1:10" ht="12.75">
      <c r="A76" s="1" t="s">
        <v>342</v>
      </c>
      <c r="B76" s="7" t="s">
        <v>269</v>
      </c>
      <c r="C76" s="31">
        <f>C77</f>
        <v>45560</v>
      </c>
      <c r="D76" s="31">
        <f>D77</f>
        <v>45560</v>
      </c>
      <c r="E76" s="32">
        <f t="shared" si="0"/>
        <v>0</v>
      </c>
      <c r="F76" s="31">
        <f>SUM(F77:F81)</f>
        <v>48157.2</v>
      </c>
      <c r="G76" s="32">
        <f t="shared" si="1"/>
        <v>2597.199999999997</v>
      </c>
      <c r="H76" s="31">
        <f t="shared" si="2"/>
        <v>105.70061457418787</v>
      </c>
      <c r="I76" s="31">
        <f>I77</f>
        <v>0</v>
      </c>
      <c r="J76" s="31">
        <f>J77</f>
        <v>200910</v>
      </c>
    </row>
    <row r="77" spans="1:10" ht="39">
      <c r="A77" s="1" t="s">
        <v>138</v>
      </c>
      <c r="B77" s="14" t="s">
        <v>133</v>
      </c>
      <c r="C77" s="31">
        <v>45560</v>
      </c>
      <c r="D77" s="31">
        <v>45560</v>
      </c>
      <c r="E77" s="32">
        <f t="shared" si="0"/>
        <v>0</v>
      </c>
      <c r="F77" s="31">
        <v>47806.2</v>
      </c>
      <c r="G77" s="32">
        <f t="shared" si="1"/>
        <v>2246.199999999997</v>
      </c>
      <c r="H77" s="31">
        <f t="shared" si="2"/>
        <v>104.93020193151888</v>
      </c>
      <c r="I77" s="31"/>
      <c r="J77" s="31">
        <v>200910</v>
      </c>
    </row>
    <row r="78" spans="1:10" ht="26.25">
      <c r="A78" s="1" t="s">
        <v>139</v>
      </c>
      <c r="B78" s="14" t="s">
        <v>134</v>
      </c>
      <c r="C78" s="31">
        <v>0</v>
      </c>
      <c r="D78" s="31">
        <v>0</v>
      </c>
      <c r="E78" s="32"/>
      <c r="F78" s="31">
        <v>349.2</v>
      </c>
      <c r="G78" s="32">
        <f t="shared" si="1"/>
        <v>349.2</v>
      </c>
      <c r="H78" s="31"/>
      <c r="I78" s="31"/>
      <c r="J78" s="31">
        <v>0</v>
      </c>
    </row>
    <row r="79" spans="1:10" ht="26.25" hidden="1">
      <c r="A79" s="1" t="s">
        <v>140</v>
      </c>
      <c r="B79" s="14" t="s">
        <v>135</v>
      </c>
      <c r="C79" s="31">
        <v>0</v>
      </c>
      <c r="D79" s="31">
        <v>0</v>
      </c>
      <c r="E79" s="32"/>
      <c r="F79" s="31"/>
      <c r="G79" s="32">
        <f t="shared" si="1"/>
        <v>0</v>
      </c>
      <c r="H79" s="31"/>
      <c r="I79" s="31"/>
      <c r="J79" s="31">
        <v>0</v>
      </c>
    </row>
    <row r="80" spans="1:10" ht="39">
      <c r="A80" s="1" t="s">
        <v>141</v>
      </c>
      <c r="B80" s="14" t="s">
        <v>136</v>
      </c>
      <c r="C80" s="31">
        <v>0</v>
      </c>
      <c r="D80" s="31">
        <v>0</v>
      </c>
      <c r="E80" s="32"/>
      <c r="F80" s="31">
        <v>1.8</v>
      </c>
      <c r="G80" s="32">
        <f aca="true" t="shared" si="4" ref="G80:G143">F80-D80</f>
        <v>1.8</v>
      </c>
      <c r="H80" s="31"/>
      <c r="I80" s="31"/>
      <c r="J80" s="31">
        <v>0</v>
      </c>
    </row>
    <row r="81" spans="1:10" ht="26.25" hidden="1">
      <c r="A81" s="1" t="s">
        <v>142</v>
      </c>
      <c r="B81" s="14" t="s">
        <v>137</v>
      </c>
      <c r="C81" s="31">
        <v>0</v>
      </c>
      <c r="D81" s="31">
        <v>0</v>
      </c>
      <c r="E81" s="32"/>
      <c r="F81" s="31"/>
      <c r="G81" s="32">
        <f t="shared" si="4"/>
        <v>0</v>
      </c>
      <c r="H81" s="31"/>
      <c r="I81" s="31"/>
      <c r="J81" s="31">
        <v>0</v>
      </c>
    </row>
    <row r="82" spans="1:10" ht="12.75">
      <c r="A82" s="1" t="s">
        <v>343</v>
      </c>
      <c r="B82" s="7" t="s">
        <v>268</v>
      </c>
      <c r="C82" s="31">
        <f>C83</f>
        <v>3480</v>
      </c>
      <c r="D82" s="31">
        <f>D83</f>
        <v>3480</v>
      </c>
      <c r="E82" s="32">
        <f>SUM(E83:E86)</f>
        <v>0</v>
      </c>
      <c r="F82" s="31">
        <f>SUM(F83:F86)</f>
        <v>1003.4000000000001</v>
      </c>
      <c r="G82" s="32">
        <f t="shared" si="4"/>
        <v>-2476.6</v>
      </c>
      <c r="H82" s="31">
        <f aca="true" t="shared" si="5" ref="H82:H142">F82/D82*100</f>
        <v>28.83333333333334</v>
      </c>
      <c r="I82" s="31">
        <f>I86</f>
        <v>0</v>
      </c>
      <c r="J82" s="31">
        <f>J83</f>
        <v>26037</v>
      </c>
    </row>
    <row r="83" spans="1:10" ht="39">
      <c r="A83" s="1" t="s">
        <v>147</v>
      </c>
      <c r="B83" s="14" t="s">
        <v>143</v>
      </c>
      <c r="C83" s="31">
        <v>3480</v>
      </c>
      <c r="D83" s="31">
        <v>3480</v>
      </c>
      <c r="E83" s="32"/>
      <c r="F83" s="33">
        <v>913.1</v>
      </c>
      <c r="G83" s="34">
        <f t="shared" si="4"/>
        <v>-2566.9</v>
      </c>
      <c r="H83" s="33">
        <f t="shared" si="5"/>
        <v>26.23850574712644</v>
      </c>
      <c r="I83" s="31"/>
      <c r="J83" s="31">
        <v>26037</v>
      </c>
    </row>
    <row r="84" spans="1:10" ht="26.25">
      <c r="A84" s="1" t="s">
        <v>148</v>
      </c>
      <c r="B84" s="14" t="s">
        <v>144</v>
      </c>
      <c r="C84" s="31">
        <v>0</v>
      </c>
      <c r="D84" s="31">
        <v>0</v>
      </c>
      <c r="E84" s="32"/>
      <c r="F84" s="33">
        <v>59.6</v>
      </c>
      <c r="G84" s="34">
        <f t="shared" si="4"/>
        <v>59.6</v>
      </c>
      <c r="H84" s="33"/>
      <c r="I84" s="31"/>
      <c r="J84" s="31">
        <v>0</v>
      </c>
    </row>
    <row r="85" spans="1:10" ht="39">
      <c r="A85" s="1" t="s">
        <v>149</v>
      </c>
      <c r="B85" s="14" t="s">
        <v>145</v>
      </c>
      <c r="C85" s="31">
        <v>0</v>
      </c>
      <c r="D85" s="31">
        <v>0</v>
      </c>
      <c r="E85" s="32"/>
      <c r="F85" s="33">
        <v>30.7</v>
      </c>
      <c r="G85" s="34">
        <f t="shared" si="4"/>
        <v>30.7</v>
      </c>
      <c r="H85" s="33"/>
      <c r="I85" s="31"/>
      <c r="J85" s="31">
        <v>0</v>
      </c>
    </row>
    <row r="86" spans="1:10" ht="30" customHeight="1" hidden="1">
      <c r="A86" s="1" t="s">
        <v>150</v>
      </c>
      <c r="B86" s="14" t="s">
        <v>146</v>
      </c>
      <c r="C86" s="31">
        <v>0</v>
      </c>
      <c r="D86" s="31">
        <v>0</v>
      </c>
      <c r="E86" s="32">
        <f t="shared" si="0"/>
        <v>0</v>
      </c>
      <c r="F86" s="33"/>
      <c r="G86" s="34">
        <f t="shared" si="4"/>
        <v>0</v>
      </c>
      <c r="H86" s="33"/>
      <c r="I86" s="31"/>
      <c r="J86" s="31">
        <v>0</v>
      </c>
    </row>
    <row r="87" spans="1:10" ht="12.75">
      <c r="A87" s="24" t="s">
        <v>344</v>
      </c>
      <c r="B87" s="6" t="s">
        <v>232</v>
      </c>
      <c r="C87" s="26">
        <f>C88+C90</f>
        <v>3732.8</v>
      </c>
      <c r="D87" s="26">
        <f>D88+D90</f>
        <v>3732.8</v>
      </c>
      <c r="E87" s="27">
        <f t="shared" si="0"/>
        <v>0</v>
      </c>
      <c r="F87" s="26">
        <f>F88+F90</f>
        <v>5004.6</v>
      </c>
      <c r="G87" s="27">
        <f t="shared" si="4"/>
        <v>1271.8000000000002</v>
      </c>
      <c r="H87" s="26">
        <f t="shared" si="5"/>
        <v>134.0709387055294</v>
      </c>
      <c r="I87" s="26">
        <f>I88+I90</f>
        <v>0</v>
      </c>
      <c r="J87" s="26">
        <f>J88+J90</f>
        <v>22584.8</v>
      </c>
    </row>
    <row r="88" spans="1:10" s="38" customFormat="1" ht="28.5" customHeight="1">
      <c r="A88" s="24" t="s">
        <v>345</v>
      </c>
      <c r="B88" s="6" t="s">
        <v>346</v>
      </c>
      <c r="C88" s="43">
        <f>C89</f>
        <v>3710</v>
      </c>
      <c r="D88" s="43">
        <f>D89</f>
        <v>3710</v>
      </c>
      <c r="E88" s="44">
        <f t="shared" si="0"/>
        <v>0</v>
      </c>
      <c r="F88" s="43">
        <f>F89</f>
        <v>4940.1</v>
      </c>
      <c r="G88" s="44">
        <f t="shared" si="4"/>
        <v>1230.1000000000004</v>
      </c>
      <c r="H88" s="43">
        <f t="shared" si="5"/>
        <v>133.15633423180594</v>
      </c>
      <c r="I88" s="43">
        <f>I89</f>
        <v>0</v>
      </c>
      <c r="J88" s="43">
        <f>J89</f>
        <v>22380</v>
      </c>
    </row>
    <row r="89" spans="1:10" ht="52.5">
      <c r="A89" s="1" t="s">
        <v>151</v>
      </c>
      <c r="B89" s="14" t="s">
        <v>193</v>
      </c>
      <c r="C89" s="31">
        <v>3710</v>
      </c>
      <c r="D89" s="31">
        <v>3710</v>
      </c>
      <c r="E89" s="32">
        <f t="shared" si="0"/>
        <v>0</v>
      </c>
      <c r="F89" s="31">
        <v>4940.1</v>
      </c>
      <c r="G89" s="32">
        <f t="shared" si="4"/>
        <v>1230.1000000000004</v>
      </c>
      <c r="H89" s="31">
        <f t="shared" si="5"/>
        <v>133.15633423180594</v>
      </c>
      <c r="I89" s="31"/>
      <c r="J89" s="31">
        <v>22380</v>
      </c>
    </row>
    <row r="90" spans="1:10" s="38" customFormat="1" ht="30" customHeight="1">
      <c r="A90" s="24" t="s">
        <v>347</v>
      </c>
      <c r="B90" s="25" t="s">
        <v>348</v>
      </c>
      <c r="C90" s="26">
        <f>C93+C94+C95+C92+C91</f>
        <v>22.8</v>
      </c>
      <c r="D90" s="26">
        <f>D93+D94+D95+D92+D91</f>
        <v>22.8</v>
      </c>
      <c r="E90" s="27">
        <f t="shared" si="0"/>
        <v>0</v>
      </c>
      <c r="F90" s="26">
        <f>F93+F94+F95+F92+F91</f>
        <v>64.5</v>
      </c>
      <c r="G90" s="27">
        <f t="shared" si="4"/>
        <v>41.7</v>
      </c>
      <c r="H90" s="26">
        <f t="shared" si="5"/>
        <v>282.89473684210526</v>
      </c>
      <c r="I90" s="26">
        <f>I93+I94+I95+I92+I91</f>
        <v>0</v>
      </c>
      <c r="J90" s="26">
        <f>J93+J94+J95+J92+J91</f>
        <v>204.8</v>
      </c>
    </row>
    <row r="91" spans="1:10" ht="52.5" hidden="1">
      <c r="A91" s="1" t="s">
        <v>349</v>
      </c>
      <c r="B91" s="7" t="s">
        <v>350</v>
      </c>
      <c r="C91" s="31"/>
      <c r="D91" s="31"/>
      <c r="E91" s="32">
        <f t="shared" si="0"/>
        <v>0</v>
      </c>
      <c r="F91" s="31"/>
      <c r="G91" s="32">
        <f t="shared" si="4"/>
        <v>0</v>
      </c>
      <c r="H91" s="31" t="e">
        <f t="shared" si="5"/>
        <v>#DIV/0!</v>
      </c>
      <c r="I91" s="31"/>
      <c r="J91" s="31"/>
    </row>
    <row r="92" spans="1:10" ht="52.5">
      <c r="A92" s="1" t="s">
        <v>194</v>
      </c>
      <c r="B92" s="7" t="s">
        <v>351</v>
      </c>
      <c r="C92" s="31">
        <v>0</v>
      </c>
      <c r="D92" s="31">
        <v>0</v>
      </c>
      <c r="E92" s="32">
        <f t="shared" si="0"/>
        <v>0</v>
      </c>
      <c r="F92" s="31">
        <v>-17.5</v>
      </c>
      <c r="G92" s="32">
        <f t="shared" si="4"/>
        <v>-17.5</v>
      </c>
      <c r="H92" s="31"/>
      <c r="I92" s="31">
        <v>0</v>
      </c>
      <c r="J92" s="31">
        <v>0</v>
      </c>
    </row>
    <row r="93" spans="1:10" ht="39" hidden="1">
      <c r="A93" s="1" t="s">
        <v>352</v>
      </c>
      <c r="B93" s="7" t="s">
        <v>353</v>
      </c>
      <c r="C93" s="31">
        <v>0</v>
      </c>
      <c r="D93" s="31">
        <v>0</v>
      </c>
      <c r="E93" s="32">
        <f t="shared" si="0"/>
        <v>0</v>
      </c>
      <c r="F93" s="31">
        <v>0</v>
      </c>
      <c r="G93" s="32">
        <f t="shared" si="4"/>
        <v>0</v>
      </c>
      <c r="H93" s="31" t="e">
        <f t="shared" si="5"/>
        <v>#DIV/0!</v>
      </c>
      <c r="I93" s="31">
        <v>0</v>
      </c>
      <c r="J93" s="31">
        <v>0</v>
      </c>
    </row>
    <row r="94" spans="1:10" ht="44.25" customHeight="1">
      <c r="A94" s="1" t="s">
        <v>152</v>
      </c>
      <c r="B94" s="7" t="s">
        <v>354</v>
      </c>
      <c r="C94" s="31">
        <v>10</v>
      </c>
      <c r="D94" s="31">
        <v>10</v>
      </c>
      <c r="E94" s="32">
        <f t="shared" si="0"/>
        <v>0</v>
      </c>
      <c r="F94" s="31">
        <v>50</v>
      </c>
      <c r="G94" s="32">
        <f t="shared" si="4"/>
        <v>40</v>
      </c>
      <c r="H94" s="31">
        <f t="shared" si="5"/>
        <v>500</v>
      </c>
      <c r="I94" s="31"/>
      <c r="J94" s="31">
        <v>80</v>
      </c>
    </row>
    <row r="95" spans="1:10" ht="39">
      <c r="A95" s="1" t="s">
        <v>355</v>
      </c>
      <c r="B95" s="7" t="s">
        <v>356</v>
      </c>
      <c r="C95" s="31">
        <f>C96</f>
        <v>12.8</v>
      </c>
      <c r="D95" s="31">
        <f>D96</f>
        <v>12.8</v>
      </c>
      <c r="E95" s="32">
        <f t="shared" si="0"/>
        <v>0</v>
      </c>
      <c r="F95" s="31">
        <f>F96</f>
        <v>32</v>
      </c>
      <c r="G95" s="32">
        <f t="shared" si="4"/>
        <v>19.2</v>
      </c>
      <c r="H95" s="31">
        <f t="shared" si="5"/>
        <v>250</v>
      </c>
      <c r="I95" s="31">
        <f>I96</f>
        <v>0</v>
      </c>
      <c r="J95" s="31">
        <f>J96</f>
        <v>124.8</v>
      </c>
    </row>
    <row r="96" spans="1:10" ht="69" customHeight="1">
      <c r="A96" s="1" t="s">
        <v>153</v>
      </c>
      <c r="B96" s="7" t="s">
        <v>357</v>
      </c>
      <c r="C96" s="31">
        <v>12.8</v>
      </c>
      <c r="D96" s="31">
        <v>12.8</v>
      </c>
      <c r="E96" s="32">
        <f t="shared" si="0"/>
        <v>0</v>
      </c>
      <c r="F96" s="31">
        <v>32</v>
      </c>
      <c r="G96" s="32">
        <f t="shared" si="4"/>
        <v>19.2</v>
      </c>
      <c r="H96" s="31">
        <f t="shared" si="5"/>
        <v>250</v>
      </c>
      <c r="I96" s="31"/>
      <c r="J96" s="31">
        <v>124.8</v>
      </c>
    </row>
    <row r="97" spans="1:10" ht="26.25" hidden="1">
      <c r="A97" s="24" t="s">
        <v>358</v>
      </c>
      <c r="B97" s="6" t="s">
        <v>359</v>
      </c>
      <c r="C97" s="26">
        <f>C98+C100+C104</f>
        <v>0</v>
      </c>
      <c r="D97" s="26">
        <f>D98+D100+D104</f>
        <v>0</v>
      </c>
      <c r="E97" s="27">
        <f t="shared" si="0"/>
        <v>0</v>
      </c>
      <c r="F97" s="26">
        <f>F98+F100+F104</f>
        <v>0</v>
      </c>
      <c r="G97" s="27">
        <f t="shared" si="4"/>
        <v>0</v>
      </c>
      <c r="H97" s="26" t="e">
        <f t="shared" si="5"/>
        <v>#DIV/0!</v>
      </c>
      <c r="I97" s="26">
        <f>I98+I100+I104</f>
        <v>0</v>
      </c>
      <c r="J97" s="26">
        <f>J98+J100+J104</f>
        <v>0</v>
      </c>
    </row>
    <row r="98" spans="1:10" ht="26.25" hidden="1">
      <c r="A98" s="5" t="s">
        <v>360</v>
      </c>
      <c r="B98" s="8" t="s">
        <v>361</v>
      </c>
      <c r="C98" s="33"/>
      <c r="D98" s="33"/>
      <c r="E98" s="34">
        <f t="shared" si="0"/>
        <v>0</v>
      </c>
      <c r="F98" s="33"/>
      <c r="G98" s="34">
        <f t="shared" si="4"/>
        <v>0</v>
      </c>
      <c r="H98" s="33" t="e">
        <f t="shared" si="5"/>
        <v>#DIV/0!</v>
      </c>
      <c r="I98" s="33"/>
      <c r="J98" s="33"/>
    </row>
    <row r="99" spans="1:10" ht="26.25" hidden="1">
      <c r="A99" s="5" t="s">
        <v>362</v>
      </c>
      <c r="B99" s="8" t="s">
        <v>363</v>
      </c>
      <c r="C99" s="33"/>
      <c r="D99" s="33"/>
      <c r="E99" s="34">
        <f t="shared" si="0"/>
        <v>0</v>
      </c>
      <c r="F99" s="33"/>
      <c r="G99" s="34">
        <f t="shared" si="4"/>
        <v>0</v>
      </c>
      <c r="H99" s="33" t="e">
        <f t="shared" si="5"/>
        <v>#DIV/0!</v>
      </c>
      <c r="I99" s="33"/>
      <c r="J99" s="33"/>
    </row>
    <row r="100" spans="1:10" ht="12.75" hidden="1">
      <c r="A100" s="1" t="s">
        <v>364</v>
      </c>
      <c r="B100" s="7" t="s">
        <v>365</v>
      </c>
      <c r="C100" s="31">
        <f>C101+C102</f>
        <v>0</v>
      </c>
      <c r="D100" s="31">
        <f>D101+D102</f>
        <v>0</v>
      </c>
      <c r="E100" s="32">
        <f t="shared" si="0"/>
        <v>0</v>
      </c>
      <c r="F100" s="31">
        <f>F101+F102</f>
        <v>0</v>
      </c>
      <c r="G100" s="32">
        <f t="shared" si="4"/>
        <v>0</v>
      </c>
      <c r="H100" s="31" t="e">
        <f t="shared" si="5"/>
        <v>#DIV/0!</v>
      </c>
      <c r="I100" s="31">
        <f>I101+I102</f>
        <v>0</v>
      </c>
      <c r="J100" s="31">
        <f>J101+J102</f>
        <v>0</v>
      </c>
    </row>
    <row r="101" spans="1:10" ht="12.75" hidden="1">
      <c r="A101" s="1" t="s">
        <v>366</v>
      </c>
      <c r="B101" s="7" t="s">
        <v>367</v>
      </c>
      <c r="C101" s="31"/>
      <c r="D101" s="31"/>
      <c r="E101" s="32">
        <f t="shared" si="0"/>
        <v>0</v>
      </c>
      <c r="F101" s="31"/>
      <c r="G101" s="32">
        <f t="shared" si="4"/>
        <v>0</v>
      </c>
      <c r="H101" s="31" t="e">
        <f t="shared" si="5"/>
        <v>#DIV/0!</v>
      </c>
      <c r="I101" s="31"/>
      <c r="J101" s="31"/>
    </row>
    <row r="102" spans="1:10" ht="26.25" hidden="1">
      <c r="A102" s="1" t="s">
        <v>368</v>
      </c>
      <c r="B102" s="7" t="s">
        <v>369</v>
      </c>
      <c r="C102" s="31">
        <f>C103</f>
        <v>0</v>
      </c>
      <c r="D102" s="31">
        <f>D103</f>
        <v>0</v>
      </c>
      <c r="E102" s="32">
        <f t="shared" si="0"/>
        <v>0</v>
      </c>
      <c r="F102" s="31">
        <f>F103</f>
        <v>0</v>
      </c>
      <c r="G102" s="32">
        <f t="shared" si="4"/>
        <v>0</v>
      </c>
      <c r="H102" s="31" t="e">
        <f t="shared" si="5"/>
        <v>#DIV/0!</v>
      </c>
      <c r="I102" s="31">
        <f>I103</f>
        <v>0</v>
      </c>
      <c r="J102" s="31">
        <f>J103</f>
        <v>0</v>
      </c>
    </row>
    <row r="103" spans="1:10" ht="39" hidden="1">
      <c r="A103" s="1" t="s">
        <v>370</v>
      </c>
      <c r="B103" s="7" t="s">
        <v>371</v>
      </c>
      <c r="C103" s="31">
        <v>0</v>
      </c>
      <c r="D103" s="31">
        <v>0</v>
      </c>
      <c r="E103" s="32">
        <f t="shared" si="0"/>
        <v>0</v>
      </c>
      <c r="F103" s="31">
        <v>0</v>
      </c>
      <c r="G103" s="32">
        <f t="shared" si="4"/>
        <v>0</v>
      </c>
      <c r="H103" s="31" t="e">
        <f t="shared" si="5"/>
        <v>#DIV/0!</v>
      </c>
      <c r="I103" s="31">
        <v>0</v>
      </c>
      <c r="J103" s="31">
        <v>0</v>
      </c>
    </row>
    <row r="104" spans="1:10" ht="12.75" hidden="1">
      <c r="A104" s="1" t="s">
        <v>372</v>
      </c>
      <c r="B104" s="7" t="s">
        <v>373</v>
      </c>
      <c r="C104" s="31">
        <f>C105+C107+C109</f>
        <v>0</v>
      </c>
      <c r="D104" s="31">
        <f>D105+D107+D109</f>
        <v>0</v>
      </c>
      <c r="E104" s="32">
        <f t="shared" si="0"/>
        <v>0</v>
      </c>
      <c r="F104" s="31">
        <f>F105+F107+F109</f>
        <v>0</v>
      </c>
      <c r="G104" s="32">
        <f t="shared" si="4"/>
        <v>0</v>
      </c>
      <c r="H104" s="31" t="e">
        <f t="shared" si="5"/>
        <v>#DIV/0!</v>
      </c>
      <c r="I104" s="31">
        <f>I105+I107+I109</f>
        <v>0</v>
      </c>
      <c r="J104" s="31">
        <f>J105+J107+J109</f>
        <v>0</v>
      </c>
    </row>
    <row r="105" spans="1:10" ht="12.75" hidden="1">
      <c r="A105" s="1" t="s">
        <v>374</v>
      </c>
      <c r="B105" s="7" t="s">
        <v>375</v>
      </c>
      <c r="C105" s="31">
        <f>C106</f>
        <v>0</v>
      </c>
      <c r="D105" s="31">
        <f>D106</f>
        <v>0</v>
      </c>
      <c r="E105" s="32">
        <f t="shared" si="0"/>
        <v>0</v>
      </c>
      <c r="F105" s="31">
        <f>F106</f>
        <v>0</v>
      </c>
      <c r="G105" s="32">
        <f t="shared" si="4"/>
        <v>0</v>
      </c>
      <c r="H105" s="31" t="e">
        <f t="shared" si="5"/>
        <v>#DIV/0!</v>
      </c>
      <c r="I105" s="31">
        <f>I106</f>
        <v>0</v>
      </c>
      <c r="J105" s="31">
        <f>J106</f>
        <v>0</v>
      </c>
    </row>
    <row r="106" spans="1:10" ht="12.75" hidden="1">
      <c r="A106" s="1" t="s">
        <v>376</v>
      </c>
      <c r="B106" s="7" t="s">
        <v>377</v>
      </c>
      <c r="C106" s="31">
        <v>0</v>
      </c>
      <c r="D106" s="31">
        <v>0</v>
      </c>
      <c r="E106" s="32">
        <f t="shared" si="0"/>
        <v>0</v>
      </c>
      <c r="F106" s="31">
        <v>0</v>
      </c>
      <c r="G106" s="32">
        <f t="shared" si="4"/>
        <v>0</v>
      </c>
      <c r="H106" s="31" t="e">
        <f t="shared" si="5"/>
        <v>#DIV/0!</v>
      </c>
      <c r="I106" s="31">
        <v>0</v>
      </c>
      <c r="J106" s="31">
        <v>0</v>
      </c>
    </row>
    <row r="107" spans="1:10" ht="26.25" hidden="1">
      <c r="A107" s="1" t="s">
        <v>378</v>
      </c>
      <c r="B107" s="7" t="s">
        <v>379</v>
      </c>
      <c r="C107" s="31">
        <f>C108</f>
        <v>0</v>
      </c>
      <c r="D107" s="31">
        <f>D108</f>
        <v>0</v>
      </c>
      <c r="E107" s="32">
        <f t="shared" si="0"/>
        <v>0</v>
      </c>
      <c r="F107" s="31">
        <f>F108</f>
        <v>0</v>
      </c>
      <c r="G107" s="32">
        <f t="shared" si="4"/>
        <v>0</v>
      </c>
      <c r="H107" s="31" t="e">
        <f t="shared" si="5"/>
        <v>#DIV/0!</v>
      </c>
      <c r="I107" s="31">
        <f>I108</f>
        <v>0</v>
      </c>
      <c r="J107" s="31">
        <f>J108</f>
        <v>0</v>
      </c>
    </row>
    <row r="108" spans="1:10" ht="39" hidden="1">
      <c r="A108" s="1" t="s">
        <v>380</v>
      </c>
      <c r="B108" s="7" t="s">
        <v>381</v>
      </c>
      <c r="C108" s="31">
        <v>0</v>
      </c>
      <c r="D108" s="31">
        <v>0</v>
      </c>
      <c r="E108" s="32">
        <f t="shared" si="0"/>
        <v>0</v>
      </c>
      <c r="F108" s="31">
        <v>0</v>
      </c>
      <c r="G108" s="32">
        <f t="shared" si="4"/>
        <v>0</v>
      </c>
      <c r="H108" s="31" t="e">
        <f t="shared" si="5"/>
        <v>#DIV/0!</v>
      </c>
      <c r="I108" s="31">
        <v>0</v>
      </c>
      <c r="J108" s="31">
        <v>0</v>
      </c>
    </row>
    <row r="109" spans="1:10" ht="12.75" hidden="1">
      <c r="A109" s="1" t="s">
        <v>382</v>
      </c>
      <c r="B109" s="7" t="s">
        <v>383</v>
      </c>
      <c r="C109" s="31">
        <f>C110</f>
        <v>0</v>
      </c>
      <c r="D109" s="31">
        <f>D110</f>
        <v>0</v>
      </c>
      <c r="E109" s="32">
        <f t="shared" si="0"/>
        <v>0</v>
      </c>
      <c r="F109" s="31">
        <f>F110</f>
        <v>0</v>
      </c>
      <c r="G109" s="32">
        <f t="shared" si="4"/>
        <v>0</v>
      </c>
      <c r="H109" s="31" t="e">
        <f t="shared" si="5"/>
        <v>#DIV/0!</v>
      </c>
      <c r="I109" s="31">
        <f>I110</f>
        <v>0</v>
      </c>
      <c r="J109" s="31">
        <f>J110</f>
        <v>0</v>
      </c>
    </row>
    <row r="110" spans="1:10" ht="12.75" hidden="1">
      <c r="A110" s="1" t="s">
        <v>384</v>
      </c>
      <c r="B110" s="7" t="s">
        <v>385</v>
      </c>
      <c r="C110" s="31">
        <v>0</v>
      </c>
      <c r="D110" s="31">
        <v>0</v>
      </c>
      <c r="E110" s="32">
        <f t="shared" si="0"/>
        <v>0</v>
      </c>
      <c r="F110" s="31">
        <v>0</v>
      </c>
      <c r="G110" s="32">
        <f t="shared" si="4"/>
        <v>0</v>
      </c>
      <c r="H110" s="31" t="e">
        <f t="shared" si="5"/>
        <v>#DIV/0!</v>
      </c>
      <c r="I110" s="31">
        <v>0</v>
      </c>
      <c r="J110" s="31">
        <v>0</v>
      </c>
    </row>
    <row r="111" spans="1:10" ht="26.25">
      <c r="A111" s="24" t="s">
        <v>386</v>
      </c>
      <c r="B111" s="6" t="s">
        <v>246</v>
      </c>
      <c r="C111" s="26">
        <f>C114+C116+C130+C133+C135+C112+C125</f>
        <v>56992.49999999999</v>
      </c>
      <c r="D111" s="26">
        <f>D114+D116+D130+D133+D135+D112+D125</f>
        <v>56222.49999999999</v>
      </c>
      <c r="E111" s="26">
        <f>E114+E116+E130+E133+E135+E112+E125</f>
        <v>-770</v>
      </c>
      <c r="F111" s="26">
        <f>F114+F116+F130+F133+F135+F112+F125</f>
        <v>50733.50000000001</v>
      </c>
      <c r="G111" s="27">
        <f t="shared" si="4"/>
        <v>-5488.999999999985</v>
      </c>
      <c r="H111" s="26">
        <f t="shared" si="5"/>
        <v>90.23700475788165</v>
      </c>
      <c r="I111" s="26">
        <f>I114+I116+I130+I133+I135+I112</f>
        <v>0</v>
      </c>
      <c r="J111" s="26">
        <f>J114+J116+J130+J133+J135+J112+J125</f>
        <v>248323.80000000002</v>
      </c>
    </row>
    <row r="112" spans="1:10" ht="52.5" hidden="1">
      <c r="A112" s="36" t="s">
        <v>387</v>
      </c>
      <c r="B112" s="37" t="s">
        <v>388</v>
      </c>
      <c r="C112" s="26">
        <f>C113</f>
        <v>0</v>
      </c>
      <c r="D112" s="26">
        <f>D113</f>
        <v>0</v>
      </c>
      <c r="E112" s="27">
        <f t="shared" si="0"/>
        <v>0</v>
      </c>
      <c r="F112" s="26">
        <f>F113</f>
        <v>0</v>
      </c>
      <c r="G112" s="27">
        <f t="shared" si="4"/>
        <v>0</v>
      </c>
      <c r="H112" s="26"/>
      <c r="I112" s="26">
        <f>I113</f>
        <v>0</v>
      </c>
      <c r="J112" s="26">
        <f>J113</f>
        <v>0</v>
      </c>
    </row>
    <row r="113" spans="1:10" ht="39" hidden="1">
      <c r="A113" s="40" t="s">
        <v>30</v>
      </c>
      <c r="B113" s="13" t="s">
        <v>56</v>
      </c>
      <c r="C113" s="31">
        <v>0</v>
      </c>
      <c r="D113" s="31">
        <v>0</v>
      </c>
      <c r="E113" s="32">
        <f t="shared" si="0"/>
        <v>0</v>
      </c>
      <c r="F113" s="31"/>
      <c r="G113" s="32">
        <f t="shared" si="4"/>
        <v>0</v>
      </c>
      <c r="H113" s="31"/>
      <c r="I113" s="31"/>
      <c r="J113" s="31">
        <v>0</v>
      </c>
    </row>
    <row r="114" spans="1:10" ht="12.75" hidden="1">
      <c r="A114" s="24" t="s">
        <v>389</v>
      </c>
      <c r="B114" s="25" t="s">
        <v>390</v>
      </c>
      <c r="C114" s="26">
        <f>C115</f>
        <v>0</v>
      </c>
      <c r="D114" s="26">
        <f>D115</f>
        <v>0</v>
      </c>
      <c r="E114" s="27">
        <f t="shared" si="0"/>
        <v>0</v>
      </c>
      <c r="F114" s="26">
        <f>F115</f>
        <v>0</v>
      </c>
      <c r="G114" s="27">
        <f t="shared" si="4"/>
        <v>0</v>
      </c>
      <c r="H114" s="26" t="e">
        <f t="shared" si="5"/>
        <v>#DIV/0!</v>
      </c>
      <c r="I114" s="26">
        <f>I115</f>
        <v>0</v>
      </c>
      <c r="J114" s="26">
        <f>J115</f>
        <v>0</v>
      </c>
    </row>
    <row r="115" spans="1:10" ht="26.25" hidden="1">
      <c r="A115" s="1" t="s">
        <v>391</v>
      </c>
      <c r="B115" s="7" t="s">
        <v>392</v>
      </c>
      <c r="C115" s="31"/>
      <c r="D115" s="31"/>
      <c r="E115" s="32">
        <f t="shared" si="0"/>
        <v>0</v>
      </c>
      <c r="F115" s="31"/>
      <c r="G115" s="32">
        <f t="shared" si="4"/>
        <v>0</v>
      </c>
      <c r="H115" s="31" t="e">
        <f t="shared" si="5"/>
        <v>#DIV/0!</v>
      </c>
      <c r="I115" s="31"/>
      <c r="J115" s="31"/>
    </row>
    <row r="116" spans="1:10" ht="57" customHeight="1">
      <c r="A116" s="24" t="s">
        <v>393</v>
      </c>
      <c r="B116" s="25" t="s">
        <v>245</v>
      </c>
      <c r="C116" s="26">
        <f>C117+C119+C121+C123</f>
        <v>53473.399999999994</v>
      </c>
      <c r="D116" s="26">
        <f>D117+D119+D121+D123</f>
        <v>52703.399999999994</v>
      </c>
      <c r="E116" s="27">
        <f>E117+E119+E121+E123</f>
        <v>-770</v>
      </c>
      <c r="F116" s="26">
        <f>F117+F119+F121+F123</f>
        <v>47175.9</v>
      </c>
      <c r="G116" s="27">
        <f t="shared" si="4"/>
        <v>-5527.499999999993</v>
      </c>
      <c r="H116" s="26">
        <f t="shared" si="5"/>
        <v>89.51206184041258</v>
      </c>
      <c r="I116" s="26">
        <f>I117+I119+I121+I123</f>
        <v>0</v>
      </c>
      <c r="J116" s="26">
        <f>J117+J119+J121+J123</f>
        <v>220578.7</v>
      </c>
    </row>
    <row r="117" spans="1:10" ht="43.5" customHeight="1">
      <c r="A117" s="1" t="s">
        <v>394</v>
      </c>
      <c r="B117" s="7" t="s">
        <v>260</v>
      </c>
      <c r="C117" s="31">
        <f>C118</f>
        <v>40100</v>
      </c>
      <c r="D117" s="31">
        <f>D118</f>
        <v>40100</v>
      </c>
      <c r="E117" s="32">
        <f aca="true" t="shared" si="6" ref="E117:E192">D117-C117</f>
        <v>0</v>
      </c>
      <c r="F117" s="31">
        <f>F118</f>
        <v>36221.6</v>
      </c>
      <c r="G117" s="32">
        <f t="shared" si="4"/>
        <v>-3878.4000000000015</v>
      </c>
      <c r="H117" s="31">
        <f t="shared" si="5"/>
        <v>90.32817955112219</v>
      </c>
      <c r="I117" s="31">
        <f>I118</f>
        <v>0</v>
      </c>
      <c r="J117" s="31">
        <f>J118</f>
        <v>161340</v>
      </c>
    </row>
    <row r="118" spans="1:10" ht="54.75" customHeight="1">
      <c r="A118" s="1" t="s">
        <v>57</v>
      </c>
      <c r="B118" s="7" t="s">
        <v>206</v>
      </c>
      <c r="C118" s="33">
        <v>40100</v>
      </c>
      <c r="D118" s="33">
        <v>40100</v>
      </c>
      <c r="E118" s="34">
        <f t="shared" si="6"/>
        <v>0</v>
      </c>
      <c r="F118" s="33">
        <v>36221.6</v>
      </c>
      <c r="G118" s="34">
        <f t="shared" si="4"/>
        <v>-3878.4000000000015</v>
      </c>
      <c r="H118" s="33">
        <f t="shared" si="5"/>
        <v>90.32817955112219</v>
      </c>
      <c r="I118" s="33"/>
      <c r="J118" s="33">
        <v>161340</v>
      </c>
    </row>
    <row r="119" spans="1:10" ht="54.75" customHeight="1">
      <c r="A119" s="5" t="s">
        <v>395</v>
      </c>
      <c r="B119" s="8" t="s">
        <v>259</v>
      </c>
      <c r="C119" s="31">
        <f>C120</f>
        <v>3070.2</v>
      </c>
      <c r="D119" s="31">
        <f>D120</f>
        <v>2300.2</v>
      </c>
      <c r="E119" s="32">
        <f t="shared" si="6"/>
        <v>-770</v>
      </c>
      <c r="F119" s="31">
        <f>F120</f>
        <v>1669.9</v>
      </c>
      <c r="G119" s="32">
        <f t="shared" si="4"/>
        <v>-630.2999999999997</v>
      </c>
      <c r="H119" s="31">
        <f t="shared" si="5"/>
        <v>72.59803495348231</v>
      </c>
      <c r="I119" s="31">
        <f>I120</f>
        <v>0</v>
      </c>
      <c r="J119" s="31">
        <f>J120</f>
        <v>12280</v>
      </c>
    </row>
    <row r="120" spans="1:10" ht="54.75" customHeight="1">
      <c r="A120" s="1" t="s">
        <v>58</v>
      </c>
      <c r="B120" s="7" t="s">
        <v>31</v>
      </c>
      <c r="C120" s="31">
        <v>3070.2</v>
      </c>
      <c r="D120" s="31">
        <v>2300.2</v>
      </c>
      <c r="E120" s="32">
        <f t="shared" si="6"/>
        <v>-770</v>
      </c>
      <c r="F120" s="31">
        <v>1669.9</v>
      </c>
      <c r="G120" s="32">
        <f t="shared" si="4"/>
        <v>-630.2999999999997</v>
      </c>
      <c r="H120" s="31">
        <f t="shared" si="5"/>
        <v>72.59803495348231</v>
      </c>
      <c r="I120" s="31"/>
      <c r="J120" s="31">
        <f>12280</f>
        <v>12280</v>
      </c>
    </row>
    <row r="121" spans="1:10" ht="52.5">
      <c r="A121" s="1" t="s">
        <v>396</v>
      </c>
      <c r="B121" s="7" t="s">
        <v>244</v>
      </c>
      <c r="C121" s="31">
        <f>C122</f>
        <v>285</v>
      </c>
      <c r="D121" s="31">
        <f>D122</f>
        <v>285</v>
      </c>
      <c r="E121" s="32">
        <f t="shared" si="6"/>
        <v>0</v>
      </c>
      <c r="F121" s="31">
        <f>F122</f>
        <v>297</v>
      </c>
      <c r="G121" s="32">
        <f t="shared" si="4"/>
        <v>12</v>
      </c>
      <c r="H121" s="31">
        <f t="shared" si="5"/>
        <v>104.21052631578947</v>
      </c>
      <c r="I121" s="31">
        <f>I122</f>
        <v>0</v>
      </c>
      <c r="J121" s="31">
        <f>J122</f>
        <v>1140</v>
      </c>
    </row>
    <row r="122" spans="1:10" ht="39">
      <c r="A122" s="1" t="s">
        <v>59</v>
      </c>
      <c r="B122" s="7" t="s">
        <v>32</v>
      </c>
      <c r="C122" s="31">
        <v>285</v>
      </c>
      <c r="D122" s="31">
        <v>285</v>
      </c>
      <c r="E122" s="32">
        <f t="shared" si="6"/>
        <v>0</v>
      </c>
      <c r="F122" s="31">
        <v>297</v>
      </c>
      <c r="G122" s="32">
        <f t="shared" si="4"/>
        <v>12</v>
      </c>
      <c r="H122" s="31">
        <f t="shared" si="5"/>
        <v>104.21052631578947</v>
      </c>
      <c r="I122" s="31"/>
      <c r="J122" s="31">
        <v>1140</v>
      </c>
    </row>
    <row r="123" spans="1:10" ht="29.25" customHeight="1">
      <c r="A123" s="1" t="s">
        <v>397</v>
      </c>
      <c r="B123" s="7" t="s">
        <v>258</v>
      </c>
      <c r="C123" s="31">
        <f>C124</f>
        <v>10018.2</v>
      </c>
      <c r="D123" s="31">
        <f>D124</f>
        <v>10018.2</v>
      </c>
      <c r="E123" s="32">
        <f t="shared" si="6"/>
        <v>0</v>
      </c>
      <c r="F123" s="31">
        <f>F124</f>
        <v>8987.4</v>
      </c>
      <c r="G123" s="32">
        <f t="shared" si="4"/>
        <v>-1030.800000000001</v>
      </c>
      <c r="H123" s="31">
        <f t="shared" si="5"/>
        <v>89.71072647781038</v>
      </c>
      <c r="I123" s="31"/>
      <c r="J123" s="31">
        <f>J124</f>
        <v>45818.7</v>
      </c>
    </row>
    <row r="124" spans="1:10" ht="26.25">
      <c r="A124" s="1" t="s">
        <v>24</v>
      </c>
      <c r="B124" s="7" t="s">
        <v>25</v>
      </c>
      <c r="C124" s="31">
        <v>10018.2</v>
      </c>
      <c r="D124" s="31">
        <v>10018.2</v>
      </c>
      <c r="E124" s="32">
        <f t="shared" si="6"/>
        <v>0</v>
      </c>
      <c r="F124" s="31">
        <v>8987.4</v>
      </c>
      <c r="G124" s="32">
        <f t="shared" si="4"/>
        <v>-1030.800000000001</v>
      </c>
      <c r="H124" s="31">
        <f t="shared" si="5"/>
        <v>89.71072647781038</v>
      </c>
      <c r="I124" s="31"/>
      <c r="J124" s="31">
        <v>45818.7</v>
      </c>
    </row>
    <row r="125" spans="1:10" s="38" customFormat="1" ht="31.5" customHeight="1">
      <c r="A125" s="24" t="s">
        <v>398</v>
      </c>
      <c r="B125" s="25" t="s">
        <v>257</v>
      </c>
      <c r="C125" s="26">
        <f>C126+C128</f>
        <v>423.40000000000003</v>
      </c>
      <c r="D125" s="26">
        <f>D126+D128</f>
        <v>423.40000000000003</v>
      </c>
      <c r="E125" s="27">
        <f t="shared" si="6"/>
        <v>0</v>
      </c>
      <c r="F125" s="26">
        <f>F126+F128</f>
        <v>728.3</v>
      </c>
      <c r="G125" s="27">
        <f t="shared" si="4"/>
        <v>304.8999999999999</v>
      </c>
      <c r="H125" s="26">
        <f t="shared" si="5"/>
        <v>172.01228153046762</v>
      </c>
      <c r="I125" s="26"/>
      <c r="J125" s="26">
        <f>J126+J128</f>
        <v>1751.1</v>
      </c>
    </row>
    <row r="126" spans="1:10" ht="30.75" customHeight="1">
      <c r="A126" s="1" t="s">
        <v>399</v>
      </c>
      <c r="B126" s="7" t="s">
        <v>256</v>
      </c>
      <c r="C126" s="31">
        <f>C127</f>
        <v>412.3</v>
      </c>
      <c r="D126" s="31">
        <f>D127</f>
        <v>412.3</v>
      </c>
      <c r="E126" s="32">
        <f t="shared" si="6"/>
        <v>0</v>
      </c>
      <c r="F126" s="31">
        <f>F127</f>
        <v>689.4</v>
      </c>
      <c r="G126" s="32">
        <f t="shared" si="4"/>
        <v>277.09999999999997</v>
      </c>
      <c r="H126" s="31">
        <f t="shared" si="5"/>
        <v>167.20834343924327</v>
      </c>
      <c r="I126" s="31"/>
      <c r="J126" s="31">
        <f>J127</f>
        <v>1707</v>
      </c>
    </row>
    <row r="127" spans="1:10" ht="68.25" customHeight="1">
      <c r="A127" s="1" t="s">
        <v>70</v>
      </c>
      <c r="B127" s="7" t="s">
        <v>71</v>
      </c>
      <c r="C127" s="31">
        <v>412.3</v>
      </c>
      <c r="D127" s="31">
        <v>412.3</v>
      </c>
      <c r="E127" s="32"/>
      <c r="F127" s="31">
        <v>689.4</v>
      </c>
      <c r="G127" s="32">
        <f t="shared" si="4"/>
        <v>277.09999999999997</v>
      </c>
      <c r="H127" s="31">
        <f t="shared" si="5"/>
        <v>167.20834343924327</v>
      </c>
      <c r="I127" s="31"/>
      <c r="J127" s="31">
        <v>1707</v>
      </c>
    </row>
    <row r="128" spans="1:10" ht="28.5" customHeight="1">
      <c r="A128" s="1" t="s">
        <v>400</v>
      </c>
      <c r="B128" s="7" t="s">
        <v>255</v>
      </c>
      <c r="C128" s="31">
        <f>C129</f>
        <v>11.1</v>
      </c>
      <c r="D128" s="31">
        <f>D129</f>
        <v>11.1</v>
      </c>
      <c r="E128" s="32"/>
      <c r="F128" s="31">
        <f>F129</f>
        <v>38.9</v>
      </c>
      <c r="G128" s="32">
        <f t="shared" si="4"/>
        <v>27.799999999999997</v>
      </c>
      <c r="H128" s="31">
        <f t="shared" si="5"/>
        <v>350.4504504504505</v>
      </c>
      <c r="I128" s="31"/>
      <c r="J128" s="31">
        <f>J129</f>
        <v>44.1</v>
      </c>
    </row>
    <row r="129" spans="1:10" ht="55.5" customHeight="1">
      <c r="A129" s="1" t="s">
        <v>195</v>
      </c>
      <c r="B129" s="7" t="s">
        <v>192</v>
      </c>
      <c r="C129" s="31">
        <v>11.1</v>
      </c>
      <c r="D129" s="31">
        <v>11.1</v>
      </c>
      <c r="E129" s="32"/>
      <c r="F129" s="31">
        <v>38.9</v>
      </c>
      <c r="G129" s="32">
        <f t="shared" si="4"/>
        <v>27.799999999999997</v>
      </c>
      <c r="H129" s="31">
        <f t="shared" si="5"/>
        <v>350.4504504504505</v>
      </c>
      <c r="I129" s="31"/>
      <c r="J129" s="31">
        <v>44.1</v>
      </c>
    </row>
    <row r="130" spans="1:10" ht="12.75">
      <c r="A130" s="45" t="s">
        <v>401</v>
      </c>
      <c r="B130" s="25" t="s">
        <v>254</v>
      </c>
      <c r="C130" s="26">
        <f>C131</f>
        <v>0</v>
      </c>
      <c r="D130" s="26">
        <f>D131</f>
        <v>0</v>
      </c>
      <c r="E130" s="27">
        <f t="shared" si="6"/>
        <v>0</v>
      </c>
      <c r="F130" s="26">
        <f>F131</f>
        <v>0</v>
      </c>
      <c r="G130" s="27">
        <f t="shared" si="4"/>
        <v>0</v>
      </c>
      <c r="H130" s="26"/>
      <c r="I130" s="26">
        <f>I131</f>
        <v>0</v>
      </c>
      <c r="J130" s="26">
        <f>J131</f>
        <v>13020</v>
      </c>
    </row>
    <row r="131" spans="1:10" ht="30.75" customHeight="1">
      <c r="A131" s="46" t="s">
        <v>402</v>
      </c>
      <c r="B131" s="7" t="s">
        <v>403</v>
      </c>
      <c r="C131" s="31">
        <f>C132</f>
        <v>0</v>
      </c>
      <c r="D131" s="31">
        <f>D132</f>
        <v>0</v>
      </c>
      <c r="E131" s="32">
        <f t="shared" si="6"/>
        <v>0</v>
      </c>
      <c r="F131" s="31">
        <f>F132</f>
        <v>0</v>
      </c>
      <c r="G131" s="32">
        <f t="shared" si="4"/>
        <v>0</v>
      </c>
      <c r="H131" s="31"/>
      <c r="I131" s="31">
        <f>I132</f>
        <v>0</v>
      </c>
      <c r="J131" s="31">
        <f>J132</f>
        <v>13020</v>
      </c>
    </row>
    <row r="132" spans="1:10" ht="39">
      <c r="A132" s="46" t="s">
        <v>60</v>
      </c>
      <c r="B132" s="7" t="s">
        <v>404</v>
      </c>
      <c r="C132" s="31">
        <v>0</v>
      </c>
      <c r="D132" s="31">
        <v>0</v>
      </c>
      <c r="E132" s="32">
        <f t="shared" si="6"/>
        <v>0</v>
      </c>
      <c r="F132" s="31">
        <v>0</v>
      </c>
      <c r="G132" s="32">
        <f t="shared" si="4"/>
        <v>0</v>
      </c>
      <c r="H132" s="31"/>
      <c r="I132" s="31"/>
      <c r="J132" s="31">
        <v>13020</v>
      </c>
    </row>
    <row r="133" spans="1:10" ht="52.5" hidden="1">
      <c r="A133" s="45" t="s">
        <v>405</v>
      </c>
      <c r="B133" s="42" t="s">
        <v>406</v>
      </c>
      <c r="C133" s="31">
        <f>C134</f>
        <v>0</v>
      </c>
      <c r="D133" s="31">
        <f>D134</f>
        <v>0</v>
      </c>
      <c r="E133" s="32">
        <f t="shared" si="6"/>
        <v>0</v>
      </c>
      <c r="F133" s="31">
        <f>F134</f>
        <v>0</v>
      </c>
      <c r="G133" s="32">
        <f t="shared" si="4"/>
        <v>0</v>
      </c>
      <c r="H133" s="31" t="e">
        <f t="shared" si="5"/>
        <v>#DIV/0!</v>
      </c>
      <c r="I133" s="31">
        <f>I134</f>
        <v>0</v>
      </c>
      <c r="J133" s="31">
        <f>J134</f>
        <v>0</v>
      </c>
    </row>
    <row r="134" spans="1:10" ht="52.5" hidden="1">
      <c r="A134" s="2" t="s">
        <v>407</v>
      </c>
      <c r="B134" s="7" t="s">
        <v>408</v>
      </c>
      <c r="C134" s="31">
        <v>0</v>
      </c>
      <c r="D134" s="31">
        <v>0</v>
      </c>
      <c r="E134" s="32">
        <f t="shared" si="6"/>
        <v>0</v>
      </c>
      <c r="F134" s="31">
        <v>0</v>
      </c>
      <c r="G134" s="32">
        <f t="shared" si="4"/>
        <v>0</v>
      </c>
      <c r="H134" s="31" t="e">
        <f t="shared" si="5"/>
        <v>#DIV/0!</v>
      </c>
      <c r="I134" s="31">
        <v>0</v>
      </c>
      <c r="J134" s="31">
        <v>0</v>
      </c>
    </row>
    <row r="135" spans="1:10" ht="52.5">
      <c r="A135" s="24" t="s">
        <v>409</v>
      </c>
      <c r="B135" s="42" t="s">
        <v>243</v>
      </c>
      <c r="C135" s="26">
        <f>C138+C136</f>
        <v>3095.7</v>
      </c>
      <c r="D135" s="26">
        <f>D138+D136</f>
        <v>3095.7</v>
      </c>
      <c r="E135" s="27">
        <f t="shared" si="6"/>
        <v>0</v>
      </c>
      <c r="F135" s="26">
        <f>F138+F136</f>
        <v>2829.3</v>
      </c>
      <c r="G135" s="27">
        <f t="shared" si="4"/>
        <v>-266.39999999999964</v>
      </c>
      <c r="H135" s="26">
        <f t="shared" si="5"/>
        <v>91.39451497238106</v>
      </c>
      <c r="I135" s="26">
        <f>I138+I136</f>
        <v>0</v>
      </c>
      <c r="J135" s="26">
        <f>J138+J136</f>
        <v>12974</v>
      </c>
    </row>
    <row r="136" spans="1:10" ht="26.25" hidden="1">
      <c r="A136" s="1" t="s">
        <v>410</v>
      </c>
      <c r="B136" s="8" t="s">
        <v>411</v>
      </c>
      <c r="C136" s="31">
        <f>C137</f>
        <v>0</v>
      </c>
      <c r="D136" s="31">
        <f>D137</f>
        <v>0</v>
      </c>
      <c r="E136" s="32">
        <f t="shared" si="6"/>
        <v>0</v>
      </c>
      <c r="F136" s="31">
        <f>F137</f>
        <v>0</v>
      </c>
      <c r="G136" s="32">
        <f t="shared" si="4"/>
        <v>0</v>
      </c>
      <c r="H136" s="31" t="e">
        <f t="shared" si="5"/>
        <v>#DIV/0!</v>
      </c>
      <c r="I136" s="31">
        <f>I137</f>
        <v>0</v>
      </c>
      <c r="J136" s="31">
        <f>J137</f>
        <v>0</v>
      </c>
    </row>
    <row r="137" spans="1:10" ht="26.25" hidden="1">
      <c r="A137" s="1" t="s">
        <v>412</v>
      </c>
      <c r="B137" s="8" t="s">
        <v>413</v>
      </c>
      <c r="C137" s="31">
        <v>0</v>
      </c>
      <c r="D137" s="31">
        <v>0</v>
      </c>
      <c r="E137" s="32">
        <f t="shared" si="6"/>
        <v>0</v>
      </c>
      <c r="F137" s="31">
        <v>0</v>
      </c>
      <c r="G137" s="32">
        <f t="shared" si="4"/>
        <v>0</v>
      </c>
      <c r="H137" s="31" t="e">
        <f t="shared" si="5"/>
        <v>#DIV/0!</v>
      </c>
      <c r="I137" s="31"/>
      <c r="J137" s="31">
        <v>0</v>
      </c>
    </row>
    <row r="138" spans="1:10" ht="52.5">
      <c r="A138" s="4" t="s">
        <v>414</v>
      </c>
      <c r="B138" s="8" t="s">
        <v>242</v>
      </c>
      <c r="C138" s="33">
        <f>C139</f>
        <v>3095.7</v>
      </c>
      <c r="D138" s="33">
        <f>D139</f>
        <v>3095.7</v>
      </c>
      <c r="E138" s="34">
        <f t="shared" si="6"/>
        <v>0</v>
      </c>
      <c r="F138" s="33">
        <f>F139</f>
        <v>2829.3</v>
      </c>
      <c r="G138" s="34">
        <f t="shared" si="4"/>
        <v>-266.39999999999964</v>
      </c>
      <c r="H138" s="33">
        <f t="shared" si="5"/>
        <v>91.39451497238106</v>
      </c>
      <c r="I138" s="33">
        <f>I139</f>
        <v>0</v>
      </c>
      <c r="J138" s="33">
        <f>J139</f>
        <v>12974</v>
      </c>
    </row>
    <row r="139" spans="1:10" ht="52.5">
      <c r="A139" s="3" t="s">
        <v>61</v>
      </c>
      <c r="B139" s="9" t="s">
        <v>33</v>
      </c>
      <c r="C139" s="33">
        <v>3095.7</v>
      </c>
      <c r="D139" s="33">
        <v>3095.7</v>
      </c>
      <c r="E139" s="34">
        <f t="shared" si="6"/>
        <v>0</v>
      </c>
      <c r="F139" s="33">
        <v>2829.3</v>
      </c>
      <c r="G139" s="34">
        <f t="shared" si="4"/>
        <v>-266.39999999999964</v>
      </c>
      <c r="H139" s="33">
        <f t="shared" si="5"/>
        <v>91.39451497238106</v>
      </c>
      <c r="I139" s="33"/>
      <c r="J139" s="33">
        <v>12974</v>
      </c>
    </row>
    <row r="140" spans="1:10" ht="12.75">
      <c r="A140" s="24" t="s">
        <v>415</v>
      </c>
      <c r="B140" s="6" t="s">
        <v>241</v>
      </c>
      <c r="C140" s="26">
        <f>C141+C148</f>
        <v>6165.1</v>
      </c>
      <c r="D140" s="26">
        <f>D141+D148</f>
        <v>6165.1</v>
      </c>
      <c r="E140" s="27">
        <f t="shared" si="6"/>
        <v>0</v>
      </c>
      <c r="F140" s="26">
        <f>F141+F148</f>
        <v>6957.2</v>
      </c>
      <c r="G140" s="27">
        <f t="shared" si="4"/>
        <v>792.0999999999995</v>
      </c>
      <c r="H140" s="26">
        <f t="shared" si="5"/>
        <v>112.8481289841203</v>
      </c>
      <c r="I140" s="26">
        <f>I141+I148</f>
        <v>0</v>
      </c>
      <c r="J140" s="26">
        <f>J141+J148</f>
        <v>26430.6</v>
      </c>
    </row>
    <row r="141" spans="1:10" s="38" customFormat="1" ht="12.75">
      <c r="A141" s="47" t="s">
        <v>416</v>
      </c>
      <c r="B141" s="48" t="s">
        <v>285</v>
      </c>
      <c r="C141" s="26">
        <f>C142+C143+C144+C145+C146+C147</f>
        <v>6165.1</v>
      </c>
      <c r="D141" s="26">
        <f>D142+D143+D144+D145+D146+D147</f>
        <v>6165.1</v>
      </c>
      <c r="E141" s="27">
        <f t="shared" si="6"/>
        <v>0</v>
      </c>
      <c r="F141" s="26">
        <f>F142+F143+F144+F145+F146+F147</f>
        <v>6957.2</v>
      </c>
      <c r="G141" s="27">
        <f t="shared" si="4"/>
        <v>792.0999999999995</v>
      </c>
      <c r="H141" s="26">
        <f t="shared" si="5"/>
        <v>112.8481289841203</v>
      </c>
      <c r="I141" s="26">
        <f>I142+I143+I144+I145+I146+I147</f>
        <v>0</v>
      </c>
      <c r="J141" s="26">
        <f>J142+J143+J144+J145+J146+J147</f>
        <v>26422</v>
      </c>
    </row>
    <row r="142" spans="1:10" ht="39">
      <c r="A142" s="3" t="s">
        <v>154</v>
      </c>
      <c r="B142" s="9" t="s">
        <v>173</v>
      </c>
      <c r="C142" s="33">
        <v>289</v>
      </c>
      <c r="D142" s="33">
        <v>289</v>
      </c>
      <c r="E142" s="34">
        <f t="shared" si="6"/>
        <v>0</v>
      </c>
      <c r="F142" s="33">
        <v>77.1</v>
      </c>
      <c r="G142" s="34">
        <f t="shared" si="4"/>
        <v>-211.9</v>
      </c>
      <c r="H142" s="33">
        <f t="shared" si="5"/>
        <v>26.67820069204152</v>
      </c>
      <c r="I142" s="33"/>
      <c r="J142" s="33">
        <v>1339</v>
      </c>
    </row>
    <row r="143" spans="1:10" ht="39">
      <c r="A143" s="3" t="s">
        <v>417</v>
      </c>
      <c r="B143" s="9" t="s">
        <v>174</v>
      </c>
      <c r="C143" s="33">
        <v>0</v>
      </c>
      <c r="D143" s="33">
        <v>0</v>
      </c>
      <c r="E143" s="34">
        <f t="shared" si="6"/>
        <v>0</v>
      </c>
      <c r="F143" s="33">
        <v>1.2</v>
      </c>
      <c r="G143" s="34">
        <f t="shared" si="4"/>
        <v>1.2</v>
      </c>
      <c r="H143" s="33"/>
      <c r="I143" s="33"/>
      <c r="J143" s="33">
        <v>0</v>
      </c>
    </row>
    <row r="144" spans="1:10" ht="39">
      <c r="A144" s="3" t="s">
        <v>155</v>
      </c>
      <c r="B144" s="9" t="s">
        <v>418</v>
      </c>
      <c r="C144" s="33">
        <v>1643</v>
      </c>
      <c r="D144" s="33">
        <v>1643</v>
      </c>
      <c r="E144" s="34">
        <f t="shared" si="6"/>
        <v>0</v>
      </c>
      <c r="F144" s="33">
        <v>4750</v>
      </c>
      <c r="G144" s="34">
        <f aca="true" t="shared" si="7" ref="G144:G207">F144-D144</f>
        <v>3107</v>
      </c>
      <c r="H144" s="33">
        <f aca="true" t="shared" si="8" ref="H144:H207">F144/D144*100</f>
        <v>289.10529519172246</v>
      </c>
      <c r="I144" s="33"/>
      <c r="J144" s="33">
        <v>7343</v>
      </c>
    </row>
    <row r="145" spans="1:10" ht="39">
      <c r="A145" s="3" t="s">
        <v>156</v>
      </c>
      <c r="B145" s="9" t="s">
        <v>175</v>
      </c>
      <c r="C145" s="33">
        <v>4231</v>
      </c>
      <c r="D145" s="33">
        <v>4231</v>
      </c>
      <c r="E145" s="34">
        <f t="shared" si="6"/>
        <v>0</v>
      </c>
      <c r="F145" s="33">
        <v>2128.5</v>
      </c>
      <c r="G145" s="34">
        <f t="shared" si="7"/>
        <v>-2102.5</v>
      </c>
      <c r="H145" s="33">
        <f t="shared" si="8"/>
        <v>50.3072559678563</v>
      </c>
      <c r="I145" s="33"/>
      <c r="J145" s="33">
        <v>17731</v>
      </c>
    </row>
    <row r="146" spans="1:10" ht="12.75" hidden="1">
      <c r="A146" s="3" t="s">
        <v>419</v>
      </c>
      <c r="B146" s="9" t="s">
        <v>420</v>
      </c>
      <c r="C146" s="33"/>
      <c r="D146" s="33"/>
      <c r="E146" s="34">
        <f t="shared" si="6"/>
        <v>0</v>
      </c>
      <c r="F146" s="33"/>
      <c r="G146" s="34">
        <f t="shared" si="7"/>
        <v>0</v>
      </c>
      <c r="H146" s="33" t="e">
        <f t="shared" si="8"/>
        <v>#DIV/0!</v>
      </c>
      <c r="I146" s="33"/>
      <c r="J146" s="33"/>
    </row>
    <row r="147" spans="1:10" ht="57.75" customHeight="1">
      <c r="A147" s="3" t="s">
        <v>157</v>
      </c>
      <c r="B147" s="9" t="s">
        <v>176</v>
      </c>
      <c r="C147" s="33">
        <v>2.1</v>
      </c>
      <c r="D147" s="33">
        <v>2.1</v>
      </c>
      <c r="E147" s="34">
        <f t="shared" si="6"/>
        <v>0</v>
      </c>
      <c r="F147" s="33">
        <v>0.4</v>
      </c>
      <c r="G147" s="34">
        <f t="shared" si="7"/>
        <v>-1.7000000000000002</v>
      </c>
      <c r="H147" s="33">
        <f t="shared" si="8"/>
        <v>19.047619047619047</v>
      </c>
      <c r="I147" s="33"/>
      <c r="J147" s="33">
        <v>9</v>
      </c>
    </row>
    <row r="148" spans="1:10" s="38" customFormat="1" ht="12.75">
      <c r="A148" s="24" t="s">
        <v>421</v>
      </c>
      <c r="B148" s="25" t="s">
        <v>240</v>
      </c>
      <c r="C148" s="43">
        <f>C149</f>
        <v>0</v>
      </c>
      <c r="D148" s="43">
        <f>D149</f>
        <v>0</v>
      </c>
      <c r="E148" s="44">
        <f t="shared" si="6"/>
        <v>0</v>
      </c>
      <c r="F148" s="43">
        <f>F149</f>
        <v>0</v>
      </c>
      <c r="G148" s="44">
        <f t="shared" si="7"/>
        <v>0</v>
      </c>
      <c r="H148" s="43"/>
      <c r="I148" s="26">
        <f>I149</f>
        <v>0</v>
      </c>
      <c r="J148" s="43">
        <f>J149</f>
        <v>8.6</v>
      </c>
    </row>
    <row r="149" spans="1:10" ht="26.25">
      <c r="A149" s="1" t="s">
        <v>422</v>
      </c>
      <c r="B149" s="7" t="s">
        <v>42</v>
      </c>
      <c r="C149" s="31">
        <v>0</v>
      </c>
      <c r="D149" s="31">
        <v>0</v>
      </c>
      <c r="E149" s="32">
        <f t="shared" si="6"/>
        <v>0</v>
      </c>
      <c r="F149" s="31">
        <v>0</v>
      </c>
      <c r="G149" s="32">
        <f t="shared" si="7"/>
        <v>0</v>
      </c>
      <c r="H149" s="31"/>
      <c r="I149" s="31"/>
      <c r="J149" s="31">
        <v>8.6</v>
      </c>
    </row>
    <row r="150" spans="1:10" ht="26.25">
      <c r="A150" s="24" t="s">
        <v>423</v>
      </c>
      <c r="B150" s="25" t="s">
        <v>239</v>
      </c>
      <c r="C150" s="26">
        <f>C151+C153</f>
        <v>6491.5</v>
      </c>
      <c r="D150" s="26">
        <f>D151+D153</f>
        <v>14990.8</v>
      </c>
      <c r="E150" s="27">
        <f t="shared" si="6"/>
        <v>8499.3</v>
      </c>
      <c r="F150" s="26">
        <f>F151+F153</f>
        <v>14850.400000000001</v>
      </c>
      <c r="G150" s="27">
        <f t="shared" si="7"/>
        <v>-140.39999999999782</v>
      </c>
      <c r="H150" s="26">
        <f t="shared" si="8"/>
        <v>99.06342556768153</v>
      </c>
      <c r="I150" s="26">
        <f>I151+I153</f>
        <v>0</v>
      </c>
      <c r="J150" s="26">
        <f>J151+J153</f>
        <v>45853.6</v>
      </c>
    </row>
    <row r="151" spans="1:10" s="38" customFormat="1" ht="12.75">
      <c r="A151" s="41" t="s">
        <v>424</v>
      </c>
      <c r="B151" s="42" t="s">
        <v>425</v>
      </c>
      <c r="C151" s="26">
        <f>C152</f>
        <v>6373</v>
      </c>
      <c r="D151" s="26">
        <f>D152</f>
        <v>6373</v>
      </c>
      <c r="E151" s="27">
        <f t="shared" si="6"/>
        <v>0</v>
      </c>
      <c r="F151" s="26">
        <f>F152</f>
        <v>5857.1</v>
      </c>
      <c r="G151" s="27">
        <f t="shared" si="7"/>
        <v>-515.8999999999996</v>
      </c>
      <c r="H151" s="26">
        <f t="shared" si="8"/>
        <v>91.90491134473561</v>
      </c>
      <c r="I151" s="26">
        <f>I152</f>
        <v>0</v>
      </c>
      <c r="J151" s="26">
        <f>J152</f>
        <v>36881</v>
      </c>
    </row>
    <row r="152" spans="1:10" ht="26.25">
      <c r="A152" s="1" t="s">
        <v>62</v>
      </c>
      <c r="B152" s="7" t="s">
        <v>43</v>
      </c>
      <c r="C152" s="31">
        <v>6373</v>
      </c>
      <c r="D152" s="31">
        <v>6373</v>
      </c>
      <c r="E152" s="32">
        <f t="shared" si="6"/>
        <v>0</v>
      </c>
      <c r="F152" s="31">
        <v>5857.1</v>
      </c>
      <c r="G152" s="32">
        <f t="shared" si="7"/>
        <v>-515.8999999999996</v>
      </c>
      <c r="H152" s="31">
        <f t="shared" si="8"/>
        <v>91.90491134473561</v>
      </c>
      <c r="I152" s="31"/>
      <c r="J152" s="31">
        <v>36881</v>
      </c>
    </row>
    <row r="153" spans="1:10" s="38" customFormat="1" ht="12.75">
      <c r="A153" s="41" t="s">
        <v>426</v>
      </c>
      <c r="B153" s="42" t="s">
        <v>238</v>
      </c>
      <c r="C153" s="26">
        <f>C154+C156</f>
        <v>118.5</v>
      </c>
      <c r="D153" s="26">
        <f>D154+D156</f>
        <v>8617.8</v>
      </c>
      <c r="E153" s="27">
        <f t="shared" si="6"/>
        <v>8499.3</v>
      </c>
      <c r="F153" s="26">
        <f>F154+F156</f>
        <v>8993.300000000001</v>
      </c>
      <c r="G153" s="27">
        <f t="shared" si="7"/>
        <v>375.5000000000018</v>
      </c>
      <c r="H153" s="26">
        <f t="shared" si="8"/>
        <v>104.35726055373765</v>
      </c>
      <c r="I153" s="26">
        <f>I154+I156</f>
        <v>0</v>
      </c>
      <c r="J153" s="26">
        <f>J154+J156</f>
        <v>8972.6</v>
      </c>
    </row>
    <row r="154" spans="1:10" ht="26.25">
      <c r="A154" s="1" t="s">
        <v>427</v>
      </c>
      <c r="B154" s="7" t="s">
        <v>428</v>
      </c>
      <c r="C154" s="31">
        <f>C155</f>
        <v>118.5</v>
      </c>
      <c r="D154" s="31">
        <f>D155</f>
        <v>118.5</v>
      </c>
      <c r="E154" s="32">
        <f t="shared" si="6"/>
        <v>0</v>
      </c>
      <c r="F154" s="31">
        <f>F155</f>
        <v>92.1</v>
      </c>
      <c r="G154" s="32">
        <f t="shared" si="7"/>
        <v>-26.400000000000006</v>
      </c>
      <c r="H154" s="31">
        <f t="shared" si="8"/>
        <v>77.72151898734177</v>
      </c>
      <c r="I154" s="31">
        <f>I155</f>
        <v>0</v>
      </c>
      <c r="J154" s="31">
        <f>J155</f>
        <v>473.2</v>
      </c>
    </row>
    <row r="155" spans="1:10" ht="26.25">
      <c r="A155" s="1" t="s">
        <v>39</v>
      </c>
      <c r="B155" s="7" t="s">
        <v>429</v>
      </c>
      <c r="C155" s="31">
        <v>118.5</v>
      </c>
      <c r="D155" s="31">
        <v>118.5</v>
      </c>
      <c r="E155" s="32">
        <f t="shared" si="6"/>
        <v>0</v>
      </c>
      <c r="F155" s="31">
        <v>92.1</v>
      </c>
      <c r="G155" s="32">
        <f t="shared" si="7"/>
        <v>-26.400000000000006</v>
      </c>
      <c r="H155" s="31">
        <f t="shared" si="8"/>
        <v>77.72151898734177</v>
      </c>
      <c r="I155" s="31"/>
      <c r="J155" s="31">
        <v>473.2</v>
      </c>
    </row>
    <row r="156" spans="1:10" ht="12.75">
      <c r="A156" s="1" t="s">
        <v>430</v>
      </c>
      <c r="B156" s="7" t="s">
        <v>249</v>
      </c>
      <c r="C156" s="31">
        <f>C157</f>
        <v>0</v>
      </c>
      <c r="D156" s="31">
        <f>D157</f>
        <v>8499.3</v>
      </c>
      <c r="E156" s="32">
        <f t="shared" si="6"/>
        <v>8499.3</v>
      </c>
      <c r="F156" s="31">
        <f>F157</f>
        <v>8901.2</v>
      </c>
      <c r="G156" s="32">
        <f t="shared" si="7"/>
        <v>401.90000000000146</v>
      </c>
      <c r="H156" s="31">
        <f t="shared" si="8"/>
        <v>104.72862471027027</v>
      </c>
      <c r="I156" s="31">
        <f>I157</f>
        <v>0</v>
      </c>
      <c r="J156" s="31">
        <f>J157</f>
        <v>8499.4</v>
      </c>
    </row>
    <row r="157" spans="1:10" ht="12.75">
      <c r="A157" s="1" t="s">
        <v>63</v>
      </c>
      <c r="B157" s="7" t="s">
        <v>44</v>
      </c>
      <c r="C157" s="31">
        <v>0</v>
      </c>
      <c r="D157" s="31">
        <v>8499.3</v>
      </c>
      <c r="E157" s="32">
        <f t="shared" si="6"/>
        <v>8499.3</v>
      </c>
      <c r="F157" s="31">
        <v>8901.2</v>
      </c>
      <c r="G157" s="32">
        <f t="shared" si="7"/>
        <v>401.90000000000146</v>
      </c>
      <c r="H157" s="31">
        <f t="shared" si="8"/>
        <v>104.72862471027027</v>
      </c>
      <c r="I157" s="31"/>
      <c r="J157" s="31">
        <v>8499.4</v>
      </c>
    </row>
    <row r="158" spans="1:10" ht="21" customHeight="1">
      <c r="A158" s="24" t="s">
        <v>431</v>
      </c>
      <c r="B158" s="6" t="s">
        <v>253</v>
      </c>
      <c r="C158" s="26">
        <f>C159+C161+C169</f>
        <v>8233.3</v>
      </c>
      <c r="D158" s="26">
        <f>D159+D161+D169</f>
        <v>12176.599999999999</v>
      </c>
      <c r="E158" s="27">
        <f t="shared" si="6"/>
        <v>3943.2999999999993</v>
      </c>
      <c r="F158" s="26">
        <f>F159+F161+F169+F174</f>
        <v>13926.900000000001</v>
      </c>
      <c r="G158" s="27">
        <f t="shared" si="7"/>
        <v>1750.300000000003</v>
      </c>
      <c r="H158" s="26">
        <f t="shared" si="8"/>
        <v>114.3742916741948</v>
      </c>
      <c r="I158" s="26">
        <f>I159+I161+I169</f>
        <v>0</v>
      </c>
      <c r="J158" s="26">
        <f>J159+J161+J169</f>
        <v>34225.7</v>
      </c>
    </row>
    <row r="159" spans="1:10" s="38" customFormat="1" ht="12.75" hidden="1">
      <c r="A159" s="29" t="s">
        <v>432</v>
      </c>
      <c r="B159" s="6" t="s">
        <v>433</v>
      </c>
      <c r="C159" s="26">
        <f>C160</f>
        <v>0</v>
      </c>
      <c r="D159" s="26">
        <f>D160</f>
        <v>0</v>
      </c>
      <c r="E159" s="27">
        <f t="shared" si="6"/>
        <v>0</v>
      </c>
      <c r="F159" s="26">
        <f>F160</f>
        <v>0</v>
      </c>
      <c r="G159" s="27">
        <f t="shared" si="7"/>
        <v>0</v>
      </c>
      <c r="H159" s="26"/>
      <c r="I159" s="26">
        <f>I160</f>
        <v>0</v>
      </c>
      <c r="J159" s="26">
        <f>J160</f>
        <v>0</v>
      </c>
    </row>
    <row r="160" spans="1:10" ht="12.75" hidden="1">
      <c r="A160" s="2" t="s">
        <v>64</v>
      </c>
      <c r="B160" s="10" t="s">
        <v>434</v>
      </c>
      <c r="C160" s="31">
        <v>0</v>
      </c>
      <c r="D160" s="31">
        <v>0</v>
      </c>
      <c r="E160" s="32">
        <f t="shared" si="6"/>
        <v>0</v>
      </c>
      <c r="F160" s="31">
        <v>0</v>
      </c>
      <c r="G160" s="32">
        <f t="shared" si="7"/>
        <v>0</v>
      </c>
      <c r="H160" s="31">
        <v>0</v>
      </c>
      <c r="I160" s="31"/>
      <c r="J160" s="31">
        <v>0</v>
      </c>
    </row>
    <row r="161" spans="1:10" s="38" customFormat="1" ht="52.5">
      <c r="A161" s="29" t="s">
        <v>435</v>
      </c>
      <c r="B161" s="6" t="s">
        <v>252</v>
      </c>
      <c r="C161" s="26">
        <f>C162+C167</f>
        <v>7327</v>
      </c>
      <c r="D161" s="26">
        <f>D162+D167</f>
        <v>11270.3</v>
      </c>
      <c r="E161" s="27">
        <f t="shared" si="6"/>
        <v>3943.2999999999993</v>
      </c>
      <c r="F161" s="26">
        <f>F162+F167</f>
        <v>11668.800000000001</v>
      </c>
      <c r="G161" s="27">
        <f t="shared" si="7"/>
        <v>398.5000000000018</v>
      </c>
      <c r="H161" s="26">
        <f t="shared" si="8"/>
        <v>103.53584199178374</v>
      </c>
      <c r="I161" s="26">
        <f>I162+I167</f>
        <v>0</v>
      </c>
      <c r="J161" s="26">
        <f>J162+J167</f>
        <v>30600.199999999997</v>
      </c>
    </row>
    <row r="162" spans="1:10" ht="57" customHeight="1">
      <c r="A162" s="2" t="s">
        <v>436</v>
      </c>
      <c r="B162" s="10" t="s">
        <v>437</v>
      </c>
      <c r="C162" s="31">
        <f>C163</f>
        <v>7327</v>
      </c>
      <c r="D162" s="31">
        <f>D163</f>
        <v>11270.3</v>
      </c>
      <c r="E162" s="32">
        <f>E164+E163+E165+E166</f>
        <v>7886.599999999999</v>
      </c>
      <c r="F162" s="31">
        <f>F163</f>
        <v>11634.1</v>
      </c>
      <c r="G162" s="32">
        <f t="shared" si="7"/>
        <v>363.8000000000011</v>
      </c>
      <c r="H162" s="31">
        <f t="shared" si="8"/>
        <v>103.22795311571123</v>
      </c>
      <c r="I162" s="31">
        <f>I164+I163</f>
        <v>0</v>
      </c>
      <c r="J162" s="31">
        <f>J163</f>
        <v>30600.199999999997</v>
      </c>
    </row>
    <row r="163" spans="1:10" ht="58.5" customHeight="1">
      <c r="A163" s="2" t="s">
        <v>438</v>
      </c>
      <c r="B163" s="10" t="s">
        <v>251</v>
      </c>
      <c r="C163" s="31">
        <f>C164+C165+C166</f>
        <v>7327</v>
      </c>
      <c r="D163" s="31">
        <f>D164+D165+D166</f>
        <v>11270.3</v>
      </c>
      <c r="E163" s="31">
        <f>E164+E165+E166</f>
        <v>3943.2999999999997</v>
      </c>
      <c r="F163" s="31">
        <f>F164+F165+F166</f>
        <v>11634.1</v>
      </c>
      <c r="G163" s="32">
        <f t="shared" si="7"/>
        <v>363.8000000000011</v>
      </c>
      <c r="H163" s="31">
        <f t="shared" si="8"/>
        <v>103.22795311571123</v>
      </c>
      <c r="I163" s="31"/>
      <c r="J163" s="31">
        <f>J164+J165+J166</f>
        <v>30600.199999999997</v>
      </c>
    </row>
    <row r="164" spans="1:10" ht="78.75">
      <c r="A164" s="2" t="s">
        <v>161</v>
      </c>
      <c r="B164" s="10" t="s">
        <v>158</v>
      </c>
      <c r="C164" s="31">
        <v>0</v>
      </c>
      <c r="D164" s="31">
        <v>1749.1</v>
      </c>
      <c r="E164" s="32">
        <f t="shared" si="6"/>
        <v>1749.1</v>
      </c>
      <c r="F164" s="31">
        <v>1749.6</v>
      </c>
      <c r="G164" s="32">
        <f t="shared" si="7"/>
        <v>0.5</v>
      </c>
      <c r="H164" s="31">
        <f t="shared" si="8"/>
        <v>100.02858613000971</v>
      </c>
      <c r="I164" s="31"/>
      <c r="J164" s="31">
        <v>6591.5</v>
      </c>
    </row>
    <row r="165" spans="1:10" ht="78.75">
      <c r="A165" s="2" t="s">
        <v>162</v>
      </c>
      <c r="B165" s="10" t="s">
        <v>159</v>
      </c>
      <c r="C165" s="31">
        <v>0</v>
      </c>
      <c r="D165" s="31">
        <v>305.8</v>
      </c>
      <c r="E165" s="32">
        <f t="shared" si="6"/>
        <v>305.8</v>
      </c>
      <c r="F165" s="31">
        <v>305.9</v>
      </c>
      <c r="G165" s="32">
        <f t="shared" si="7"/>
        <v>0.0999999999999659</v>
      </c>
      <c r="H165" s="31">
        <f t="shared" si="8"/>
        <v>100.0327011118378</v>
      </c>
      <c r="I165" s="31"/>
      <c r="J165" s="31">
        <v>1186.6</v>
      </c>
    </row>
    <row r="166" spans="1:10" ht="78.75">
      <c r="A166" s="2" t="s">
        <v>163</v>
      </c>
      <c r="B166" s="10" t="s">
        <v>160</v>
      </c>
      <c r="C166" s="31">
        <v>7327</v>
      </c>
      <c r="D166" s="31">
        <v>9215.4</v>
      </c>
      <c r="E166" s="32">
        <f t="shared" si="6"/>
        <v>1888.3999999999996</v>
      </c>
      <c r="F166" s="31">
        <v>9578.6</v>
      </c>
      <c r="G166" s="32">
        <f t="shared" si="7"/>
        <v>363.2000000000007</v>
      </c>
      <c r="H166" s="31">
        <f t="shared" si="8"/>
        <v>103.94122881263972</v>
      </c>
      <c r="I166" s="31"/>
      <c r="J166" s="31">
        <v>22822.1</v>
      </c>
    </row>
    <row r="167" spans="1:10" ht="57.75" customHeight="1">
      <c r="A167" s="2" t="s">
        <v>439</v>
      </c>
      <c r="B167" s="10" t="s">
        <v>440</v>
      </c>
      <c r="C167" s="31">
        <f>C168</f>
        <v>0</v>
      </c>
      <c r="D167" s="31">
        <f>D168</f>
        <v>0</v>
      </c>
      <c r="E167" s="32">
        <f t="shared" si="6"/>
        <v>0</v>
      </c>
      <c r="F167" s="31">
        <f>F168</f>
        <v>34.7</v>
      </c>
      <c r="G167" s="32">
        <f t="shared" si="7"/>
        <v>34.7</v>
      </c>
      <c r="H167" s="31"/>
      <c r="I167" s="31">
        <f>I168</f>
        <v>0</v>
      </c>
      <c r="J167" s="31">
        <f>J168</f>
        <v>0</v>
      </c>
    </row>
    <row r="168" spans="1:10" ht="52.5">
      <c r="A168" s="2" t="s">
        <v>65</v>
      </c>
      <c r="B168" s="10" t="s">
        <v>441</v>
      </c>
      <c r="C168" s="31">
        <v>0</v>
      </c>
      <c r="D168" s="31">
        <v>0</v>
      </c>
      <c r="E168" s="32">
        <f t="shared" si="6"/>
        <v>0</v>
      </c>
      <c r="F168" s="31">
        <v>34.7</v>
      </c>
      <c r="G168" s="32">
        <f t="shared" si="7"/>
        <v>34.7</v>
      </c>
      <c r="H168" s="31"/>
      <c r="I168" s="31"/>
      <c r="J168" s="31">
        <v>0</v>
      </c>
    </row>
    <row r="169" spans="1:10" s="38" customFormat="1" ht="26.25">
      <c r="A169" s="15" t="s">
        <v>442</v>
      </c>
      <c r="B169" s="12" t="s">
        <v>443</v>
      </c>
      <c r="C169" s="43">
        <f>C170</f>
        <v>906.3</v>
      </c>
      <c r="D169" s="43">
        <f>D170</f>
        <v>906.3</v>
      </c>
      <c r="E169" s="44">
        <f t="shared" si="6"/>
        <v>0</v>
      </c>
      <c r="F169" s="43">
        <f>F170+F172</f>
        <v>2100.8</v>
      </c>
      <c r="G169" s="44">
        <f t="shared" si="7"/>
        <v>1194.5000000000002</v>
      </c>
      <c r="H169" s="43">
        <f t="shared" si="8"/>
        <v>231.79962484828428</v>
      </c>
      <c r="I169" s="43">
        <f>I170</f>
        <v>0</v>
      </c>
      <c r="J169" s="43">
        <f>J170</f>
        <v>3625.5</v>
      </c>
    </row>
    <row r="170" spans="1:10" ht="26.25">
      <c r="A170" s="4" t="s">
        <v>444</v>
      </c>
      <c r="B170" s="11" t="s">
        <v>250</v>
      </c>
      <c r="C170" s="31">
        <f>C171</f>
        <v>906.3</v>
      </c>
      <c r="D170" s="31">
        <f>D171</f>
        <v>906.3</v>
      </c>
      <c r="E170" s="32">
        <f t="shared" si="6"/>
        <v>0</v>
      </c>
      <c r="F170" s="31">
        <f>F171</f>
        <v>2100.4</v>
      </c>
      <c r="G170" s="32">
        <f t="shared" si="7"/>
        <v>1194.1000000000001</v>
      </c>
      <c r="H170" s="31">
        <f t="shared" si="8"/>
        <v>231.75548935231163</v>
      </c>
      <c r="I170" s="31">
        <f>I171</f>
        <v>0</v>
      </c>
      <c r="J170" s="31">
        <f>J171</f>
        <v>3625.5</v>
      </c>
    </row>
    <row r="171" spans="1:10" ht="26.25">
      <c r="A171" s="4" t="s">
        <v>66</v>
      </c>
      <c r="B171" s="10" t="s">
        <v>45</v>
      </c>
      <c r="C171" s="31">
        <v>906.3</v>
      </c>
      <c r="D171" s="31">
        <v>906.3</v>
      </c>
      <c r="E171" s="32">
        <f t="shared" si="6"/>
        <v>0</v>
      </c>
      <c r="F171" s="31">
        <v>2100.4</v>
      </c>
      <c r="G171" s="32">
        <f t="shared" si="7"/>
        <v>1194.1000000000001</v>
      </c>
      <c r="H171" s="31">
        <f t="shared" si="8"/>
        <v>231.75548935231163</v>
      </c>
      <c r="I171" s="31"/>
      <c r="J171" s="31">
        <v>3625.5</v>
      </c>
    </row>
    <row r="172" spans="1:10" ht="33.75" customHeight="1">
      <c r="A172" s="4" t="s">
        <v>445</v>
      </c>
      <c r="B172" s="11" t="s">
        <v>446</v>
      </c>
      <c r="C172" s="31">
        <v>0</v>
      </c>
      <c r="D172" s="31">
        <v>0</v>
      </c>
      <c r="E172" s="32"/>
      <c r="F172" s="31">
        <f>F173</f>
        <v>0.4</v>
      </c>
      <c r="G172" s="32">
        <f t="shared" si="7"/>
        <v>0.4</v>
      </c>
      <c r="H172" s="31"/>
      <c r="I172" s="31"/>
      <c r="J172" s="31">
        <v>0</v>
      </c>
    </row>
    <row r="173" spans="1:10" ht="39">
      <c r="A173" s="4" t="s">
        <v>196</v>
      </c>
      <c r="B173" s="10" t="s">
        <v>191</v>
      </c>
      <c r="C173" s="31">
        <v>0</v>
      </c>
      <c r="D173" s="31">
        <v>0</v>
      </c>
      <c r="E173" s="32"/>
      <c r="F173" s="31">
        <v>0.4</v>
      </c>
      <c r="G173" s="32">
        <f t="shared" si="7"/>
        <v>0.4</v>
      </c>
      <c r="H173" s="31"/>
      <c r="I173" s="31"/>
      <c r="J173" s="31">
        <v>0</v>
      </c>
    </row>
    <row r="174" spans="1:10" ht="52.5">
      <c r="A174" s="15" t="s">
        <v>447</v>
      </c>
      <c r="B174" s="12" t="s">
        <v>448</v>
      </c>
      <c r="C174" s="43">
        <f>C175</f>
        <v>0</v>
      </c>
      <c r="D174" s="43">
        <f>D175</f>
        <v>0</v>
      </c>
      <c r="E174" s="44"/>
      <c r="F174" s="43">
        <f>F175</f>
        <v>157.3</v>
      </c>
      <c r="G174" s="44">
        <f t="shared" si="7"/>
        <v>157.3</v>
      </c>
      <c r="H174" s="43"/>
      <c r="I174" s="31"/>
      <c r="J174" s="43">
        <f>J175</f>
        <v>0</v>
      </c>
    </row>
    <row r="175" spans="1:10" ht="45" customHeight="1">
      <c r="A175" s="4" t="s">
        <v>449</v>
      </c>
      <c r="B175" s="10" t="s">
        <v>450</v>
      </c>
      <c r="C175" s="31">
        <v>0</v>
      </c>
      <c r="D175" s="31">
        <v>0</v>
      </c>
      <c r="E175" s="32"/>
      <c r="F175" s="31">
        <f>F176</f>
        <v>157.3</v>
      </c>
      <c r="G175" s="32">
        <f t="shared" si="7"/>
        <v>157.3</v>
      </c>
      <c r="H175" s="31"/>
      <c r="I175" s="31"/>
      <c r="J175" s="31">
        <v>0</v>
      </c>
    </row>
    <row r="176" spans="1:10" ht="56.25" customHeight="1">
      <c r="A176" s="4" t="s">
        <v>197</v>
      </c>
      <c r="B176" s="10" t="s">
        <v>190</v>
      </c>
      <c r="C176" s="31">
        <v>0</v>
      </c>
      <c r="D176" s="31">
        <v>0</v>
      </c>
      <c r="E176" s="32"/>
      <c r="F176" s="31">
        <v>157.3</v>
      </c>
      <c r="G176" s="32">
        <f t="shared" si="7"/>
        <v>157.3</v>
      </c>
      <c r="H176" s="31"/>
      <c r="I176" s="31"/>
      <c r="J176" s="31">
        <v>0</v>
      </c>
    </row>
    <row r="177" spans="1:10" ht="12.75">
      <c r="A177" s="24" t="s">
        <v>451</v>
      </c>
      <c r="B177" s="6" t="s">
        <v>231</v>
      </c>
      <c r="C177" s="26">
        <f>C178</f>
        <v>0</v>
      </c>
      <c r="D177" s="26">
        <f>D178</f>
        <v>0</v>
      </c>
      <c r="E177" s="27">
        <f t="shared" si="6"/>
        <v>0</v>
      </c>
      <c r="F177" s="26">
        <f>F178</f>
        <v>823.5</v>
      </c>
      <c r="G177" s="27">
        <f t="shared" si="7"/>
        <v>823.5</v>
      </c>
      <c r="H177" s="26"/>
      <c r="I177" s="26">
        <f>I178</f>
        <v>0</v>
      </c>
      <c r="J177" s="26">
        <f>J178</f>
        <v>22295.4</v>
      </c>
    </row>
    <row r="178" spans="1:10" s="38" customFormat="1" ht="26.25">
      <c r="A178" s="29" t="s">
        <v>452</v>
      </c>
      <c r="B178" s="6" t="s">
        <v>230</v>
      </c>
      <c r="C178" s="26">
        <f>C179</f>
        <v>0</v>
      </c>
      <c r="D178" s="26">
        <f>D179</f>
        <v>0</v>
      </c>
      <c r="E178" s="27">
        <f t="shared" si="6"/>
        <v>0</v>
      </c>
      <c r="F178" s="26">
        <f>F179</f>
        <v>823.5</v>
      </c>
      <c r="G178" s="27">
        <f t="shared" si="7"/>
        <v>823.5</v>
      </c>
      <c r="H178" s="26"/>
      <c r="I178" s="26">
        <f>I179</f>
        <v>0</v>
      </c>
      <c r="J178" s="26">
        <f>J179</f>
        <v>22295.4</v>
      </c>
    </row>
    <row r="179" spans="1:10" ht="26.25">
      <c r="A179" s="2" t="s">
        <v>67</v>
      </c>
      <c r="B179" s="13" t="s">
        <v>46</v>
      </c>
      <c r="C179" s="31">
        <v>0</v>
      </c>
      <c r="D179" s="31">
        <v>0</v>
      </c>
      <c r="E179" s="32">
        <f t="shared" si="6"/>
        <v>0</v>
      </c>
      <c r="F179" s="31">
        <v>823.5</v>
      </c>
      <c r="G179" s="32">
        <f t="shared" si="7"/>
        <v>823.5</v>
      </c>
      <c r="H179" s="31"/>
      <c r="I179" s="31"/>
      <c r="J179" s="31">
        <v>22295.4</v>
      </c>
    </row>
    <row r="180" spans="1:10" ht="12.75">
      <c r="A180" s="24" t="s">
        <v>453</v>
      </c>
      <c r="B180" s="6" t="s">
        <v>229</v>
      </c>
      <c r="C180" s="26">
        <f>C181+C184+C185+C190+C193+C203+C204+C205+C223+C209+C217+C218+C188+C219+C221+C215</f>
        <v>1745.6000000000001</v>
      </c>
      <c r="D180" s="26">
        <f>D181+D184+D185+D190+D193+D203+D204+D205+D223+D209+D217+D218+D188+D219+D221+D215</f>
        <v>1745.6000000000001</v>
      </c>
      <c r="E180" s="27">
        <f t="shared" si="6"/>
        <v>0</v>
      </c>
      <c r="F180" s="26">
        <f>F181+F184+F185+F190+F193+F203+F204+F205+F223+F209+F217+F218+F188+F219+F221+F212+F215</f>
        <v>2410.2000000000003</v>
      </c>
      <c r="G180" s="27">
        <f t="shared" si="7"/>
        <v>664.6000000000001</v>
      </c>
      <c r="H180" s="26">
        <f t="shared" si="8"/>
        <v>138.07286892758935</v>
      </c>
      <c r="I180" s="26">
        <f>I181+I184+I185+I190+I193+I203+I204+I205+I223+I209+I217+I218+I188+I219+I221</f>
        <v>0</v>
      </c>
      <c r="J180" s="26">
        <f>J181+J184+J185+J190+J193+J203+J204+J205+J223+J209+J217+J218+J188+J219+J221+J215+J212</f>
        <v>8068.9</v>
      </c>
    </row>
    <row r="181" spans="1:10" s="38" customFormat="1" ht="26.25">
      <c r="A181" s="41" t="s">
        <v>454</v>
      </c>
      <c r="B181" s="12" t="s">
        <v>267</v>
      </c>
      <c r="C181" s="43">
        <f>C182+C183</f>
        <v>89</v>
      </c>
      <c r="D181" s="43">
        <f>D182+D183</f>
        <v>89</v>
      </c>
      <c r="E181" s="44">
        <f t="shared" si="6"/>
        <v>0</v>
      </c>
      <c r="F181" s="43">
        <f>F182+F183</f>
        <v>147.29999999999998</v>
      </c>
      <c r="G181" s="44">
        <f t="shared" si="7"/>
        <v>58.29999999999998</v>
      </c>
      <c r="H181" s="43">
        <f t="shared" si="8"/>
        <v>165.50561797752806</v>
      </c>
      <c r="I181" s="43">
        <f>I182+I183</f>
        <v>0</v>
      </c>
      <c r="J181" s="43">
        <f>J182+J183</f>
        <v>471</v>
      </c>
    </row>
    <row r="182" spans="1:10" ht="71.25" customHeight="1">
      <c r="A182" s="5" t="s">
        <v>164</v>
      </c>
      <c r="B182" s="10" t="s">
        <v>290</v>
      </c>
      <c r="C182" s="33">
        <v>80</v>
      </c>
      <c r="D182" s="33">
        <v>80</v>
      </c>
      <c r="E182" s="34">
        <f t="shared" si="6"/>
        <v>0</v>
      </c>
      <c r="F182" s="33">
        <v>123.6</v>
      </c>
      <c r="G182" s="34">
        <f t="shared" si="7"/>
        <v>43.599999999999994</v>
      </c>
      <c r="H182" s="33">
        <f t="shared" si="8"/>
        <v>154.5</v>
      </c>
      <c r="I182" s="33"/>
      <c r="J182" s="33">
        <v>435</v>
      </c>
    </row>
    <row r="183" spans="1:10" ht="66">
      <c r="A183" s="5" t="s">
        <v>455</v>
      </c>
      <c r="B183" s="10" t="s">
        <v>456</v>
      </c>
      <c r="C183" s="33">
        <v>9</v>
      </c>
      <c r="D183" s="33">
        <v>9</v>
      </c>
      <c r="E183" s="34">
        <f t="shared" si="6"/>
        <v>0</v>
      </c>
      <c r="F183" s="33">
        <v>23.7</v>
      </c>
      <c r="G183" s="34">
        <f t="shared" si="7"/>
        <v>14.7</v>
      </c>
      <c r="H183" s="33">
        <f t="shared" si="8"/>
        <v>263.3333333333333</v>
      </c>
      <c r="I183" s="33"/>
      <c r="J183" s="33">
        <v>36</v>
      </c>
    </row>
    <row r="184" spans="1:10" s="38" customFormat="1" ht="66">
      <c r="A184" s="41" t="s">
        <v>165</v>
      </c>
      <c r="B184" s="12" t="s">
        <v>457</v>
      </c>
      <c r="C184" s="43">
        <v>60</v>
      </c>
      <c r="D184" s="43">
        <v>60</v>
      </c>
      <c r="E184" s="44">
        <f t="shared" si="6"/>
        <v>0</v>
      </c>
      <c r="F184" s="43">
        <v>5</v>
      </c>
      <c r="G184" s="44">
        <f t="shared" si="7"/>
        <v>-55</v>
      </c>
      <c r="H184" s="43">
        <f t="shared" si="8"/>
        <v>8.333333333333332</v>
      </c>
      <c r="I184" s="43"/>
      <c r="J184" s="43">
        <v>510</v>
      </c>
    </row>
    <row r="185" spans="1:10" s="38" customFormat="1" ht="39">
      <c r="A185" s="41" t="s">
        <v>458</v>
      </c>
      <c r="B185" s="12" t="s">
        <v>266</v>
      </c>
      <c r="C185" s="43">
        <f>C187+C186</f>
        <v>75</v>
      </c>
      <c r="D185" s="43">
        <f>D187+D186</f>
        <v>75</v>
      </c>
      <c r="E185" s="44">
        <f>E187+E186</f>
        <v>0</v>
      </c>
      <c r="F185" s="43">
        <f>F187+F186</f>
        <v>35</v>
      </c>
      <c r="G185" s="44">
        <f t="shared" si="7"/>
        <v>-40</v>
      </c>
      <c r="H185" s="43">
        <f t="shared" si="8"/>
        <v>46.666666666666664</v>
      </c>
      <c r="I185" s="43">
        <f>I187+I186</f>
        <v>0</v>
      </c>
      <c r="J185" s="43">
        <f>J187+J186</f>
        <v>412</v>
      </c>
    </row>
    <row r="186" spans="1:10" ht="66">
      <c r="A186" s="5" t="s">
        <v>166</v>
      </c>
      <c r="B186" s="11" t="s">
        <v>178</v>
      </c>
      <c r="C186" s="33">
        <v>75</v>
      </c>
      <c r="D186" s="33">
        <v>75</v>
      </c>
      <c r="E186" s="34"/>
      <c r="F186" s="33">
        <v>35</v>
      </c>
      <c r="G186" s="34">
        <f t="shared" si="7"/>
        <v>-40</v>
      </c>
      <c r="H186" s="33">
        <f t="shared" si="8"/>
        <v>46.666666666666664</v>
      </c>
      <c r="I186" s="33"/>
      <c r="J186" s="33">
        <v>412</v>
      </c>
    </row>
    <row r="187" spans="1:10" ht="52.5" hidden="1">
      <c r="A187" s="5" t="s">
        <v>459</v>
      </c>
      <c r="B187" s="11" t="s">
        <v>460</v>
      </c>
      <c r="C187" s="33">
        <v>0</v>
      </c>
      <c r="D187" s="33">
        <v>0</v>
      </c>
      <c r="E187" s="34">
        <f t="shared" si="6"/>
        <v>0</v>
      </c>
      <c r="F187" s="33">
        <v>0</v>
      </c>
      <c r="G187" s="34">
        <f t="shared" si="7"/>
        <v>0</v>
      </c>
      <c r="H187" s="33" t="e">
        <f t="shared" si="8"/>
        <v>#DIV/0!</v>
      </c>
      <c r="I187" s="33"/>
      <c r="J187" s="33">
        <v>0</v>
      </c>
    </row>
    <row r="188" spans="1:10" s="38" customFormat="1" ht="26.25" hidden="1">
      <c r="A188" s="41" t="s">
        <v>461</v>
      </c>
      <c r="B188" s="12" t="s">
        <v>462</v>
      </c>
      <c r="C188" s="43">
        <f>C189</f>
        <v>0</v>
      </c>
      <c r="D188" s="43">
        <f>D189</f>
        <v>0</v>
      </c>
      <c r="E188" s="44">
        <f t="shared" si="6"/>
        <v>0</v>
      </c>
      <c r="F188" s="43">
        <f>F189</f>
        <v>0</v>
      </c>
      <c r="G188" s="44">
        <f t="shared" si="7"/>
        <v>0</v>
      </c>
      <c r="H188" s="43"/>
      <c r="I188" s="43">
        <f>I189</f>
        <v>0</v>
      </c>
      <c r="J188" s="43">
        <f>J189</f>
        <v>0</v>
      </c>
    </row>
    <row r="189" spans="1:10" ht="66" hidden="1">
      <c r="A189" s="5" t="s">
        <v>167</v>
      </c>
      <c r="B189" s="11" t="s">
        <v>463</v>
      </c>
      <c r="C189" s="33">
        <v>0</v>
      </c>
      <c r="D189" s="33">
        <v>0</v>
      </c>
      <c r="E189" s="34">
        <f t="shared" si="6"/>
        <v>0</v>
      </c>
      <c r="F189" s="33"/>
      <c r="G189" s="34">
        <f t="shared" si="7"/>
        <v>0</v>
      </c>
      <c r="H189" s="33"/>
      <c r="I189" s="33"/>
      <c r="J189" s="33">
        <v>0</v>
      </c>
    </row>
    <row r="190" spans="1:10" ht="12.75" hidden="1">
      <c r="A190" s="5" t="s">
        <v>464</v>
      </c>
      <c r="B190" s="11" t="s">
        <v>465</v>
      </c>
      <c r="C190" s="33">
        <f>C191</f>
        <v>0</v>
      </c>
      <c r="D190" s="33">
        <f>D191</f>
        <v>0</v>
      </c>
      <c r="E190" s="34">
        <f t="shared" si="6"/>
        <v>0</v>
      </c>
      <c r="F190" s="33">
        <f>F191</f>
        <v>0</v>
      </c>
      <c r="G190" s="34">
        <f t="shared" si="7"/>
        <v>0</v>
      </c>
      <c r="H190" s="33" t="e">
        <f t="shared" si="8"/>
        <v>#DIV/0!</v>
      </c>
      <c r="I190" s="33">
        <f>I191</f>
        <v>0</v>
      </c>
      <c r="J190" s="33">
        <f>J191</f>
        <v>0</v>
      </c>
    </row>
    <row r="191" spans="1:10" ht="39" hidden="1">
      <c r="A191" s="5" t="s">
        <v>3</v>
      </c>
      <c r="B191" s="11" t="s">
        <v>466</v>
      </c>
      <c r="C191" s="33"/>
      <c r="D191" s="33"/>
      <c r="E191" s="34">
        <f t="shared" si="6"/>
        <v>0</v>
      </c>
      <c r="F191" s="33"/>
      <c r="G191" s="34">
        <f t="shared" si="7"/>
        <v>0</v>
      </c>
      <c r="H191" s="33" t="e">
        <f t="shared" si="8"/>
        <v>#DIV/0!</v>
      </c>
      <c r="I191" s="33"/>
      <c r="J191" s="33"/>
    </row>
    <row r="192" spans="1:10" ht="39" hidden="1">
      <c r="A192" s="5" t="s">
        <v>467</v>
      </c>
      <c r="B192" s="11" t="s">
        <v>2</v>
      </c>
      <c r="C192" s="33"/>
      <c r="D192" s="33"/>
      <c r="E192" s="34">
        <f t="shared" si="6"/>
        <v>0</v>
      </c>
      <c r="F192" s="33"/>
      <c r="G192" s="34">
        <f t="shared" si="7"/>
        <v>0</v>
      </c>
      <c r="H192" s="33" t="e">
        <f t="shared" si="8"/>
        <v>#DIV/0!</v>
      </c>
      <c r="I192" s="33"/>
      <c r="J192" s="33"/>
    </row>
    <row r="193" spans="1:10" s="38" customFormat="1" ht="71.25" customHeight="1">
      <c r="A193" s="41" t="s">
        <v>468</v>
      </c>
      <c r="B193" s="12" t="s">
        <v>265</v>
      </c>
      <c r="C193" s="43">
        <f>C194+C196+C198+C199+C201+C197</f>
        <v>4.8</v>
      </c>
      <c r="D193" s="43">
        <f>D194+D196+D198+D199+D201+D197</f>
        <v>4.8</v>
      </c>
      <c r="E193" s="44">
        <f aca="true" t="shared" si="9" ref="E193:E269">D193-C193</f>
        <v>0</v>
      </c>
      <c r="F193" s="43">
        <f>F194+F196+F198+F199+F201+F197+F195</f>
        <v>12</v>
      </c>
      <c r="G193" s="44">
        <f t="shared" si="7"/>
        <v>7.2</v>
      </c>
      <c r="H193" s="43">
        <f t="shared" si="8"/>
        <v>250</v>
      </c>
      <c r="I193" s="43">
        <f>I194+I196+I198+I199+I201+I197</f>
        <v>0</v>
      </c>
      <c r="J193" s="43">
        <f>J194+J196+J198+J199+J201+J197</f>
        <v>98</v>
      </c>
    </row>
    <row r="194" spans="1:10" ht="12.75" hidden="1">
      <c r="A194" s="5" t="s">
        <v>469</v>
      </c>
      <c r="B194" s="11" t="s">
        <v>470</v>
      </c>
      <c r="C194" s="33"/>
      <c r="D194" s="33"/>
      <c r="E194" s="34">
        <f t="shared" si="9"/>
        <v>0</v>
      </c>
      <c r="F194" s="33"/>
      <c r="G194" s="34">
        <f t="shared" si="7"/>
        <v>0</v>
      </c>
      <c r="H194" s="33" t="e">
        <f t="shared" si="8"/>
        <v>#DIV/0!</v>
      </c>
      <c r="I194" s="33"/>
      <c r="J194" s="33"/>
    </row>
    <row r="195" spans="1:10" ht="26.25" hidden="1">
      <c r="A195" s="5" t="s">
        <v>199</v>
      </c>
      <c r="B195" s="11" t="s">
        <v>189</v>
      </c>
      <c r="C195" s="33">
        <v>0</v>
      </c>
      <c r="D195" s="33">
        <v>0</v>
      </c>
      <c r="E195" s="34"/>
      <c r="F195" s="33"/>
      <c r="G195" s="34">
        <f t="shared" si="7"/>
        <v>0</v>
      </c>
      <c r="H195" s="33" t="e">
        <f t="shared" si="8"/>
        <v>#DIV/0!</v>
      </c>
      <c r="I195" s="33"/>
      <c r="J195" s="33">
        <v>0</v>
      </c>
    </row>
    <row r="196" spans="1:10" ht="43.5" customHeight="1" hidden="1">
      <c r="A196" s="5" t="s">
        <v>168</v>
      </c>
      <c r="B196" s="11" t="s">
        <v>471</v>
      </c>
      <c r="C196" s="33">
        <v>0</v>
      </c>
      <c r="D196" s="33">
        <v>0</v>
      </c>
      <c r="E196" s="34">
        <f t="shared" si="9"/>
        <v>0</v>
      </c>
      <c r="F196" s="33"/>
      <c r="G196" s="34">
        <f t="shared" si="7"/>
        <v>0</v>
      </c>
      <c r="H196" s="33"/>
      <c r="I196" s="33"/>
      <c r="J196" s="33">
        <v>0</v>
      </c>
    </row>
    <row r="197" spans="1:10" ht="45" customHeight="1">
      <c r="A197" s="5" t="s">
        <v>210</v>
      </c>
      <c r="B197" s="11" t="s">
        <v>209</v>
      </c>
      <c r="C197" s="33">
        <v>0</v>
      </c>
      <c r="D197" s="33">
        <v>0</v>
      </c>
      <c r="E197" s="34">
        <f t="shared" si="9"/>
        <v>0</v>
      </c>
      <c r="F197" s="33">
        <v>2</v>
      </c>
      <c r="G197" s="34">
        <f t="shared" si="7"/>
        <v>2</v>
      </c>
      <c r="H197" s="33"/>
      <c r="I197" s="33"/>
      <c r="J197" s="33">
        <v>0</v>
      </c>
    </row>
    <row r="198" spans="1:10" ht="42" customHeight="1">
      <c r="A198" s="5" t="s">
        <v>169</v>
      </c>
      <c r="B198" s="11" t="s">
        <v>181</v>
      </c>
      <c r="C198" s="33">
        <v>4.8</v>
      </c>
      <c r="D198" s="33">
        <v>4.8</v>
      </c>
      <c r="E198" s="34">
        <f t="shared" si="9"/>
        <v>0</v>
      </c>
      <c r="F198" s="33">
        <v>10</v>
      </c>
      <c r="G198" s="34">
        <f t="shared" si="7"/>
        <v>5.2</v>
      </c>
      <c r="H198" s="33">
        <f t="shared" si="8"/>
        <v>208.33333333333334</v>
      </c>
      <c r="I198" s="33"/>
      <c r="J198" s="33">
        <v>98</v>
      </c>
    </row>
    <row r="199" spans="1:10" ht="12.75" hidden="1">
      <c r="A199" s="5" t="s">
        <v>472</v>
      </c>
      <c r="B199" s="11" t="s">
        <v>473</v>
      </c>
      <c r="C199" s="33">
        <f>C200</f>
        <v>0</v>
      </c>
      <c r="D199" s="33">
        <f>D200</f>
        <v>0</v>
      </c>
      <c r="E199" s="34">
        <f t="shared" si="9"/>
        <v>0</v>
      </c>
      <c r="F199" s="33">
        <f>F200</f>
        <v>0</v>
      </c>
      <c r="G199" s="34">
        <f t="shared" si="7"/>
        <v>0</v>
      </c>
      <c r="H199" s="33" t="e">
        <f t="shared" si="8"/>
        <v>#DIV/0!</v>
      </c>
      <c r="I199" s="33">
        <f>I200</f>
        <v>0</v>
      </c>
      <c r="J199" s="33">
        <f>J200</f>
        <v>0</v>
      </c>
    </row>
    <row r="200" spans="1:10" ht="26.25" hidden="1">
      <c r="A200" s="5" t="s">
        <v>474</v>
      </c>
      <c r="B200" s="11" t="s">
        <v>475</v>
      </c>
      <c r="C200" s="33"/>
      <c r="D200" s="33"/>
      <c r="E200" s="34">
        <f t="shared" si="9"/>
        <v>0</v>
      </c>
      <c r="F200" s="33"/>
      <c r="G200" s="34">
        <f t="shared" si="7"/>
        <v>0</v>
      </c>
      <c r="H200" s="33" t="e">
        <f t="shared" si="8"/>
        <v>#DIV/0!</v>
      </c>
      <c r="I200" s="33"/>
      <c r="J200" s="33"/>
    </row>
    <row r="201" spans="1:10" ht="12.75" hidden="1">
      <c r="A201" s="5" t="s">
        <v>476</v>
      </c>
      <c r="B201" s="11" t="s">
        <v>477</v>
      </c>
      <c r="C201" s="33">
        <f>C202</f>
        <v>0</v>
      </c>
      <c r="D201" s="33">
        <f>D202</f>
        <v>0</v>
      </c>
      <c r="E201" s="34">
        <f t="shared" si="9"/>
        <v>0</v>
      </c>
      <c r="F201" s="33">
        <f>F202</f>
        <v>0</v>
      </c>
      <c r="G201" s="34">
        <f t="shared" si="7"/>
        <v>0</v>
      </c>
      <c r="H201" s="33" t="e">
        <f t="shared" si="8"/>
        <v>#DIV/0!</v>
      </c>
      <c r="I201" s="33">
        <f>I202</f>
        <v>0</v>
      </c>
      <c r="J201" s="33">
        <f>J202</f>
        <v>0</v>
      </c>
    </row>
    <row r="202" spans="1:10" ht="26.25" hidden="1">
      <c r="A202" s="5" t="s">
        <v>478</v>
      </c>
      <c r="B202" s="11" t="s">
        <v>479</v>
      </c>
      <c r="C202" s="33"/>
      <c r="D202" s="33"/>
      <c r="E202" s="34">
        <f t="shared" si="9"/>
        <v>0</v>
      </c>
      <c r="F202" s="33"/>
      <c r="G202" s="34">
        <f t="shared" si="7"/>
        <v>0</v>
      </c>
      <c r="H202" s="33" t="e">
        <f t="shared" si="8"/>
        <v>#DIV/0!</v>
      </c>
      <c r="I202" s="33"/>
      <c r="J202" s="33"/>
    </row>
    <row r="203" spans="1:10" ht="26.25" hidden="1">
      <c r="A203" s="5" t="s">
        <v>480</v>
      </c>
      <c r="B203" s="11" t="s">
        <v>481</v>
      </c>
      <c r="C203" s="33"/>
      <c r="D203" s="33"/>
      <c r="E203" s="34">
        <f t="shared" si="9"/>
        <v>0</v>
      </c>
      <c r="F203" s="33"/>
      <c r="G203" s="34">
        <f t="shared" si="7"/>
        <v>0</v>
      </c>
      <c r="H203" s="33" t="e">
        <f t="shared" si="8"/>
        <v>#DIV/0!</v>
      </c>
      <c r="I203" s="33"/>
      <c r="J203" s="33"/>
    </row>
    <row r="204" spans="1:10" s="38" customFormat="1" ht="66">
      <c r="A204" s="41" t="s">
        <v>170</v>
      </c>
      <c r="B204" s="12" t="s">
        <v>482</v>
      </c>
      <c r="C204" s="43">
        <v>17.5</v>
      </c>
      <c r="D204" s="43">
        <v>17.5</v>
      </c>
      <c r="E204" s="44">
        <f t="shared" si="9"/>
        <v>0</v>
      </c>
      <c r="F204" s="43">
        <v>10</v>
      </c>
      <c r="G204" s="44">
        <f t="shared" si="7"/>
        <v>-7.5</v>
      </c>
      <c r="H204" s="43">
        <f t="shared" si="8"/>
        <v>57.14285714285714</v>
      </c>
      <c r="I204" s="43">
        <v>0</v>
      </c>
      <c r="J204" s="43">
        <v>68</v>
      </c>
    </row>
    <row r="205" spans="1:10" s="38" customFormat="1" ht="26.25">
      <c r="A205" s="41" t="s">
        <v>483</v>
      </c>
      <c r="B205" s="12" t="s">
        <v>484</v>
      </c>
      <c r="C205" s="43">
        <f>C208</f>
        <v>124</v>
      </c>
      <c r="D205" s="43">
        <f>D208</f>
        <v>124</v>
      </c>
      <c r="E205" s="44">
        <f t="shared" si="9"/>
        <v>0</v>
      </c>
      <c r="F205" s="43">
        <f>F208</f>
        <v>216</v>
      </c>
      <c r="G205" s="44">
        <f t="shared" si="7"/>
        <v>92</v>
      </c>
      <c r="H205" s="43">
        <f t="shared" si="8"/>
        <v>174.19354838709677</v>
      </c>
      <c r="I205" s="43">
        <f>I208</f>
        <v>0</v>
      </c>
      <c r="J205" s="43">
        <f>J208</f>
        <v>500</v>
      </c>
    </row>
    <row r="206" spans="1:10" ht="26.25" hidden="1">
      <c r="A206" s="5" t="s">
        <v>485</v>
      </c>
      <c r="B206" s="11" t="s">
        <v>486</v>
      </c>
      <c r="C206" s="33">
        <f>C207</f>
        <v>0</v>
      </c>
      <c r="D206" s="33">
        <f>D207</f>
        <v>0</v>
      </c>
      <c r="E206" s="34">
        <f t="shared" si="9"/>
        <v>0</v>
      </c>
      <c r="F206" s="33">
        <f>F207</f>
        <v>0</v>
      </c>
      <c r="G206" s="34">
        <f t="shared" si="7"/>
        <v>0</v>
      </c>
      <c r="H206" s="33" t="e">
        <f t="shared" si="8"/>
        <v>#DIV/0!</v>
      </c>
      <c r="I206" s="33">
        <f>I207</f>
        <v>0</v>
      </c>
      <c r="J206" s="33">
        <f>J207</f>
        <v>0</v>
      </c>
    </row>
    <row r="207" spans="1:10" ht="39" hidden="1">
      <c r="A207" s="5" t="s">
        <v>487</v>
      </c>
      <c r="B207" s="11" t="s">
        <v>488</v>
      </c>
      <c r="C207" s="33"/>
      <c r="D207" s="33"/>
      <c r="E207" s="34">
        <f t="shared" si="9"/>
        <v>0</v>
      </c>
      <c r="F207" s="33"/>
      <c r="G207" s="34">
        <f t="shared" si="7"/>
        <v>0</v>
      </c>
      <c r="H207" s="33" t="e">
        <f t="shared" si="8"/>
        <v>#DIV/0!</v>
      </c>
      <c r="I207" s="33"/>
      <c r="J207" s="33"/>
    </row>
    <row r="208" spans="1:10" ht="39">
      <c r="A208" s="5" t="s">
        <v>171</v>
      </c>
      <c r="B208" s="11" t="s">
        <v>489</v>
      </c>
      <c r="C208" s="33">
        <v>124</v>
      </c>
      <c r="D208" s="33">
        <v>124</v>
      </c>
      <c r="E208" s="34">
        <f t="shared" si="9"/>
        <v>0</v>
      </c>
      <c r="F208" s="33">
        <v>216</v>
      </c>
      <c r="G208" s="34">
        <f aca="true" t="shared" si="10" ref="G208:G273">F208-D208</f>
        <v>92</v>
      </c>
      <c r="H208" s="33">
        <f aca="true" t="shared" si="11" ref="H208:H273">F208/D208*100</f>
        <v>174.19354838709677</v>
      </c>
      <c r="I208" s="33"/>
      <c r="J208" s="33">
        <v>500</v>
      </c>
    </row>
    <row r="209" spans="1:10" s="38" customFormat="1" ht="43.5" customHeight="1">
      <c r="A209" s="41" t="s">
        <v>490</v>
      </c>
      <c r="B209" s="12" t="s">
        <v>491</v>
      </c>
      <c r="C209" s="43">
        <f>SUM(C210:C211)</f>
        <v>0</v>
      </c>
      <c r="D209" s="43">
        <f>SUM(D210:D211)</f>
        <v>0</v>
      </c>
      <c r="E209" s="44">
        <f>SUM(E210:E211)</f>
        <v>0</v>
      </c>
      <c r="F209" s="43">
        <f>SUM(F210:F211)</f>
        <v>49.3</v>
      </c>
      <c r="G209" s="44">
        <f t="shared" si="10"/>
        <v>49.3</v>
      </c>
      <c r="H209" s="43"/>
      <c r="I209" s="43">
        <f>I211</f>
        <v>0</v>
      </c>
      <c r="J209" s="43">
        <f>SUM(J210:J211)</f>
        <v>0</v>
      </c>
    </row>
    <row r="210" spans="1:10" s="38" customFormat="1" ht="43.5" customHeight="1">
      <c r="A210" s="5" t="s">
        <v>34</v>
      </c>
      <c r="B210" s="11" t="s">
        <v>492</v>
      </c>
      <c r="C210" s="33">
        <v>0</v>
      </c>
      <c r="D210" s="33">
        <v>0</v>
      </c>
      <c r="E210" s="34">
        <f>D210-C210</f>
        <v>0</v>
      </c>
      <c r="F210" s="33">
        <v>49.3</v>
      </c>
      <c r="G210" s="34">
        <f t="shared" si="10"/>
        <v>49.3</v>
      </c>
      <c r="H210" s="33"/>
      <c r="I210" s="43"/>
      <c r="J210" s="33">
        <v>0</v>
      </c>
    </row>
    <row r="211" spans="1:10" ht="70.5" customHeight="1" hidden="1">
      <c r="A211" s="5" t="s">
        <v>172</v>
      </c>
      <c r="B211" s="11" t="s">
        <v>493</v>
      </c>
      <c r="C211" s="33">
        <v>0</v>
      </c>
      <c r="D211" s="33">
        <v>0</v>
      </c>
      <c r="E211" s="34">
        <f t="shared" si="9"/>
        <v>0</v>
      </c>
      <c r="F211" s="33"/>
      <c r="G211" s="34">
        <f t="shared" si="10"/>
        <v>0</v>
      </c>
      <c r="H211" s="33"/>
      <c r="I211" s="33"/>
      <c r="J211" s="33">
        <v>0</v>
      </c>
    </row>
    <row r="212" spans="1:10" s="38" customFormat="1" ht="12.75">
      <c r="A212" s="41" t="s">
        <v>494</v>
      </c>
      <c r="B212" s="12" t="s">
        <v>284</v>
      </c>
      <c r="C212" s="43">
        <f>C213+C214</f>
        <v>0</v>
      </c>
      <c r="D212" s="43">
        <f>D213+D214</f>
        <v>0</v>
      </c>
      <c r="E212" s="44"/>
      <c r="F212" s="43">
        <f>F213+F214</f>
        <v>2.4000000000000004</v>
      </c>
      <c r="G212" s="44">
        <f t="shared" si="10"/>
        <v>2.4000000000000004</v>
      </c>
      <c r="H212" s="43"/>
      <c r="I212" s="43"/>
      <c r="J212" s="43">
        <f>J213+J214</f>
        <v>0.2</v>
      </c>
    </row>
    <row r="213" spans="1:10" ht="26.25">
      <c r="A213" s="5" t="s">
        <v>201</v>
      </c>
      <c r="B213" s="11" t="s">
        <v>188</v>
      </c>
      <c r="C213" s="33">
        <v>0</v>
      </c>
      <c r="D213" s="33">
        <v>0</v>
      </c>
      <c r="E213" s="34"/>
      <c r="F213" s="33">
        <v>2.2</v>
      </c>
      <c r="G213" s="34">
        <f t="shared" si="10"/>
        <v>2.2</v>
      </c>
      <c r="H213" s="33"/>
      <c r="I213" s="33"/>
      <c r="J213" s="33">
        <v>0</v>
      </c>
    </row>
    <row r="214" spans="1:10" ht="52.5">
      <c r="A214" s="5" t="s">
        <v>202</v>
      </c>
      <c r="B214" s="11" t="s">
        <v>187</v>
      </c>
      <c r="C214" s="33">
        <v>0</v>
      </c>
      <c r="D214" s="33">
        <v>0</v>
      </c>
      <c r="E214" s="34"/>
      <c r="F214" s="33">
        <v>0.2</v>
      </c>
      <c r="G214" s="34">
        <f t="shared" si="10"/>
        <v>0.2</v>
      </c>
      <c r="H214" s="33"/>
      <c r="I214" s="33"/>
      <c r="J214" s="33">
        <v>0.2</v>
      </c>
    </row>
    <row r="215" spans="1:10" ht="39">
      <c r="A215" s="41" t="s">
        <v>495</v>
      </c>
      <c r="B215" s="12" t="s">
        <v>228</v>
      </c>
      <c r="C215" s="33">
        <f>C216</f>
        <v>19.4</v>
      </c>
      <c r="D215" s="33">
        <f>D216</f>
        <v>19.4</v>
      </c>
      <c r="E215" s="34"/>
      <c r="F215" s="33">
        <f>F216</f>
        <v>84.8</v>
      </c>
      <c r="G215" s="34"/>
      <c r="H215" s="33"/>
      <c r="I215" s="33"/>
      <c r="J215" s="33">
        <f>J216</f>
        <v>685.2</v>
      </c>
    </row>
    <row r="216" spans="1:10" ht="42.75" customHeight="1">
      <c r="A216" s="5" t="s">
        <v>220</v>
      </c>
      <c r="B216" s="11" t="s">
        <v>205</v>
      </c>
      <c r="C216" s="33">
        <v>19.4</v>
      </c>
      <c r="D216" s="33">
        <v>19.4</v>
      </c>
      <c r="E216" s="34"/>
      <c r="F216" s="33">
        <v>84.8</v>
      </c>
      <c r="G216" s="34"/>
      <c r="H216" s="33"/>
      <c r="I216" s="33"/>
      <c r="J216" s="33">
        <v>685.2</v>
      </c>
    </row>
    <row r="217" spans="1:10" s="38" customFormat="1" ht="66">
      <c r="A217" s="41" t="s">
        <v>180</v>
      </c>
      <c r="B217" s="12" t="s">
        <v>179</v>
      </c>
      <c r="C217" s="43">
        <v>20.5</v>
      </c>
      <c r="D217" s="43">
        <v>20.5</v>
      </c>
      <c r="E217" s="44">
        <f t="shared" si="9"/>
        <v>0</v>
      </c>
      <c r="F217" s="43">
        <v>107.3</v>
      </c>
      <c r="G217" s="44">
        <f t="shared" si="10"/>
        <v>86.8</v>
      </c>
      <c r="H217" s="43">
        <f t="shared" si="11"/>
        <v>523.4146341463415</v>
      </c>
      <c r="I217" s="43"/>
      <c r="J217" s="43">
        <v>107.2</v>
      </c>
    </row>
    <row r="218" spans="1:10" s="38" customFormat="1" ht="66">
      <c r="A218" s="41" t="s">
        <v>182</v>
      </c>
      <c r="B218" s="12" t="s">
        <v>496</v>
      </c>
      <c r="C218" s="43">
        <v>486</v>
      </c>
      <c r="D218" s="43">
        <v>486</v>
      </c>
      <c r="E218" s="44">
        <f t="shared" si="9"/>
        <v>0</v>
      </c>
      <c r="F218" s="43">
        <v>570.5</v>
      </c>
      <c r="G218" s="44">
        <f t="shared" si="10"/>
        <v>84.5</v>
      </c>
      <c r="H218" s="43">
        <f t="shared" si="11"/>
        <v>117.38683127572016</v>
      </c>
      <c r="I218" s="43"/>
      <c r="J218" s="43">
        <v>1948.5</v>
      </c>
    </row>
    <row r="219" spans="1:10" s="38" customFormat="1" ht="52.5" hidden="1">
      <c r="A219" s="41" t="s">
        <v>497</v>
      </c>
      <c r="B219" s="12" t="s">
        <v>498</v>
      </c>
      <c r="C219" s="43">
        <f>C220</f>
        <v>0</v>
      </c>
      <c r="D219" s="43">
        <f>D220</f>
        <v>0</v>
      </c>
      <c r="E219" s="44">
        <f t="shared" si="9"/>
        <v>0</v>
      </c>
      <c r="F219" s="43">
        <f>F220</f>
        <v>0</v>
      </c>
      <c r="G219" s="44">
        <f t="shared" si="10"/>
        <v>0</v>
      </c>
      <c r="H219" s="43" t="e">
        <f t="shared" si="11"/>
        <v>#DIV/0!</v>
      </c>
      <c r="I219" s="43">
        <f>I220</f>
        <v>0</v>
      </c>
      <c r="J219" s="43">
        <f>J220</f>
        <v>0</v>
      </c>
    </row>
    <row r="220" spans="1:10" ht="52.5" hidden="1">
      <c r="A220" s="5" t="s">
        <v>27</v>
      </c>
      <c r="B220" s="11" t="s">
        <v>26</v>
      </c>
      <c r="C220" s="33">
        <v>0</v>
      </c>
      <c r="D220" s="33">
        <v>0</v>
      </c>
      <c r="E220" s="34">
        <f t="shared" si="9"/>
        <v>0</v>
      </c>
      <c r="F220" s="33"/>
      <c r="G220" s="34">
        <f t="shared" si="10"/>
        <v>0</v>
      </c>
      <c r="H220" s="33" t="e">
        <f t="shared" si="11"/>
        <v>#DIV/0!</v>
      </c>
      <c r="I220" s="33"/>
      <c r="J220" s="33">
        <v>0</v>
      </c>
    </row>
    <row r="221" spans="1:10" s="38" customFormat="1" ht="26.25">
      <c r="A221" s="41" t="s">
        <v>499</v>
      </c>
      <c r="B221" s="12" t="s">
        <v>227</v>
      </c>
      <c r="C221" s="43">
        <f>C222</f>
        <v>268.8</v>
      </c>
      <c r="D221" s="43">
        <f>D222</f>
        <v>268.8</v>
      </c>
      <c r="E221" s="44">
        <f t="shared" si="9"/>
        <v>0</v>
      </c>
      <c r="F221" s="43">
        <f>F222</f>
        <v>307.9</v>
      </c>
      <c r="G221" s="44">
        <f t="shared" si="10"/>
        <v>39.099999999999966</v>
      </c>
      <c r="H221" s="43">
        <f t="shared" si="11"/>
        <v>114.54613095238093</v>
      </c>
      <c r="I221" s="43">
        <f>I222</f>
        <v>0</v>
      </c>
      <c r="J221" s="43">
        <f>J222</f>
        <v>692.8</v>
      </c>
    </row>
    <row r="222" spans="1:10" ht="39">
      <c r="A222" s="5" t="s">
        <v>29</v>
      </c>
      <c r="B222" s="11" t="s">
        <v>28</v>
      </c>
      <c r="C222" s="33">
        <v>268.8</v>
      </c>
      <c r="D222" s="33">
        <v>268.8</v>
      </c>
      <c r="E222" s="34">
        <f t="shared" si="9"/>
        <v>0</v>
      </c>
      <c r="F222" s="33">
        <v>307.9</v>
      </c>
      <c r="G222" s="34">
        <f t="shared" si="10"/>
        <v>39.099999999999966</v>
      </c>
      <c r="H222" s="33">
        <f t="shared" si="11"/>
        <v>114.54613095238093</v>
      </c>
      <c r="I222" s="33"/>
      <c r="J222" s="33">
        <v>692.8</v>
      </c>
    </row>
    <row r="223" spans="1:10" s="38" customFormat="1" ht="26.25">
      <c r="A223" s="41" t="s">
        <v>500</v>
      </c>
      <c r="B223" s="12" t="s">
        <v>264</v>
      </c>
      <c r="C223" s="43">
        <f>SUM(C224:C225)</f>
        <v>580.6</v>
      </c>
      <c r="D223" s="43">
        <f>SUM(D224:D225)</f>
        <v>580.6</v>
      </c>
      <c r="E223" s="44">
        <f>SUM(E224:E225)</f>
        <v>0</v>
      </c>
      <c r="F223" s="43">
        <f>SUM(F224:F226)</f>
        <v>862.6999999999999</v>
      </c>
      <c r="G223" s="44">
        <f t="shared" si="10"/>
        <v>282.0999999999999</v>
      </c>
      <c r="H223" s="43">
        <f t="shared" si="11"/>
        <v>148.58766792972784</v>
      </c>
      <c r="I223" s="43">
        <f>I224</f>
        <v>0</v>
      </c>
      <c r="J223" s="43">
        <f>SUM(J224:J225)</f>
        <v>2576</v>
      </c>
    </row>
    <row r="224" spans="1:10" ht="26.25">
      <c r="A224" s="5" t="s">
        <v>4</v>
      </c>
      <c r="B224" s="11" t="s">
        <v>47</v>
      </c>
      <c r="C224" s="33">
        <v>0</v>
      </c>
      <c r="D224" s="33">
        <v>0</v>
      </c>
      <c r="E224" s="34"/>
      <c r="F224" s="33">
        <v>82.4</v>
      </c>
      <c r="G224" s="34">
        <f t="shared" si="10"/>
        <v>82.4</v>
      </c>
      <c r="H224" s="33"/>
      <c r="I224" s="33"/>
      <c r="J224" s="33">
        <v>21</v>
      </c>
    </row>
    <row r="225" spans="1:10" ht="57" customHeight="1">
      <c r="A225" s="5" t="s">
        <v>177</v>
      </c>
      <c r="B225" s="11" t="s">
        <v>501</v>
      </c>
      <c r="C225" s="33">
        <v>580.6</v>
      </c>
      <c r="D225" s="33">
        <v>580.6</v>
      </c>
      <c r="E225" s="34"/>
      <c r="F225" s="33">
        <v>780.3</v>
      </c>
      <c r="G225" s="34">
        <f t="shared" si="10"/>
        <v>199.69999999999993</v>
      </c>
      <c r="H225" s="33">
        <f t="shared" si="11"/>
        <v>134.39545297967618</v>
      </c>
      <c r="I225" s="33"/>
      <c r="J225" s="33">
        <v>2555</v>
      </c>
    </row>
    <row r="226" spans="1:10" ht="31.5" customHeight="1" hidden="1">
      <c r="A226" s="5" t="s">
        <v>198</v>
      </c>
      <c r="B226" s="11" t="s">
        <v>186</v>
      </c>
      <c r="C226" s="33">
        <v>0</v>
      </c>
      <c r="D226" s="33">
        <v>0</v>
      </c>
      <c r="E226" s="34"/>
      <c r="F226" s="33"/>
      <c r="G226" s="34">
        <f t="shared" si="10"/>
        <v>0</v>
      </c>
      <c r="H226" s="33"/>
      <c r="I226" s="33"/>
      <c r="J226" s="33">
        <v>0</v>
      </c>
    </row>
    <row r="227" spans="1:10" ht="12.75">
      <c r="A227" s="24" t="s">
        <v>502</v>
      </c>
      <c r="B227" s="25" t="s">
        <v>226</v>
      </c>
      <c r="C227" s="26">
        <f>C228+C230</f>
        <v>181</v>
      </c>
      <c r="D227" s="26">
        <f>D228+D230</f>
        <v>181</v>
      </c>
      <c r="E227" s="27">
        <f t="shared" si="9"/>
        <v>0</v>
      </c>
      <c r="F227" s="26">
        <f>F228+F230</f>
        <v>178.3</v>
      </c>
      <c r="G227" s="27">
        <f t="shared" si="10"/>
        <v>-2.6999999999999886</v>
      </c>
      <c r="H227" s="26">
        <f t="shared" si="11"/>
        <v>98.50828729281768</v>
      </c>
      <c r="I227" s="26">
        <f>I228+I230</f>
        <v>0</v>
      </c>
      <c r="J227" s="26">
        <f>J228+J230</f>
        <v>948.5</v>
      </c>
    </row>
    <row r="228" spans="1:10" s="38" customFormat="1" ht="12.75">
      <c r="A228" s="24" t="s">
        <v>503</v>
      </c>
      <c r="B228" s="25" t="s">
        <v>504</v>
      </c>
      <c r="C228" s="26">
        <f>C229</f>
        <v>0</v>
      </c>
      <c r="D228" s="26">
        <f>D229</f>
        <v>0</v>
      </c>
      <c r="E228" s="27">
        <f t="shared" si="9"/>
        <v>0</v>
      </c>
      <c r="F228" s="26">
        <f>F229</f>
        <v>0.5</v>
      </c>
      <c r="G228" s="27">
        <f t="shared" si="10"/>
        <v>0.5</v>
      </c>
      <c r="H228" s="26"/>
      <c r="I228" s="26">
        <f>I229</f>
        <v>0</v>
      </c>
      <c r="J228" s="26">
        <f>J229</f>
        <v>0</v>
      </c>
    </row>
    <row r="229" spans="1:10" ht="12.75">
      <c r="A229" s="1" t="s">
        <v>5</v>
      </c>
      <c r="B229" s="7" t="s">
        <v>48</v>
      </c>
      <c r="C229" s="31">
        <v>0</v>
      </c>
      <c r="D229" s="31">
        <v>0</v>
      </c>
      <c r="E229" s="32">
        <f t="shared" si="9"/>
        <v>0</v>
      </c>
      <c r="F229" s="31">
        <v>0.5</v>
      </c>
      <c r="G229" s="32">
        <f t="shared" si="10"/>
        <v>0.5</v>
      </c>
      <c r="H229" s="31"/>
      <c r="I229" s="31"/>
      <c r="J229" s="31">
        <v>0</v>
      </c>
    </row>
    <row r="230" spans="1:10" s="38" customFormat="1" ht="12.75">
      <c r="A230" s="24" t="s">
        <v>505</v>
      </c>
      <c r="B230" s="25" t="s">
        <v>506</v>
      </c>
      <c r="C230" s="26">
        <f>C231</f>
        <v>181</v>
      </c>
      <c r="D230" s="26">
        <f>D231</f>
        <v>181</v>
      </c>
      <c r="E230" s="27">
        <f t="shared" si="9"/>
        <v>0</v>
      </c>
      <c r="F230" s="26">
        <f>F231</f>
        <v>177.8</v>
      </c>
      <c r="G230" s="27">
        <f t="shared" si="10"/>
        <v>-3.1999999999999886</v>
      </c>
      <c r="H230" s="26">
        <f t="shared" si="11"/>
        <v>98.23204419889503</v>
      </c>
      <c r="I230" s="26">
        <f>I231</f>
        <v>0</v>
      </c>
      <c r="J230" s="26">
        <f>J231</f>
        <v>948.5</v>
      </c>
    </row>
    <row r="231" spans="1:10" ht="12.75">
      <c r="A231" s="1" t="s">
        <v>6</v>
      </c>
      <c r="B231" s="7" t="s">
        <v>7</v>
      </c>
      <c r="C231" s="31">
        <v>181</v>
      </c>
      <c r="D231" s="31">
        <v>181</v>
      </c>
      <c r="E231" s="32">
        <f t="shared" si="9"/>
        <v>0</v>
      </c>
      <c r="F231" s="31">
        <v>177.8</v>
      </c>
      <c r="G231" s="32">
        <f t="shared" si="10"/>
        <v>-3.1999999999999886</v>
      </c>
      <c r="H231" s="31">
        <f t="shared" si="11"/>
        <v>98.23204419889503</v>
      </c>
      <c r="I231" s="31"/>
      <c r="J231" s="31">
        <v>948.5</v>
      </c>
    </row>
    <row r="232" spans="1:10" ht="12.75">
      <c r="A232" s="24" t="s">
        <v>507</v>
      </c>
      <c r="B232" s="6" t="s">
        <v>225</v>
      </c>
      <c r="C232" s="26">
        <f>C233+C318+C328+C322</f>
        <v>827131.1000000001</v>
      </c>
      <c r="D232" s="26">
        <f>D233+D318+D328+D322</f>
        <v>922371.6000000001</v>
      </c>
      <c r="E232" s="27">
        <f t="shared" si="9"/>
        <v>95240.5</v>
      </c>
      <c r="F232" s="26">
        <f>F233+F318+F328+F322</f>
        <v>722506.2000000001</v>
      </c>
      <c r="G232" s="27">
        <f t="shared" si="10"/>
        <v>-199865.40000000002</v>
      </c>
      <c r="H232" s="26">
        <f t="shared" si="11"/>
        <v>78.33135799064065</v>
      </c>
      <c r="I232" s="26" t="e">
        <f>I233+I318+I328+I322</f>
        <v>#REF!</v>
      </c>
      <c r="J232" s="26">
        <f>J233+J318+J328+J322</f>
        <v>4167390.3</v>
      </c>
    </row>
    <row r="233" spans="1:10" ht="26.25">
      <c r="A233" s="45" t="s">
        <v>508</v>
      </c>
      <c r="B233" s="25" t="s">
        <v>509</v>
      </c>
      <c r="C233" s="26">
        <f>C234+C239+C267+C304</f>
        <v>827131.1000000001</v>
      </c>
      <c r="D233" s="26">
        <f>D234+D239+D267+D304</f>
        <v>928403.6000000001</v>
      </c>
      <c r="E233" s="27">
        <f t="shared" si="9"/>
        <v>101272.5</v>
      </c>
      <c r="F233" s="26">
        <f>F234+F239+F267+F304</f>
        <v>728459.7000000001</v>
      </c>
      <c r="G233" s="27">
        <f t="shared" si="10"/>
        <v>-199943.90000000002</v>
      </c>
      <c r="H233" s="26">
        <f t="shared" si="11"/>
        <v>78.4636875600224</v>
      </c>
      <c r="I233" s="26" t="e">
        <f>I234+I239+I267+I304</f>
        <v>#REF!</v>
      </c>
      <c r="J233" s="26">
        <f>J234+J239+J267+J304</f>
        <v>4090621.3</v>
      </c>
    </row>
    <row r="234" spans="1:10" s="38" customFormat="1" ht="16.5" customHeight="1">
      <c r="A234" s="29" t="s">
        <v>510</v>
      </c>
      <c r="B234" s="6" t="s">
        <v>511</v>
      </c>
      <c r="C234" s="26">
        <f>C235+C237</f>
        <v>10584.4</v>
      </c>
      <c r="D234" s="26">
        <f>D235+D237</f>
        <v>10584.3</v>
      </c>
      <c r="E234" s="27">
        <f t="shared" si="9"/>
        <v>-0.1000000000003638</v>
      </c>
      <c r="F234" s="26">
        <f>F235+F237</f>
        <v>10584.3</v>
      </c>
      <c r="G234" s="27">
        <f t="shared" si="10"/>
        <v>0</v>
      </c>
      <c r="H234" s="26">
        <f t="shared" si="11"/>
        <v>100</v>
      </c>
      <c r="I234" s="26">
        <f>I235+I237</f>
        <v>0</v>
      </c>
      <c r="J234" s="26">
        <f>J235+J237</f>
        <v>42337.5</v>
      </c>
    </row>
    <row r="235" spans="1:10" ht="12.75">
      <c r="A235" s="4" t="s">
        <v>512</v>
      </c>
      <c r="B235" s="7" t="s">
        <v>261</v>
      </c>
      <c r="C235" s="31">
        <f>C236</f>
        <v>10584.4</v>
      </c>
      <c r="D235" s="31">
        <f>D236</f>
        <v>10584.3</v>
      </c>
      <c r="E235" s="32">
        <f t="shared" si="9"/>
        <v>-0.1000000000003638</v>
      </c>
      <c r="F235" s="31">
        <f>F236</f>
        <v>10584.3</v>
      </c>
      <c r="G235" s="32">
        <f t="shared" si="10"/>
        <v>0</v>
      </c>
      <c r="H235" s="31">
        <f t="shared" si="11"/>
        <v>100</v>
      </c>
      <c r="I235" s="31">
        <f>I236</f>
        <v>0</v>
      </c>
      <c r="J235" s="31">
        <f>J236</f>
        <v>42337.5</v>
      </c>
    </row>
    <row r="236" spans="1:10" ht="12.75">
      <c r="A236" s="4" t="s">
        <v>216</v>
      </c>
      <c r="B236" s="7" t="s">
        <v>513</v>
      </c>
      <c r="C236" s="31">
        <v>10584.4</v>
      </c>
      <c r="D236" s="31">
        <v>10584.3</v>
      </c>
      <c r="E236" s="32">
        <f t="shared" si="9"/>
        <v>-0.1000000000003638</v>
      </c>
      <c r="F236" s="31">
        <v>10584.3</v>
      </c>
      <c r="G236" s="32">
        <f t="shared" si="10"/>
        <v>0</v>
      </c>
      <c r="H236" s="31">
        <f t="shared" si="11"/>
        <v>100</v>
      </c>
      <c r="I236" s="31"/>
      <c r="J236" s="31">
        <v>42337.5</v>
      </c>
    </row>
    <row r="237" spans="1:10" ht="12.75" hidden="1">
      <c r="A237" s="2" t="s">
        <v>514</v>
      </c>
      <c r="B237" s="7" t="s">
        <v>515</v>
      </c>
      <c r="C237" s="31">
        <f>C238</f>
        <v>0</v>
      </c>
      <c r="D237" s="31">
        <f>D238</f>
        <v>0</v>
      </c>
      <c r="E237" s="32">
        <f t="shared" si="9"/>
        <v>0</v>
      </c>
      <c r="F237" s="31">
        <f>F238</f>
        <v>0</v>
      </c>
      <c r="G237" s="32">
        <f t="shared" si="10"/>
        <v>0</v>
      </c>
      <c r="H237" s="31" t="e">
        <f t="shared" si="11"/>
        <v>#DIV/0!</v>
      </c>
      <c r="I237" s="31">
        <f>I238</f>
        <v>0</v>
      </c>
      <c r="J237" s="31">
        <f>J238</f>
        <v>0</v>
      </c>
    </row>
    <row r="238" spans="1:10" ht="12.75" hidden="1">
      <c r="A238" s="2" t="s">
        <v>516</v>
      </c>
      <c r="B238" s="7" t="s">
        <v>517</v>
      </c>
      <c r="C238" s="31"/>
      <c r="D238" s="31"/>
      <c r="E238" s="32"/>
      <c r="F238" s="31"/>
      <c r="G238" s="32">
        <f t="shared" si="10"/>
        <v>0</v>
      </c>
      <c r="H238" s="31" t="e">
        <f t="shared" si="11"/>
        <v>#DIV/0!</v>
      </c>
      <c r="I238" s="31"/>
      <c r="J238" s="31"/>
    </row>
    <row r="239" spans="1:10" s="38" customFormat="1" ht="27" customHeight="1">
      <c r="A239" s="29" t="s">
        <v>518</v>
      </c>
      <c r="B239" s="6" t="s">
        <v>519</v>
      </c>
      <c r="C239" s="26">
        <f>C240+C265+C244+C246+C251+C242+C257+C248+C255+C261</f>
        <v>6828.1</v>
      </c>
      <c r="D239" s="26">
        <f>D240+D265+D244+D246+D251+D242+D257+D248+D255+D261</f>
        <v>6828.1</v>
      </c>
      <c r="E239" s="27">
        <f>E240+E265+E244+E246+E251+E242+E257+E248+E255+E261+E263</f>
        <v>0</v>
      </c>
      <c r="F239" s="26">
        <f>F240+F265+F244+F246+F251+F242+F257+F248+F255+F261+F263</f>
        <v>6828.1</v>
      </c>
      <c r="G239" s="27">
        <f t="shared" si="10"/>
        <v>0</v>
      </c>
      <c r="H239" s="26">
        <f t="shared" si="11"/>
        <v>100</v>
      </c>
      <c r="I239" s="26">
        <f>I240+I265+I244+I246+I251+I242+I257+I248+I255+I261</f>
        <v>0</v>
      </c>
      <c r="J239" s="26">
        <f>J240+J265+J244+J246+J251+J242+J257+J248+J255+J261+J259</f>
        <v>165857.5</v>
      </c>
    </row>
    <row r="240" spans="1:10" ht="26.25" hidden="1">
      <c r="A240" s="4" t="s">
        <v>520</v>
      </c>
      <c r="B240" s="7" t="s">
        <v>521</v>
      </c>
      <c r="C240" s="33">
        <f>C241</f>
        <v>0</v>
      </c>
      <c r="D240" s="33">
        <f>D241</f>
        <v>0</v>
      </c>
      <c r="E240" s="34">
        <f t="shared" si="9"/>
        <v>0</v>
      </c>
      <c r="F240" s="33"/>
      <c r="G240" s="34">
        <f t="shared" si="10"/>
        <v>0</v>
      </c>
      <c r="H240" s="33" t="e">
        <f t="shared" si="11"/>
        <v>#DIV/0!</v>
      </c>
      <c r="I240" s="33">
        <f>I241</f>
        <v>0</v>
      </c>
      <c r="J240" s="33">
        <f>J241</f>
        <v>0</v>
      </c>
    </row>
    <row r="241" spans="1:10" ht="26.25" hidden="1">
      <c r="A241" s="4" t="s">
        <v>522</v>
      </c>
      <c r="B241" s="7" t="s">
        <v>23</v>
      </c>
      <c r="C241" s="33">
        <v>0</v>
      </c>
      <c r="D241" s="33">
        <v>0</v>
      </c>
      <c r="E241" s="34">
        <f t="shared" si="9"/>
        <v>0</v>
      </c>
      <c r="F241" s="33"/>
      <c r="G241" s="34">
        <f t="shared" si="10"/>
        <v>0</v>
      </c>
      <c r="H241" s="33" t="e">
        <f t="shared" si="11"/>
        <v>#DIV/0!</v>
      </c>
      <c r="I241" s="33"/>
      <c r="J241" s="33">
        <v>0</v>
      </c>
    </row>
    <row r="242" spans="1:10" ht="15" customHeight="1" hidden="1">
      <c r="A242" s="4" t="s">
        <v>523</v>
      </c>
      <c r="B242" s="11" t="s">
        <v>524</v>
      </c>
      <c r="C242" s="33">
        <f>C243</f>
        <v>0</v>
      </c>
      <c r="D242" s="33">
        <f>D243</f>
        <v>0</v>
      </c>
      <c r="E242" s="34">
        <f t="shared" si="9"/>
        <v>0</v>
      </c>
      <c r="F242" s="33">
        <f>F243</f>
        <v>0</v>
      </c>
      <c r="G242" s="34">
        <f t="shared" si="10"/>
        <v>0</v>
      </c>
      <c r="H242" s="33" t="e">
        <f t="shared" si="11"/>
        <v>#DIV/0!</v>
      </c>
      <c r="I242" s="33">
        <f>I243</f>
        <v>0</v>
      </c>
      <c r="J242" s="33">
        <f>J243</f>
        <v>0</v>
      </c>
    </row>
    <row r="243" spans="1:10" ht="18.75" customHeight="1" hidden="1">
      <c r="A243" s="4" t="s">
        <v>69</v>
      </c>
      <c r="B243" s="11" t="s">
        <v>68</v>
      </c>
      <c r="C243" s="33">
        <v>0</v>
      </c>
      <c r="D243" s="33">
        <v>0</v>
      </c>
      <c r="E243" s="34">
        <f t="shared" si="9"/>
        <v>0</v>
      </c>
      <c r="F243" s="33"/>
      <c r="G243" s="34">
        <f t="shared" si="10"/>
        <v>0</v>
      </c>
      <c r="H243" s="33" t="e">
        <f t="shared" si="11"/>
        <v>#DIV/0!</v>
      </c>
      <c r="I243" s="33"/>
      <c r="J243" s="33">
        <v>0</v>
      </c>
    </row>
    <row r="244" spans="1:10" ht="30" customHeight="1">
      <c r="A244" s="4" t="s">
        <v>525</v>
      </c>
      <c r="B244" s="11" t="s">
        <v>526</v>
      </c>
      <c r="C244" s="33">
        <f>C245</f>
        <v>0</v>
      </c>
      <c r="D244" s="33">
        <f>D245</f>
        <v>0</v>
      </c>
      <c r="E244" s="34">
        <f t="shared" si="9"/>
        <v>0</v>
      </c>
      <c r="F244" s="33">
        <f>F245</f>
        <v>0</v>
      </c>
      <c r="G244" s="34">
        <f t="shared" si="10"/>
        <v>0</v>
      </c>
      <c r="H244" s="33"/>
      <c r="I244" s="33">
        <f>I245</f>
        <v>0</v>
      </c>
      <c r="J244" s="33">
        <f>J245</f>
        <v>58102.9</v>
      </c>
    </row>
    <row r="245" spans="1:10" ht="30" customHeight="1">
      <c r="A245" s="4" t="s">
        <v>288</v>
      </c>
      <c r="B245" s="11" t="s">
        <v>527</v>
      </c>
      <c r="C245" s="33">
        <v>0</v>
      </c>
      <c r="D245" s="33">
        <v>0</v>
      </c>
      <c r="E245" s="34">
        <f t="shared" si="9"/>
        <v>0</v>
      </c>
      <c r="F245" s="33">
        <v>0</v>
      </c>
      <c r="G245" s="34">
        <f t="shared" si="10"/>
        <v>0</v>
      </c>
      <c r="H245" s="33"/>
      <c r="I245" s="33"/>
      <c r="J245" s="33">
        <v>58102.9</v>
      </c>
    </row>
    <row r="246" spans="1:10" ht="39" hidden="1">
      <c r="A246" s="4" t="s">
        <v>528</v>
      </c>
      <c r="B246" s="11" t="s">
        <v>529</v>
      </c>
      <c r="C246" s="33">
        <f>C247</f>
        <v>0</v>
      </c>
      <c r="D246" s="33">
        <f>D247</f>
        <v>0</v>
      </c>
      <c r="E246" s="34">
        <f t="shared" si="9"/>
        <v>0</v>
      </c>
      <c r="F246" s="33">
        <f>F247</f>
        <v>0</v>
      </c>
      <c r="G246" s="34">
        <f t="shared" si="10"/>
        <v>0</v>
      </c>
      <c r="H246" s="33" t="e">
        <f t="shared" si="11"/>
        <v>#DIV/0!</v>
      </c>
      <c r="I246" s="33">
        <f>I247</f>
        <v>0</v>
      </c>
      <c r="J246" s="33">
        <f>J247</f>
        <v>0</v>
      </c>
    </row>
    <row r="247" spans="1:10" ht="39" hidden="1">
      <c r="A247" s="4" t="s">
        <v>530</v>
      </c>
      <c r="B247" s="11" t="s">
        <v>531</v>
      </c>
      <c r="C247" s="33"/>
      <c r="D247" s="33"/>
      <c r="E247" s="34">
        <f t="shared" si="9"/>
        <v>0</v>
      </c>
      <c r="F247" s="33"/>
      <c r="G247" s="34">
        <f t="shared" si="10"/>
        <v>0</v>
      </c>
      <c r="H247" s="33" t="e">
        <f t="shared" si="11"/>
        <v>#DIV/0!</v>
      </c>
      <c r="I247" s="33"/>
      <c r="J247" s="33"/>
    </row>
    <row r="248" spans="1:10" ht="52.5" hidden="1">
      <c r="A248" s="4" t="s">
        <v>532</v>
      </c>
      <c r="B248" s="11" t="s">
        <v>533</v>
      </c>
      <c r="C248" s="33">
        <f>C249</f>
        <v>0</v>
      </c>
      <c r="D248" s="33">
        <f>D249</f>
        <v>0</v>
      </c>
      <c r="E248" s="34">
        <f t="shared" si="9"/>
        <v>0</v>
      </c>
      <c r="F248" s="33">
        <f>F249</f>
        <v>0</v>
      </c>
      <c r="G248" s="34">
        <f t="shared" si="10"/>
        <v>0</v>
      </c>
      <c r="H248" s="33" t="e">
        <f t="shared" si="11"/>
        <v>#DIV/0!</v>
      </c>
      <c r="I248" s="33">
        <f>I249</f>
        <v>0</v>
      </c>
      <c r="J248" s="33">
        <f>J249</f>
        <v>0</v>
      </c>
    </row>
    <row r="249" spans="1:10" ht="52.5" hidden="1">
      <c r="A249" s="4" t="s">
        <v>534</v>
      </c>
      <c r="B249" s="11" t="s">
        <v>535</v>
      </c>
      <c r="C249" s="33">
        <f>C250</f>
        <v>0</v>
      </c>
      <c r="D249" s="33">
        <f>D250</f>
        <v>0</v>
      </c>
      <c r="E249" s="34">
        <f t="shared" si="9"/>
        <v>0</v>
      </c>
      <c r="F249" s="33">
        <f>F250</f>
        <v>0</v>
      </c>
      <c r="G249" s="34">
        <f t="shared" si="10"/>
        <v>0</v>
      </c>
      <c r="H249" s="33" t="e">
        <f t="shared" si="11"/>
        <v>#DIV/0!</v>
      </c>
      <c r="I249" s="33">
        <f>I250</f>
        <v>0</v>
      </c>
      <c r="J249" s="33">
        <f>J250</f>
        <v>0</v>
      </c>
    </row>
    <row r="250" spans="1:10" ht="39" hidden="1">
      <c r="A250" s="4" t="s">
        <v>536</v>
      </c>
      <c r="B250" s="11" t="s">
        <v>537</v>
      </c>
      <c r="C250" s="33"/>
      <c r="D250" s="33"/>
      <c r="E250" s="34">
        <f t="shared" si="9"/>
        <v>0</v>
      </c>
      <c r="F250" s="33"/>
      <c r="G250" s="34">
        <f t="shared" si="10"/>
        <v>0</v>
      </c>
      <c r="H250" s="33" t="e">
        <f t="shared" si="11"/>
        <v>#DIV/0!</v>
      </c>
      <c r="I250" s="33"/>
      <c r="J250" s="33"/>
    </row>
    <row r="251" spans="1:10" ht="39" hidden="1">
      <c r="A251" s="4" t="s">
        <v>538</v>
      </c>
      <c r="B251" s="11" t="s">
        <v>539</v>
      </c>
      <c r="C251" s="33">
        <f>C252+C254</f>
        <v>0</v>
      </c>
      <c r="D251" s="33">
        <f>D252+D254</f>
        <v>0</v>
      </c>
      <c r="E251" s="34">
        <f t="shared" si="9"/>
        <v>0</v>
      </c>
      <c r="F251" s="33">
        <f>F252+F254</f>
        <v>0</v>
      </c>
      <c r="G251" s="34">
        <f t="shared" si="10"/>
        <v>0</v>
      </c>
      <c r="H251" s="33" t="e">
        <f t="shared" si="11"/>
        <v>#DIV/0!</v>
      </c>
      <c r="I251" s="33">
        <f>I252+I254</f>
        <v>0</v>
      </c>
      <c r="J251" s="33">
        <f>J252+J254</f>
        <v>0</v>
      </c>
    </row>
    <row r="252" spans="1:10" ht="39" hidden="1">
      <c r="A252" s="4" t="s">
        <v>540</v>
      </c>
      <c r="B252" s="11" t="s">
        <v>541</v>
      </c>
      <c r="C252" s="33">
        <f>C253</f>
        <v>0</v>
      </c>
      <c r="D252" s="33">
        <f>D253</f>
        <v>0</v>
      </c>
      <c r="E252" s="34">
        <f t="shared" si="9"/>
        <v>0</v>
      </c>
      <c r="F252" s="33">
        <f>F253</f>
        <v>0</v>
      </c>
      <c r="G252" s="34">
        <f t="shared" si="10"/>
        <v>0</v>
      </c>
      <c r="H252" s="33" t="e">
        <f t="shared" si="11"/>
        <v>#DIV/0!</v>
      </c>
      <c r="I252" s="33">
        <f>I253</f>
        <v>0</v>
      </c>
      <c r="J252" s="33">
        <f>J253</f>
        <v>0</v>
      </c>
    </row>
    <row r="253" spans="1:10" ht="26.25" hidden="1">
      <c r="A253" s="4" t="s">
        <v>542</v>
      </c>
      <c r="B253" s="11" t="s">
        <v>543</v>
      </c>
      <c r="C253" s="33"/>
      <c r="D253" s="33"/>
      <c r="E253" s="34">
        <f t="shared" si="9"/>
        <v>0</v>
      </c>
      <c r="F253" s="33"/>
      <c r="G253" s="34">
        <f t="shared" si="10"/>
        <v>0</v>
      </c>
      <c r="H253" s="33" t="e">
        <f t="shared" si="11"/>
        <v>#DIV/0!</v>
      </c>
      <c r="I253" s="33"/>
      <c r="J253" s="33"/>
    </row>
    <row r="254" spans="1:10" ht="26.25" hidden="1">
      <c r="A254" s="4" t="s">
        <v>544</v>
      </c>
      <c r="B254" s="11" t="s">
        <v>545</v>
      </c>
      <c r="C254" s="33"/>
      <c r="D254" s="33"/>
      <c r="E254" s="34">
        <f t="shared" si="9"/>
        <v>0</v>
      </c>
      <c r="F254" s="33"/>
      <c r="G254" s="34">
        <f t="shared" si="10"/>
        <v>0</v>
      </c>
      <c r="H254" s="33" t="e">
        <f t="shared" si="11"/>
        <v>#DIV/0!</v>
      </c>
      <c r="I254" s="33"/>
      <c r="J254" s="33"/>
    </row>
    <row r="255" spans="1:10" ht="26.25" hidden="1">
      <c r="A255" s="4" t="s">
        <v>546</v>
      </c>
      <c r="B255" s="11" t="s">
        <v>547</v>
      </c>
      <c r="C255" s="33">
        <f aca="true" t="shared" si="12" ref="C255:J255">C256</f>
        <v>0</v>
      </c>
      <c r="D255" s="33">
        <f t="shared" si="12"/>
        <v>0</v>
      </c>
      <c r="E255" s="34">
        <f t="shared" si="9"/>
        <v>0</v>
      </c>
      <c r="F255" s="33">
        <f t="shared" si="12"/>
        <v>0</v>
      </c>
      <c r="G255" s="34">
        <f t="shared" si="10"/>
        <v>0</v>
      </c>
      <c r="H255" s="33" t="e">
        <f t="shared" si="11"/>
        <v>#DIV/0!</v>
      </c>
      <c r="I255" s="33">
        <f t="shared" si="12"/>
        <v>0</v>
      </c>
      <c r="J255" s="33">
        <f t="shared" si="12"/>
        <v>0</v>
      </c>
    </row>
    <row r="256" spans="1:10" ht="26.25" hidden="1">
      <c r="A256" s="4" t="s">
        <v>548</v>
      </c>
      <c r="B256" s="11" t="s">
        <v>549</v>
      </c>
      <c r="C256" s="33"/>
      <c r="D256" s="33"/>
      <c r="E256" s="34">
        <f t="shared" si="9"/>
        <v>0</v>
      </c>
      <c r="F256" s="33"/>
      <c r="G256" s="34">
        <f t="shared" si="10"/>
        <v>0</v>
      </c>
      <c r="H256" s="33" t="e">
        <f t="shared" si="11"/>
        <v>#DIV/0!</v>
      </c>
      <c r="I256" s="33"/>
      <c r="J256" s="33"/>
    </row>
    <row r="257" spans="1:10" ht="39" hidden="1">
      <c r="A257" s="4" t="s">
        <v>550</v>
      </c>
      <c r="B257" s="11" t="s">
        <v>551</v>
      </c>
      <c r="C257" s="33">
        <f>C258</f>
        <v>0</v>
      </c>
      <c r="D257" s="33">
        <f>D258</f>
        <v>0</v>
      </c>
      <c r="E257" s="34">
        <f t="shared" si="9"/>
        <v>0</v>
      </c>
      <c r="F257" s="33">
        <f>F258</f>
        <v>0</v>
      </c>
      <c r="G257" s="34">
        <f t="shared" si="10"/>
        <v>0</v>
      </c>
      <c r="H257" s="33" t="e">
        <f t="shared" si="11"/>
        <v>#DIV/0!</v>
      </c>
      <c r="I257" s="33">
        <f>I258</f>
        <v>0</v>
      </c>
      <c r="J257" s="33">
        <f>J258</f>
        <v>0</v>
      </c>
    </row>
    <row r="258" spans="1:10" ht="39" hidden="1">
      <c r="A258" s="4" t="s">
        <v>552</v>
      </c>
      <c r="B258" s="11" t="s">
        <v>553</v>
      </c>
      <c r="C258" s="33"/>
      <c r="D258" s="33"/>
      <c r="E258" s="34">
        <f t="shared" si="9"/>
        <v>0</v>
      </c>
      <c r="F258" s="33"/>
      <c r="G258" s="34">
        <f t="shared" si="10"/>
        <v>0</v>
      </c>
      <c r="H258" s="33" t="e">
        <f t="shared" si="11"/>
        <v>#DIV/0!</v>
      </c>
      <c r="I258" s="33"/>
      <c r="J258" s="33"/>
    </row>
    <row r="259" spans="1:10" ht="28.5" customHeight="1">
      <c r="A259" s="4" t="s">
        <v>554</v>
      </c>
      <c r="B259" s="11" t="s">
        <v>224</v>
      </c>
      <c r="C259" s="33">
        <f>C260</f>
        <v>0</v>
      </c>
      <c r="D259" s="33">
        <f>D260</f>
        <v>0</v>
      </c>
      <c r="E259" s="34"/>
      <c r="F259" s="33">
        <f>F260</f>
        <v>0</v>
      </c>
      <c r="G259" s="34"/>
      <c r="H259" s="33"/>
      <c r="I259" s="33"/>
      <c r="J259" s="33">
        <f>J260</f>
        <v>49933.5</v>
      </c>
    </row>
    <row r="260" spans="1:10" ht="42" customHeight="1">
      <c r="A260" s="4" t="s">
        <v>289</v>
      </c>
      <c r="B260" s="11" t="s">
        <v>222</v>
      </c>
      <c r="C260" s="33">
        <v>0</v>
      </c>
      <c r="D260" s="33">
        <v>0</v>
      </c>
      <c r="E260" s="34"/>
      <c r="F260" s="33">
        <v>0</v>
      </c>
      <c r="G260" s="34"/>
      <c r="H260" s="33"/>
      <c r="I260" s="33"/>
      <c r="J260" s="33">
        <v>49933.5</v>
      </c>
    </row>
    <row r="261" spans="1:10" ht="26.25" hidden="1">
      <c r="A261" s="4" t="s">
        <v>555</v>
      </c>
      <c r="B261" s="11" t="s">
        <v>556</v>
      </c>
      <c r="C261" s="33">
        <f>C262</f>
        <v>0</v>
      </c>
      <c r="D261" s="33">
        <f>D262</f>
        <v>0</v>
      </c>
      <c r="E261" s="34">
        <f t="shared" si="9"/>
        <v>0</v>
      </c>
      <c r="F261" s="33">
        <f>F262</f>
        <v>0</v>
      </c>
      <c r="G261" s="34">
        <f t="shared" si="10"/>
        <v>0</v>
      </c>
      <c r="H261" s="33" t="e">
        <f t="shared" si="11"/>
        <v>#DIV/0!</v>
      </c>
      <c r="I261" s="33">
        <f>I262</f>
        <v>0</v>
      </c>
      <c r="J261" s="33">
        <f>J262</f>
        <v>0</v>
      </c>
    </row>
    <row r="262" spans="1:10" ht="26.25" hidden="1">
      <c r="A262" s="4" t="s">
        <v>557</v>
      </c>
      <c r="B262" s="11" t="s">
        <v>558</v>
      </c>
      <c r="C262" s="33">
        <v>0</v>
      </c>
      <c r="D262" s="33">
        <v>0</v>
      </c>
      <c r="E262" s="34">
        <f t="shared" si="9"/>
        <v>0</v>
      </c>
      <c r="F262" s="33">
        <v>0</v>
      </c>
      <c r="G262" s="34">
        <f t="shared" si="10"/>
        <v>0</v>
      </c>
      <c r="H262" s="33" t="e">
        <f t="shared" si="11"/>
        <v>#DIV/0!</v>
      </c>
      <c r="I262" s="33"/>
      <c r="J262" s="33">
        <v>0</v>
      </c>
    </row>
    <row r="263" spans="1:10" ht="26.25" hidden="1">
      <c r="A263" s="2" t="s">
        <v>559</v>
      </c>
      <c r="B263" s="7" t="s">
        <v>560</v>
      </c>
      <c r="C263" s="33">
        <f>C264</f>
        <v>0</v>
      </c>
      <c r="D263" s="33">
        <f>D264</f>
        <v>0</v>
      </c>
      <c r="E263" s="34">
        <f>E264</f>
        <v>0</v>
      </c>
      <c r="F263" s="33">
        <f>F264</f>
        <v>0</v>
      </c>
      <c r="G263" s="34">
        <f t="shared" si="10"/>
        <v>0</v>
      </c>
      <c r="H263" s="33" t="e">
        <f t="shared" si="11"/>
        <v>#DIV/0!</v>
      </c>
      <c r="I263" s="33"/>
      <c r="J263" s="33">
        <f>J264</f>
        <v>0</v>
      </c>
    </row>
    <row r="264" spans="1:10" ht="26.25" hidden="1">
      <c r="A264" s="2" t="s">
        <v>200</v>
      </c>
      <c r="B264" s="7" t="s">
        <v>185</v>
      </c>
      <c r="C264" s="33">
        <v>0</v>
      </c>
      <c r="D264" s="33">
        <v>0</v>
      </c>
      <c r="E264" s="34"/>
      <c r="F264" s="33"/>
      <c r="G264" s="34">
        <f t="shared" si="10"/>
        <v>0</v>
      </c>
      <c r="H264" s="33" t="e">
        <f t="shared" si="11"/>
        <v>#DIV/0!</v>
      </c>
      <c r="I264" s="33"/>
      <c r="J264" s="33">
        <v>0</v>
      </c>
    </row>
    <row r="265" spans="1:10" ht="12.75">
      <c r="A265" s="2" t="s">
        <v>561</v>
      </c>
      <c r="B265" s="7" t="s">
        <v>237</v>
      </c>
      <c r="C265" s="33">
        <f>C266</f>
        <v>6828.1</v>
      </c>
      <c r="D265" s="33">
        <f>D266</f>
        <v>6828.1</v>
      </c>
      <c r="E265" s="34">
        <f t="shared" si="9"/>
        <v>0</v>
      </c>
      <c r="F265" s="33">
        <f>F266</f>
        <v>6828.1</v>
      </c>
      <c r="G265" s="34">
        <f t="shared" si="10"/>
        <v>0</v>
      </c>
      <c r="H265" s="33">
        <f t="shared" si="11"/>
        <v>100</v>
      </c>
      <c r="I265" s="33">
        <f>I266</f>
        <v>0</v>
      </c>
      <c r="J265" s="33">
        <f>J266</f>
        <v>57821.1</v>
      </c>
    </row>
    <row r="266" spans="1:10" ht="12.75">
      <c r="A266" s="2" t="s">
        <v>212</v>
      </c>
      <c r="B266" s="7" t="s">
        <v>49</v>
      </c>
      <c r="C266" s="33">
        <v>6828.1</v>
      </c>
      <c r="D266" s="33">
        <v>6828.1</v>
      </c>
      <c r="E266" s="34">
        <f t="shared" si="9"/>
        <v>0</v>
      </c>
      <c r="F266" s="33">
        <v>6828.1</v>
      </c>
      <c r="G266" s="34">
        <f t="shared" si="10"/>
        <v>0</v>
      </c>
      <c r="H266" s="33">
        <f t="shared" si="11"/>
        <v>100</v>
      </c>
      <c r="I266" s="33"/>
      <c r="J266" s="33">
        <v>57821.1</v>
      </c>
    </row>
    <row r="267" spans="1:10" s="38" customFormat="1" ht="12.75">
      <c r="A267" s="29" t="s">
        <v>562</v>
      </c>
      <c r="B267" s="42" t="s">
        <v>563</v>
      </c>
      <c r="C267" s="26">
        <f>C270+C272+C274+C278+C280+C282+C284+C286+C302+C288+C290+C294+C276+C296+C298+C292</f>
        <v>309718.60000000003</v>
      </c>
      <c r="D267" s="26">
        <f>D270+D272+D274+D278+D280+D282+D284+D286+D302+D288+D290+D294+D276+D296+D298+D292</f>
        <v>310902.00000000006</v>
      </c>
      <c r="E267" s="26">
        <f>E270+E272+E274+E278+E280+E282+E284+E286+E302+E288+E290+E294+E276+E296+E298+E292</f>
        <v>-116.59999999997672</v>
      </c>
      <c r="F267" s="26">
        <f>F270+F272+F274+F278+F280+F282+F284+F286+F302+F288+F290+F294+F276+F296+F298+F292</f>
        <v>310868.9</v>
      </c>
      <c r="G267" s="27">
        <f t="shared" si="10"/>
        <v>-33.100000000034925</v>
      </c>
      <c r="H267" s="26">
        <f t="shared" si="11"/>
        <v>99.989353558356</v>
      </c>
      <c r="I267" s="26" t="e">
        <f>#REF!+I270+#REF!+I272+I274+I278+I280+I282+I284+I286+I302+I288+I290+I294+I276+I296+I298</f>
        <v>#REF!</v>
      </c>
      <c r="J267" s="26">
        <f>J270+J272+J274+J278+J280+J282+J284+J286+J302+J288+J290+J294+J276+J296+J298+J292</f>
        <v>1398393.4999999998</v>
      </c>
    </row>
    <row r="268" spans="1:10" ht="26.25" hidden="1">
      <c r="A268" s="4" t="s">
        <v>564</v>
      </c>
      <c r="B268" s="8" t="s">
        <v>565</v>
      </c>
      <c r="C268" s="31"/>
      <c r="D268" s="31"/>
      <c r="E268" s="32">
        <f t="shared" si="9"/>
        <v>0</v>
      </c>
      <c r="F268" s="31"/>
      <c r="G268" s="32">
        <f t="shared" si="10"/>
        <v>0</v>
      </c>
      <c r="H268" s="31" t="e">
        <f t="shared" si="11"/>
        <v>#DIV/0!</v>
      </c>
      <c r="I268" s="31"/>
      <c r="J268" s="31"/>
    </row>
    <row r="269" spans="1:10" ht="26.25" hidden="1">
      <c r="A269" s="4" t="s">
        <v>566</v>
      </c>
      <c r="B269" s="8" t="s">
        <v>567</v>
      </c>
      <c r="C269" s="31"/>
      <c r="D269" s="31"/>
      <c r="E269" s="32">
        <f t="shared" si="9"/>
        <v>0</v>
      </c>
      <c r="F269" s="31"/>
      <c r="G269" s="32">
        <f t="shared" si="10"/>
        <v>0</v>
      </c>
      <c r="H269" s="31" t="e">
        <f t="shared" si="11"/>
        <v>#DIV/0!</v>
      </c>
      <c r="I269" s="31"/>
      <c r="J269" s="31"/>
    </row>
    <row r="270" spans="1:10" ht="26.25" hidden="1">
      <c r="A270" s="2" t="s">
        <v>568</v>
      </c>
      <c r="B270" s="8" t="s">
        <v>569</v>
      </c>
      <c r="C270" s="33">
        <f>C271</f>
        <v>0</v>
      </c>
      <c r="D270" s="33">
        <f>D271</f>
        <v>0</v>
      </c>
      <c r="E270" s="34">
        <f aca="true" t="shared" si="13" ref="E270:E332">D270-C270</f>
        <v>0</v>
      </c>
      <c r="F270" s="33">
        <f>F271</f>
        <v>0</v>
      </c>
      <c r="G270" s="34">
        <f t="shared" si="10"/>
        <v>0</v>
      </c>
      <c r="H270" s="33" t="e">
        <f t="shared" si="11"/>
        <v>#DIV/0!</v>
      </c>
      <c r="I270" s="33">
        <f>I271</f>
        <v>0</v>
      </c>
      <c r="J270" s="33">
        <f>J271</f>
        <v>0</v>
      </c>
    </row>
    <row r="271" spans="1:10" ht="30" customHeight="1" hidden="1">
      <c r="A271" s="2" t="s">
        <v>35</v>
      </c>
      <c r="B271" s="8" t="s">
        <v>36</v>
      </c>
      <c r="C271" s="33">
        <v>0</v>
      </c>
      <c r="D271" s="33">
        <v>0</v>
      </c>
      <c r="E271" s="34">
        <f t="shared" si="13"/>
        <v>0</v>
      </c>
      <c r="F271" s="33">
        <v>0</v>
      </c>
      <c r="G271" s="34">
        <f t="shared" si="10"/>
        <v>0</v>
      </c>
      <c r="H271" s="33" t="e">
        <f t="shared" si="11"/>
        <v>#DIV/0!</v>
      </c>
      <c r="I271" s="33">
        <v>0</v>
      </c>
      <c r="J271" s="33">
        <v>0</v>
      </c>
    </row>
    <row r="272" spans="1:10" ht="26.25">
      <c r="A272" s="2" t="s">
        <v>570</v>
      </c>
      <c r="B272" s="7" t="s">
        <v>263</v>
      </c>
      <c r="C272" s="33">
        <f>C273</f>
        <v>3823.7</v>
      </c>
      <c r="D272" s="33">
        <f>D273</f>
        <v>3823.7</v>
      </c>
      <c r="E272" s="34">
        <f t="shared" si="13"/>
        <v>0</v>
      </c>
      <c r="F272" s="33">
        <f>F273</f>
        <v>3823.7</v>
      </c>
      <c r="G272" s="34">
        <f t="shared" si="10"/>
        <v>0</v>
      </c>
      <c r="H272" s="33">
        <f t="shared" si="11"/>
        <v>100</v>
      </c>
      <c r="I272" s="33">
        <f>I273</f>
        <v>0</v>
      </c>
      <c r="J272" s="33">
        <f>J273</f>
        <v>20310</v>
      </c>
    </row>
    <row r="273" spans="1:10" ht="26.25">
      <c r="A273" s="2" t="s">
        <v>213</v>
      </c>
      <c r="B273" s="7" t="s">
        <v>571</v>
      </c>
      <c r="C273" s="33">
        <v>3823.7</v>
      </c>
      <c r="D273" s="33">
        <v>3823.7</v>
      </c>
      <c r="E273" s="34">
        <f t="shared" si="13"/>
        <v>0</v>
      </c>
      <c r="F273" s="33">
        <v>3823.7</v>
      </c>
      <c r="G273" s="34">
        <f t="shared" si="10"/>
        <v>0</v>
      </c>
      <c r="H273" s="33">
        <f t="shared" si="11"/>
        <v>100</v>
      </c>
      <c r="I273" s="33"/>
      <c r="J273" s="33">
        <v>20310</v>
      </c>
    </row>
    <row r="274" spans="1:10" ht="26.25">
      <c r="A274" s="2" t="s">
        <v>572</v>
      </c>
      <c r="B274" s="7" t="s">
        <v>573</v>
      </c>
      <c r="C274" s="33">
        <f>C275</f>
        <v>292590</v>
      </c>
      <c r="D274" s="33">
        <f>D275</f>
        <v>292473.4</v>
      </c>
      <c r="E274" s="34">
        <f t="shared" si="13"/>
        <v>-116.59999999997672</v>
      </c>
      <c r="F274" s="33">
        <f>F275</f>
        <v>292440.3</v>
      </c>
      <c r="G274" s="34">
        <f aca="true" t="shared" si="14" ref="G274:G332">F274-D274</f>
        <v>-33.100000000034925</v>
      </c>
      <c r="H274" s="33">
        <f aca="true" t="shared" si="15" ref="H274:H332">F274/D274*100</f>
        <v>99.98868273148942</v>
      </c>
      <c r="I274" s="33">
        <f>I275</f>
        <v>0</v>
      </c>
      <c r="J274" s="33">
        <f>J275</f>
        <v>1317545.4</v>
      </c>
    </row>
    <row r="275" spans="1:10" ht="26.25">
      <c r="A275" s="2" t="s">
        <v>214</v>
      </c>
      <c r="B275" s="10" t="s">
        <v>51</v>
      </c>
      <c r="C275" s="33">
        <v>292590</v>
      </c>
      <c r="D275" s="33">
        <v>292473.4</v>
      </c>
      <c r="E275" s="34">
        <f t="shared" si="13"/>
        <v>-116.59999999997672</v>
      </c>
      <c r="F275" s="33">
        <v>292440.3</v>
      </c>
      <c r="G275" s="34">
        <f t="shared" si="14"/>
        <v>-33.100000000034925</v>
      </c>
      <c r="H275" s="33">
        <f t="shared" si="15"/>
        <v>99.98868273148942</v>
      </c>
      <c r="I275" s="33"/>
      <c r="J275" s="33">
        <v>1317545.4</v>
      </c>
    </row>
    <row r="276" spans="1:10" ht="52.5" hidden="1">
      <c r="A276" s="2" t="s">
        <v>574</v>
      </c>
      <c r="B276" s="10" t="s">
        <v>575</v>
      </c>
      <c r="C276" s="33">
        <f>C277</f>
        <v>0</v>
      </c>
      <c r="D276" s="33">
        <f>D277</f>
        <v>0</v>
      </c>
      <c r="E276" s="34">
        <f t="shared" si="13"/>
        <v>0</v>
      </c>
      <c r="F276" s="33">
        <f>F277</f>
        <v>0</v>
      </c>
      <c r="G276" s="34">
        <f t="shared" si="14"/>
        <v>0</v>
      </c>
      <c r="H276" s="33" t="e">
        <f t="shared" si="15"/>
        <v>#DIV/0!</v>
      </c>
      <c r="I276" s="33">
        <f>I277</f>
        <v>0</v>
      </c>
      <c r="J276" s="33">
        <f>J277</f>
        <v>0</v>
      </c>
    </row>
    <row r="277" spans="1:10" ht="39" hidden="1">
      <c r="A277" s="2" t="s">
        <v>576</v>
      </c>
      <c r="B277" s="10" t="s">
        <v>577</v>
      </c>
      <c r="C277" s="33">
        <v>0</v>
      </c>
      <c r="D277" s="33">
        <v>0</v>
      </c>
      <c r="E277" s="34">
        <f t="shared" si="13"/>
        <v>0</v>
      </c>
      <c r="F277" s="33">
        <v>0</v>
      </c>
      <c r="G277" s="34">
        <f t="shared" si="14"/>
        <v>0</v>
      </c>
      <c r="H277" s="33" t="e">
        <f t="shared" si="15"/>
        <v>#DIV/0!</v>
      </c>
      <c r="I277" s="33">
        <v>0</v>
      </c>
      <c r="J277" s="33">
        <v>0</v>
      </c>
    </row>
    <row r="278" spans="1:10" ht="42.75" customHeight="1">
      <c r="A278" s="2" t="s">
        <v>578</v>
      </c>
      <c r="B278" s="7" t="s">
        <v>262</v>
      </c>
      <c r="C278" s="33">
        <f>C279</f>
        <v>13304.9</v>
      </c>
      <c r="D278" s="33">
        <f>D279</f>
        <v>13304.9</v>
      </c>
      <c r="E278" s="34">
        <f t="shared" si="13"/>
        <v>0</v>
      </c>
      <c r="F278" s="33">
        <f>F279</f>
        <v>13304.9</v>
      </c>
      <c r="G278" s="34">
        <f t="shared" si="14"/>
        <v>0</v>
      </c>
      <c r="H278" s="33">
        <f t="shared" si="15"/>
        <v>100</v>
      </c>
      <c r="I278" s="33">
        <f>I279</f>
        <v>0</v>
      </c>
      <c r="J278" s="33">
        <f>J279</f>
        <v>49334.5</v>
      </c>
    </row>
    <row r="279" spans="1:10" ht="52.5">
      <c r="A279" s="2" t="s">
        <v>215</v>
      </c>
      <c r="B279" s="7" t="s">
        <v>22</v>
      </c>
      <c r="C279" s="33">
        <v>13304.9</v>
      </c>
      <c r="D279" s="33">
        <v>13304.9</v>
      </c>
      <c r="E279" s="34">
        <f t="shared" si="13"/>
        <v>0</v>
      </c>
      <c r="F279" s="33">
        <v>13304.9</v>
      </c>
      <c r="G279" s="34">
        <f t="shared" si="14"/>
        <v>0</v>
      </c>
      <c r="H279" s="33">
        <f t="shared" si="15"/>
        <v>100</v>
      </c>
      <c r="I279" s="33"/>
      <c r="J279" s="33">
        <v>49334.5</v>
      </c>
    </row>
    <row r="280" spans="1:10" ht="105" hidden="1">
      <c r="A280" s="2" t="s">
        <v>579</v>
      </c>
      <c r="B280" s="7" t="s">
        <v>580</v>
      </c>
      <c r="C280" s="33">
        <f>C281</f>
        <v>0</v>
      </c>
      <c r="D280" s="33">
        <f>D281</f>
        <v>0</v>
      </c>
      <c r="E280" s="34">
        <f t="shared" si="13"/>
        <v>0</v>
      </c>
      <c r="F280" s="33">
        <f>F281</f>
        <v>0</v>
      </c>
      <c r="G280" s="34">
        <f t="shared" si="14"/>
        <v>0</v>
      </c>
      <c r="H280" s="33" t="e">
        <f t="shared" si="15"/>
        <v>#DIV/0!</v>
      </c>
      <c r="I280" s="33">
        <f>I281</f>
        <v>0</v>
      </c>
      <c r="J280" s="33">
        <f>J281</f>
        <v>0</v>
      </c>
    </row>
    <row r="281" spans="1:10" ht="105" hidden="1">
      <c r="A281" s="2" t="s">
        <v>581</v>
      </c>
      <c r="B281" s="7" t="s">
        <v>582</v>
      </c>
      <c r="C281" s="33">
        <v>0</v>
      </c>
      <c r="D281" s="33">
        <v>0</v>
      </c>
      <c r="E281" s="34">
        <f t="shared" si="13"/>
        <v>0</v>
      </c>
      <c r="F281" s="33">
        <v>0</v>
      </c>
      <c r="G281" s="34">
        <f t="shared" si="14"/>
        <v>0</v>
      </c>
      <c r="H281" s="33" t="e">
        <f t="shared" si="15"/>
        <v>#DIV/0!</v>
      </c>
      <c r="I281" s="33">
        <v>0</v>
      </c>
      <c r="J281" s="33">
        <v>0</v>
      </c>
    </row>
    <row r="282" spans="1:10" ht="12.75" hidden="1">
      <c r="A282" s="2" t="s">
        <v>583</v>
      </c>
      <c r="B282" s="7" t="s">
        <v>584</v>
      </c>
      <c r="C282" s="33">
        <f>C283</f>
        <v>0</v>
      </c>
      <c r="D282" s="33">
        <f>D283</f>
        <v>0</v>
      </c>
      <c r="E282" s="34">
        <f t="shared" si="13"/>
        <v>0</v>
      </c>
      <c r="F282" s="33">
        <f>F283</f>
        <v>0</v>
      </c>
      <c r="G282" s="34">
        <f t="shared" si="14"/>
        <v>0</v>
      </c>
      <c r="H282" s="33" t="e">
        <f t="shared" si="15"/>
        <v>#DIV/0!</v>
      </c>
      <c r="I282" s="33">
        <f>I283</f>
        <v>0</v>
      </c>
      <c r="J282" s="33">
        <f>J283</f>
        <v>0</v>
      </c>
    </row>
    <row r="283" spans="1:10" ht="12.75" hidden="1">
      <c r="A283" s="2" t="s">
        <v>585</v>
      </c>
      <c r="B283" s="7" t="s">
        <v>586</v>
      </c>
      <c r="C283" s="33">
        <v>0</v>
      </c>
      <c r="D283" s="33">
        <v>0</v>
      </c>
      <c r="E283" s="34">
        <f t="shared" si="13"/>
        <v>0</v>
      </c>
      <c r="F283" s="33">
        <v>0</v>
      </c>
      <c r="G283" s="34">
        <f t="shared" si="14"/>
        <v>0</v>
      </c>
      <c r="H283" s="33" t="e">
        <f t="shared" si="15"/>
        <v>#DIV/0!</v>
      </c>
      <c r="I283" s="33">
        <v>0</v>
      </c>
      <c r="J283" s="33">
        <v>0</v>
      </c>
    </row>
    <row r="284" spans="1:10" ht="66" hidden="1">
      <c r="A284" s="2" t="s">
        <v>587</v>
      </c>
      <c r="B284" s="7" t="s">
        <v>588</v>
      </c>
      <c r="C284" s="33">
        <f>C285</f>
        <v>0</v>
      </c>
      <c r="D284" s="33">
        <f>D285</f>
        <v>0</v>
      </c>
      <c r="E284" s="34">
        <f t="shared" si="13"/>
        <v>0</v>
      </c>
      <c r="F284" s="33">
        <f>F285</f>
        <v>0</v>
      </c>
      <c r="G284" s="34">
        <f t="shared" si="14"/>
        <v>0</v>
      </c>
      <c r="H284" s="33" t="e">
        <f t="shared" si="15"/>
        <v>#DIV/0!</v>
      </c>
      <c r="I284" s="33">
        <f>I285</f>
        <v>0</v>
      </c>
      <c r="J284" s="33">
        <f>J285</f>
        <v>0</v>
      </c>
    </row>
    <row r="285" spans="1:10" ht="52.5" hidden="1">
      <c r="A285" s="2" t="s">
        <v>589</v>
      </c>
      <c r="B285" s="7" t="s">
        <v>590</v>
      </c>
      <c r="C285" s="33"/>
      <c r="D285" s="33"/>
      <c r="E285" s="34">
        <f t="shared" si="13"/>
        <v>0</v>
      </c>
      <c r="F285" s="33"/>
      <c r="G285" s="34">
        <f t="shared" si="14"/>
        <v>0</v>
      </c>
      <c r="H285" s="33" t="e">
        <f t="shared" si="15"/>
        <v>#DIV/0!</v>
      </c>
      <c r="I285" s="33"/>
      <c r="J285" s="33"/>
    </row>
    <row r="286" spans="1:10" ht="39" hidden="1">
      <c r="A286" s="2" t="s">
        <v>591</v>
      </c>
      <c r="B286" s="7" t="s">
        <v>592</v>
      </c>
      <c r="C286" s="33">
        <f>C287</f>
        <v>0</v>
      </c>
      <c r="D286" s="33">
        <f>D287</f>
        <v>0</v>
      </c>
      <c r="E286" s="34">
        <f t="shared" si="13"/>
        <v>0</v>
      </c>
      <c r="F286" s="33">
        <f>F287</f>
        <v>0</v>
      </c>
      <c r="G286" s="34">
        <f t="shared" si="14"/>
        <v>0</v>
      </c>
      <c r="H286" s="33" t="e">
        <f t="shared" si="15"/>
        <v>#DIV/0!</v>
      </c>
      <c r="I286" s="33">
        <f>I287</f>
        <v>0</v>
      </c>
      <c r="J286" s="33">
        <f>J287</f>
        <v>0</v>
      </c>
    </row>
    <row r="287" spans="1:10" ht="39" hidden="1">
      <c r="A287" s="2" t="s">
        <v>593</v>
      </c>
      <c r="B287" s="7" t="s">
        <v>594</v>
      </c>
      <c r="C287" s="33"/>
      <c r="D287" s="33"/>
      <c r="E287" s="34">
        <f t="shared" si="13"/>
        <v>0</v>
      </c>
      <c r="F287" s="33"/>
      <c r="G287" s="34">
        <f t="shared" si="14"/>
        <v>0</v>
      </c>
      <c r="H287" s="33" t="e">
        <f t="shared" si="15"/>
        <v>#DIV/0!</v>
      </c>
      <c r="I287" s="33"/>
      <c r="J287" s="33"/>
    </row>
    <row r="288" spans="1:10" ht="69" customHeight="1">
      <c r="A288" s="2" t="s">
        <v>595</v>
      </c>
      <c r="B288" s="7" t="s">
        <v>596</v>
      </c>
      <c r="C288" s="33">
        <f>C289</f>
        <v>0</v>
      </c>
      <c r="D288" s="33">
        <f>D289</f>
        <v>0</v>
      </c>
      <c r="E288" s="34">
        <f t="shared" si="13"/>
        <v>0</v>
      </c>
      <c r="F288" s="33">
        <f>F289</f>
        <v>0</v>
      </c>
      <c r="G288" s="34">
        <f t="shared" si="14"/>
        <v>0</v>
      </c>
      <c r="H288" s="33"/>
      <c r="I288" s="33">
        <f>I289</f>
        <v>0</v>
      </c>
      <c r="J288" s="33">
        <f>J289</f>
        <v>2680.9</v>
      </c>
    </row>
    <row r="289" spans="1:10" ht="66.75" customHeight="1">
      <c r="A289" s="2" t="s">
        <v>286</v>
      </c>
      <c r="B289" s="7" t="s">
        <v>292</v>
      </c>
      <c r="C289" s="33">
        <v>0</v>
      </c>
      <c r="D289" s="33">
        <v>0</v>
      </c>
      <c r="E289" s="34">
        <f t="shared" si="13"/>
        <v>0</v>
      </c>
      <c r="F289" s="33">
        <v>0</v>
      </c>
      <c r="G289" s="34">
        <f t="shared" si="14"/>
        <v>0</v>
      </c>
      <c r="H289" s="33"/>
      <c r="I289" s="33"/>
      <c r="J289" s="33">
        <v>2680.9</v>
      </c>
    </row>
    <row r="290" spans="1:10" ht="57" customHeight="1">
      <c r="A290" s="2" t="s">
        <v>597</v>
      </c>
      <c r="B290" s="7" t="s">
        <v>598</v>
      </c>
      <c r="C290" s="33">
        <f>C291</f>
        <v>0</v>
      </c>
      <c r="D290" s="33">
        <f>D291</f>
        <v>0</v>
      </c>
      <c r="E290" s="34">
        <f t="shared" si="13"/>
        <v>0</v>
      </c>
      <c r="F290" s="33">
        <f>F291</f>
        <v>0</v>
      </c>
      <c r="G290" s="34">
        <f t="shared" si="14"/>
        <v>0</v>
      </c>
      <c r="H290" s="33"/>
      <c r="I290" s="33">
        <f>I291</f>
        <v>0</v>
      </c>
      <c r="J290" s="33">
        <f>J291</f>
        <v>2680.9</v>
      </c>
    </row>
    <row r="291" spans="1:10" ht="57" customHeight="1">
      <c r="A291" s="2" t="s">
        <v>287</v>
      </c>
      <c r="B291" s="7" t="s">
        <v>291</v>
      </c>
      <c r="C291" s="33">
        <v>0</v>
      </c>
      <c r="D291" s="33">
        <v>0</v>
      </c>
      <c r="E291" s="34">
        <f t="shared" si="13"/>
        <v>0</v>
      </c>
      <c r="F291" s="33">
        <v>0</v>
      </c>
      <c r="G291" s="34">
        <f t="shared" si="14"/>
        <v>0</v>
      </c>
      <c r="H291" s="33"/>
      <c r="I291" s="33">
        <v>0</v>
      </c>
      <c r="J291" s="33">
        <v>2680.9</v>
      </c>
    </row>
    <row r="292" spans="1:10" ht="21" customHeight="1">
      <c r="A292" s="2" t="s">
        <v>599</v>
      </c>
      <c r="B292" s="7" t="s">
        <v>236</v>
      </c>
      <c r="C292" s="33">
        <f>C293</f>
        <v>0</v>
      </c>
      <c r="D292" s="33">
        <f>D293</f>
        <v>1300</v>
      </c>
      <c r="E292" s="33">
        <f>E293</f>
        <v>0</v>
      </c>
      <c r="F292" s="33">
        <f>F293</f>
        <v>1300</v>
      </c>
      <c r="G292" s="34"/>
      <c r="H292" s="33">
        <f t="shared" si="15"/>
        <v>100</v>
      </c>
      <c r="I292" s="33"/>
      <c r="J292" s="33">
        <f>J293</f>
        <v>5841.8</v>
      </c>
    </row>
    <row r="293" spans="1:10" ht="30" customHeight="1">
      <c r="A293" s="2" t="s">
        <v>218</v>
      </c>
      <c r="B293" s="7" t="s">
        <v>50</v>
      </c>
      <c r="C293" s="33">
        <v>0</v>
      </c>
      <c r="D293" s="33">
        <v>1300</v>
      </c>
      <c r="E293" s="34"/>
      <c r="F293" s="33">
        <v>1300</v>
      </c>
      <c r="G293" s="34"/>
      <c r="H293" s="33">
        <f t="shared" si="15"/>
        <v>100</v>
      </c>
      <c r="I293" s="33"/>
      <c r="J293" s="33">
        <v>5841.8</v>
      </c>
    </row>
    <row r="294" spans="1:10" ht="30" customHeight="1" hidden="1">
      <c r="A294" s="2" t="s">
        <v>600</v>
      </c>
      <c r="B294" s="7" t="s">
        <v>601</v>
      </c>
      <c r="C294" s="33">
        <f>C295</f>
        <v>0</v>
      </c>
      <c r="D294" s="33">
        <f>D295</f>
        <v>0</v>
      </c>
      <c r="E294" s="34">
        <f t="shared" si="13"/>
        <v>0</v>
      </c>
      <c r="F294" s="33">
        <f>F295</f>
        <v>0</v>
      </c>
      <c r="G294" s="34">
        <f t="shared" si="14"/>
        <v>0</v>
      </c>
      <c r="H294" s="33" t="e">
        <f t="shared" si="15"/>
        <v>#DIV/0!</v>
      </c>
      <c r="I294" s="33">
        <f>I295</f>
        <v>0</v>
      </c>
      <c r="J294" s="33">
        <f>J295</f>
        <v>0</v>
      </c>
    </row>
    <row r="295" spans="1:10" ht="39" customHeight="1" hidden="1">
      <c r="A295" s="2" t="s">
        <v>602</v>
      </c>
      <c r="B295" s="7" t="s">
        <v>603</v>
      </c>
      <c r="C295" s="33">
        <v>0</v>
      </c>
      <c r="D295" s="33">
        <v>0</v>
      </c>
      <c r="E295" s="34">
        <f t="shared" si="13"/>
        <v>0</v>
      </c>
      <c r="F295" s="33">
        <v>0</v>
      </c>
      <c r="G295" s="34">
        <f t="shared" si="14"/>
        <v>0</v>
      </c>
      <c r="H295" s="33" t="e">
        <f t="shared" si="15"/>
        <v>#DIV/0!</v>
      </c>
      <c r="I295" s="33">
        <v>0</v>
      </c>
      <c r="J295" s="33">
        <v>0</v>
      </c>
    </row>
    <row r="296" spans="1:10" ht="12.75" hidden="1">
      <c r="A296" s="2" t="s">
        <v>604</v>
      </c>
      <c r="B296" s="7" t="s">
        <v>605</v>
      </c>
      <c r="C296" s="33">
        <f>C297</f>
        <v>0</v>
      </c>
      <c r="D296" s="33">
        <f>D297</f>
        <v>0</v>
      </c>
      <c r="E296" s="34">
        <f t="shared" si="13"/>
        <v>0</v>
      </c>
      <c r="F296" s="33">
        <f>F297</f>
        <v>0</v>
      </c>
      <c r="G296" s="34">
        <f t="shared" si="14"/>
        <v>0</v>
      </c>
      <c r="H296" s="33" t="e">
        <f t="shared" si="15"/>
        <v>#DIV/0!</v>
      </c>
      <c r="I296" s="33">
        <f>I297</f>
        <v>0</v>
      </c>
      <c r="J296" s="33">
        <f>J297</f>
        <v>0</v>
      </c>
    </row>
    <row r="297" spans="1:10" ht="26.25" hidden="1">
      <c r="A297" s="2" t="s">
        <v>606</v>
      </c>
      <c r="B297" s="7" t="s">
        <v>607</v>
      </c>
      <c r="C297" s="33"/>
      <c r="D297" s="33"/>
      <c r="E297" s="34">
        <f t="shared" si="13"/>
        <v>0</v>
      </c>
      <c r="F297" s="33"/>
      <c r="G297" s="34">
        <f t="shared" si="14"/>
        <v>0</v>
      </c>
      <c r="H297" s="33" t="e">
        <f t="shared" si="15"/>
        <v>#DIV/0!</v>
      </c>
      <c r="I297" s="33"/>
      <c r="J297" s="33"/>
    </row>
    <row r="298" spans="1:10" ht="39" hidden="1">
      <c r="A298" s="3" t="s">
        <v>608</v>
      </c>
      <c r="B298" s="14" t="s">
        <v>609</v>
      </c>
      <c r="C298" s="33">
        <f>C299</f>
        <v>0</v>
      </c>
      <c r="D298" s="33">
        <f>D299</f>
        <v>0</v>
      </c>
      <c r="E298" s="34">
        <f t="shared" si="13"/>
        <v>0</v>
      </c>
      <c r="F298" s="33">
        <f>F299</f>
        <v>0</v>
      </c>
      <c r="G298" s="34">
        <f t="shared" si="14"/>
        <v>0</v>
      </c>
      <c r="H298" s="33" t="e">
        <f t="shared" si="15"/>
        <v>#DIV/0!</v>
      </c>
      <c r="I298" s="33">
        <f>I299</f>
        <v>0</v>
      </c>
      <c r="J298" s="33">
        <f>J299</f>
        <v>0</v>
      </c>
    </row>
    <row r="299" spans="1:10" ht="39" hidden="1">
      <c r="A299" s="3" t="s">
        <v>610</v>
      </c>
      <c r="B299" s="14" t="s">
        <v>611</v>
      </c>
      <c r="C299" s="33"/>
      <c r="D299" s="33"/>
      <c r="E299" s="34">
        <f t="shared" si="13"/>
        <v>0</v>
      </c>
      <c r="F299" s="33"/>
      <c r="G299" s="34">
        <f t="shared" si="14"/>
        <v>0</v>
      </c>
      <c r="H299" s="33" t="e">
        <f t="shared" si="15"/>
        <v>#DIV/0!</v>
      </c>
      <c r="I299" s="33"/>
      <c r="J299" s="33"/>
    </row>
    <row r="300" spans="1:10" ht="26.25" hidden="1">
      <c r="A300" s="4" t="s">
        <v>612</v>
      </c>
      <c r="B300" s="7" t="s">
        <v>613</v>
      </c>
      <c r="C300" s="33">
        <v>0</v>
      </c>
      <c r="D300" s="33">
        <v>0</v>
      </c>
      <c r="E300" s="34"/>
      <c r="F300" s="33">
        <f>F301</f>
        <v>0</v>
      </c>
      <c r="G300" s="34">
        <f t="shared" si="14"/>
        <v>0</v>
      </c>
      <c r="H300" s="33" t="e">
        <f t="shared" si="15"/>
        <v>#DIV/0!</v>
      </c>
      <c r="I300" s="33"/>
      <c r="J300" s="33">
        <v>0</v>
      </c>
    </row>
    <row r="301" spans="1:10" ht="26.25" hidden="1">
      <c r="A301" s="4" t="s">
        <v>614</v>
      </c>
      <c r="B301" s="11" t="s">
        <v>184</v>
      </c>
      <c r="C301" s="33">
        <v>0</v>
      </c>
      <c r="D301" s="33">
        <v>0</v>
      </c>
      <c r="E301" s="34"/>
      <c r="F301" s="33"/>
      <c r="G301" s="34">
        <f t="shared" si="14"/>
        <v>0</v>
      </c>
      <c r="H301" s="33" t="e">
        <f t="shared" si="15"/>
        <v>#DIV/0!</v>
      </c>
      <c r="I301" s="33"/>
      <c r="J301" s="33">
        <v>0</v>
      </c>
    </row>
    <row r="302" spans="1:10" ht="12.75" hidden="1">
      <c r="A302" s="4" t="s">
        <v>615</v>
      </c>
      <c r="B302" s="7" t="s">
        <v>616</v>
      </c>
      <c r="C302" s="33">
        <f>C303</f>
        <v>0</v>
      </c>
      <c r="D302" s="33">
        <f>D303</f>
        <v>0</v>
      </c>
      <c r="E302" s="34">
        <f t="shared" si="13"/>
        <v>0</v>
      </c>
      <c r="F302" s="33">
        <f>F303</f>
        <v>0</v>
      </c>
      <c r="G302" s="34">
        <f t="shared" si="14"/>
        <v>0</v>
      </c>
      <c r="H302" s="33" t="e">
        <f t="shared" si="15"/>
        <v>#DIV/0!</v>
      </c>
      <c r="I302" s="33">
        <f>I303</f>
        <v>0</v>
      </c>
      <c r="J302" s="33">
        <f>J303</f>
        <v>0</v>
      </c>
    </row>
    <row r="303" spans="1:10" ht="12.75" hidden="1">
      <c r="A303" s="4" t="s">
        <v>617</v>
      </c>
      <c r="B303" s="11" t="s">
        <v>16</v>
      </c>
      <c r="C303" s="33">
        <v>0</v>
      </c>
      <c r="D303" s="33">
        <v>0</v>
      </c>
      <c r="E303" s="34">
        <f t="shared" si="13"/>
        <v>0</v>
      </c>
      <c r="F303" s="33"/>
      <c r="G303" s="34">
        <f t="shared" si="14"/>
        <v>0</v>
      </c>
      <c r="H303" s="33" t="e">
        <f t="shared" si="15"/>
        <v>#DIV/0!</v>
      </c>
      <c r="I303" s="33"/>
      <c r="J303" s="33">
        <v>0</v>
      </c>
    </row>
    <row r="304" spans="1:10" s="38" customFormat="1" ht="12.75">
      <c r="A304" s="15" t="s">
        <v>618</v>
      </c>
      <c r="B304" s="12" t="s">
        <v>235</v>
      </c>
      <c r="C304" s="43">
        <f>C307+C316</f>
        <v>500000</v>
      </c>
      <c r="D304" s="43">
        <f>D307+D316</f>
        <v>600089.2</v>
      </c>
      <c r="E304" s="44">
        <f t="shared" si="13"/>
        <v>100089.19999999995</v>
      </c>
      <c r="F304" s="43">
        <f>F305+F316+F307+F309+F311</f>
        <v>400178.4</v>
      </c>
      <c r="G304" s="44">
        <f t="shared" si="14"/>
        <v>-199910.79999999993</v>
      </c>
      <c r="H304" s="43">
        <f t="shared" si="15"/>
        <v>66.68648594242323</v>
      </c>
      <c r="I304" s="43">
        <f>I305+I316+I307+I309+I311</f>
        <v>0</v>
      </c>
      <c r="J304" s="43">
        <f>J307+J316</f>
        <v>2484032.8</v>
      </c>
    </row>
    <row r="305" spans="1:10" ht="52.5" hidden="1">
      <c r="A305" s="4" t="s">
        <v>619</v>
      </c>
      <c r="B305" s="11" t="s">
        <v>620</v>
      </c>
      <c r="C305" s="33">
        <f>C306</f>
        <v>0</v>
      </c>
      <c r="D305" s="33">
        <f>D306</f>
        <v>0</v>
      </c>
      <c r="E305" s="34">
        <f t="shared" si="13"/>
        <v>0</v>
      </c>
      <c r="F305" s="33">
        <f>F306</f>
        <v>0</v>
      </c>
      <c r="G305" s="34">
        <f t="shared" si="14"/>
        <v>0</v>
      </c>
      <c r="H305" s="33" t="e">
        <f t="shared" si="15"/>
        <v>#DIV/0!</v>
      </c>
      <c r="I305" s="33">
        <f>I306</f>
        <v>0</v>
      </c>
      <c r="J305" s="33">
        <f>J306</f>
        <v>0</v>
      </c>
    </row>
    <row r="306" spans="1:10" ht="52.5" hidden="1">
      <c r="A306" s="4" t="s">
        <v>621</v>
      </c>
      <c r="B306" s="11" t="s">
        <v>622</v>
      </c>
      <c r="C306" s="33"/>
      <c r="D306" s="33"/>
      <c r="E306" s="34">
        <f t="shared" si="13"/>
        <v>0</v>
      </c>
      <c r="F306" s="33"/>
      <c r="G306" s="34">
        <f t="shared" si="14"/>
        <v>0</v>
      </c>
      <c r="H306" s="33" t="e">
        <f t="shared" si="15"/>
        <v>#DIV/0!</v>
      </c>
      <c r="I306" s="33"/>
      <c r="J306" s="33"/>
    </row>
    <row r="307" spans="1:10" ht="43.5" customHeight="1" hidden="1">
      <c r="A307" s="4" t="s">
        <v>623</v>
      </c>
      <c r="B307" s="11" t="s">
        <v>624</v>
      </c>
      <c r="C307" s="33">
        <f>C308</f>
        <v>0</v>
      </c>
      <c r="D307" s="33">
        <f>D308</f>
        <v>0</v>
      </c>
      <c r="E307" s="34">
        <f>E308</f>
        <v>0</v>
      </c>
      <c r="F307" s="33">
        <f>F308</f>
        <v>0</v>
      </c>
      <c r="G307" s="34">
        <f t="shared" si="14"/>
        <v>0</v>
      </c>
      <c r="H307" s="33" t="e">
        <f t="shared" si="15"/>
        <v>#DIV/0!</v>
      </c>
      <c r="I307" s="33">
        <f>I308</f>
        <v>0</v>
      </c>
      <c r="J307" s="33">
        <f>J308</f>
        <v>0</v>
      </c>
    </row>
    <row r="308" spans="1:10" ht="26.25" hidden="1">
      <c r="A308" s="4" t="s">
        <v>17</v>
      </c>
      <c r="B308" s="11" t="s">
        <v>18</v>
      </c>
      <c r="C308" s="33">
        <v>0</v>
      </c>
      <c r="D308" s="33">
        <v>0</v>
      </c>
      <c r="E308" s="34">
        <f t="shared" si="13"/>
        <v>0</v>
      </c>
      <c r="F308" s="33">
        <v>0</v>
      </c>
      <c r="G308" s="34">
        <f t="shared" si="14"/>
        <v>0</v>
      </c>
      <c r="H308" s="33" t="e">
        <f t="shared" si="15"/>
        <v>#DIV/0!</v>
      </c>
      <c r="I308" s="33">
        <v>0</v>
      </c>
      <c r="J308" s="33">
        <v>0</v>
      </c>
    </row>
    <row r="309" spans="1:10" ht="26.25" hidden="1">
      <c r="A309" s="4" t="s">
        <v>625</v>
      </c>
      <c r="B309" s="11" t="s">
        <v>626</v>
      </c>
      <c r="C309" s="33">
        <f>C310</f>
        <v>0</v>
      </c>
      <c r="D309" s="33">
        <f>D310</f>
        <v>0</v>
      </c>
      <c r="E309" s="34">
        <f t="shared" si="13"/>
        <v>0</v>
      </c>
      <c r="F309" s="33">
        <f>F310</f>
        <v>0</v>
      </c>
      <c r="G309" s="34">
        <f t="shared" si="14"/>
        <v>0</v>
      </c>
      <c r="H309" s="33" t="e">
        <f t="shared" si="15"/>
        <v>#DIV/0!</v>
      </c>
      <c r="I309" s="33">
        <f>I310</f>
        <v>0</v>
      </c>
      <c r="J309" s="33">
        <f>J310</f>
        <v>0</v>
      </c>
    </row>
    <row r="310" spans="1:10" ht="39" hidden="1">
      <c r="A310" s="4" t="s">
        <v>627</v>
      </c>
      <c r="B310" s="11" t="s">
        <v>628</v>
      </c>
      <c r="C310" s="33"/>
      <c r="D310" s="33"/>
      <c r="E310" s="34">
        <f t="shared" si="13"/>
        <v>0</v>
      </c>
      <c r="F310" s="33"/>
      <c r="G310" s="34">
        <f t="shared" si="14"/>
        <v>0</v>
      </c>
      <c r="H310" s="33" t="e">
        <f t="shared" si="15"/>
        <v>#DIV/0!</v>
      </c>
      <c r="I310" s="33"/>
      <c r="J310" s="33"/>
    </row>
    <row r="311" spans="1:10" ht="26.25" hidden="1">
      <c r="A311" s="4" t="s">
        <v>629</v>
      </c>
      <c r="B311" s="11" t="s">
        <v>630</v>
      </c>
      <c r="C311" s="33">
        <f>C312+C314</f>
        <v>0</v>
      </c>
      <c r="D311" s="33">
        <f>D312+D314</f>
        <v>0</v>
      </c>
      <c r="E311" s="34">
        <f t="shared" si="13"/>
        <v>0</v>
      </c>
      <c r="F311" s="33">
        <f>F312+F314</f>
        <v>0</v>
      </c>
      <c r="G311" s="34">
        <f t="shared" si="14"/>
        <v>0</v>
      </c>
      <c r="H311" s="33" t="e">
        <f t="shared" si="15"/>
        <v>#DIV/0!</v>
      </c>
      <c r="I311" s="33">
        <f>I312+I314</f>
        <v>0</v>
      </c>
      <c r="J311" s="33">
        <f>J312+J314</f>
        <v>0</v>
      </c>
    </row>
    <row r="312" spans="1:10" ht="39" hidden="1">
      <c r="A312" s="4" t="s">
        <v>631</v>
      </c>
      <c r="B312" s="11" t="s">
        <v>632</v>
      </c>
      <c r="C312" s="33">
        <f>C313</f>
        <v>0</v>
      </c>
      <c r="D312" s="33">
        <f>D313</f>
        <v>0</v>
      </c>
      <c r="E312" s="34">
        <f t="shared" si="13"/>
        <v>0</v>
      </c>
      <c r="F312" s="33">
        <f>F313</f>
        <v>0</v>
      </c>
      <c r="G312" s="34">
        <f t="shared" si="14"/>
        <v>0</v>
      </c>
      <c r="H312" s="33" t="e">
        <f t="shared" si="15"/>
        <v>#DIV/0!</v>
      </c>
      <c r="I312" s="33">
        <f>I313</f>
        <v>0</v>
      </c>
      <c r="J312" s="33">
        <f>J313</f>
        <v>0</v>
      </c>
    </row>
    <row r="313" spans="1:10" ht="52.5" hidden="1">
      <c r="A313" s="4" t="s">
        <v>633</v>
      </c>
      <c r="B313" s="11" t="s">
        <v>634</v>
      </c>
      <c r="C313" s="33"/>
      <c r="D313" s="33"/>
      <c r="E313" s="34">
        <f t="shared" si="13"/>
        <v>0</v>
      </c>
      <c r="F313" s="33"/>
      <c r="G313" s="34">
        <f t="shared" si="14"/>
        <v>0</v>
      </c>
      <c r="H313" s="33" t="e">
        <f t="shared" si="15"/>
        <v>#DIV/0!</v>
      </c>
      <c r="I313" s="33"/>
      <c r="J313" s="33"/>
    </row>
    <row r="314" spans="1:10" ht="52.5" hidden="1">
      <c r="A314" s="4" t="s">
        <v>635</v>
      </c>
      <c r="B314" s="11" t="s">
        <v>636</v>
      </c>
      <c r="C314" s="33">
        <f>C315</f>
        <v>0</v>
      </c>
      <c r="D314" s="33">
        <f>D315</f>
        <v>0</v>
      </c>
      <c r="E314" s="34">
        <f t="shared" si="13"/>
        <v>0</v>
      </c>
      <c r="F314" s="33">
        <f>F315</f>
        <v>0</v>
      </c>
      <c r="G314" s="34">
        <f t="shared" si="14"/>
        <v>0</v>
      </c>
      <c r="H314" s="33" t="e">
        <f t="shared" si="15"/>
        <v>#DIV/0!</v>
      </c>
      <c r="I314" s="33">
        <f>I315</f>
        <v>0</v>
      </c>
      <c r="J314" s="33">
        <f>J315</f>
        <v>0</v>
      </c>
    </row>
    <row r="315" spans="1:10" ht="52.5" hidden="1">
      <c r="A315" s="4" t="s">
        <v>637</v>
      </c>
      <c r="B315" s="11" t="s">
        <v>638</v>
      </c>
      <c r="C315" s="33">
        <v>0</v>
      </c>
      <c r="D315" s="33">
        <v>0</v>
      </c>
      <c r="E315" s="34">
        <f t="shared" si="13"/>
        <v>0</v>
      </c>
      <c r="F315" s="33">
        <v>0</v>
      </c>
      <c r="G315" s="34">
        <f t="shared" si="14"/>
        <v>0</v>
      </c>
      <c r="H315" s="33" t="e">
        <f t="shared" si="15"/>
        <v>#DIV/0!</v>
      </c>
      <c r="I315" s="33">
        <v>0</v>
      </c>
      <c r="J315" s="33">
        <v>0</v>
      </c>
    </row>
    <row r="316" spans="1:10" ht="12.75">
      <c r="A316" s="4" t="s">
        <v>639</v>
      </c>
      <c r="B316" s="11" t="s">
        <v>234</v>
      </c>
      <c r="C316" s="33">
        <f>C317</f>
        <v>500000</v>
      </c>
      <c r="D316" s="33">
        <f>D317</f>
        <v>600089.2</v>
      </c>
      <c r="E316" s="34">
        <f t="shared" si="13"/>
        <v>100089.19999999995</v>
      </c>
      <c r="F316" s="33">
        <f>F317</f>
        <v>400178.4</v>
      </c>
      <c r="G316" s="34">
        <f t="shared" si="14"/>
        <v>-199910.79999999993</v>
      </c>
      <c r="H316" s="33">
        <f t="shared" si="15"/>
        <v>66.68648594242323</v>
      </c>
      <c r="I316" s="33">
        <f>I317</f>
        <v>0</v>
      </c>
      <c r="J316" s="33">
        <f>J317</f>
        <v>2484032.8</v>
      </c>
    </row>
    <row r="317" spans="1:10" ht="12.75">
      <c r="A317" s="4" t="s">
        <v>211</v>
      </c>
      <c r="B317" s="11" t="s">
        <v>52</v>
      </c>
      <c r="C317" s="33">
        <v>500000</v>
      </c>
      <c r="D317" s="33">
        <v>600089.2</v>
      </c>
      <c r="E317" s="34">
        <f t="shared" si="13"/>
        <v>100089.19999999995</v>
      </c>
      <c r="F317" s="33">
        <v>400178.4</v>
      </c>
      <c r="G317" s="34">
        <f t="shared" si="14"/>
        <v>-199910.79999999993</v>
      </c>
      <c r="H317" s="33">
        <f t="shared" si="15"/>
        <v>66.68648594242323</v>
      </c>
      <c r="I317" s="33">
        <v>0</v>
      </c>
      <c r="J317" s="33">
        <v>2484032.8</v>
      </c>
    </row>
    <row r="318" spans="1:10" ht="12.75">
      <c r="A318" s="45" t="s">
        <v>640</v>
      </c>
      <c r="B318" s="25" t="s">
        <v>641</v>
      </c>
      <c r="C318" s="26">
        <f>C319</f>
        <v>0</v>
      </c>
      <c r="D318" s="26">
        <f>D319</f>
        <v>693.4</v>
      </c>
      <c r="E318" s="27">
        <f t="shared" si="13"/>
        <v>693.4</v>
      </c>
      <c r="F318" s="26">
        <f>F319</f>
        <v>693.4</v>
      </c>
      <c r="G318" s="27">
        <f t="shared" si="14"/>
        <v>0</v>
      </c>
      <c r="H318" s="26">
        <f t="shared" si="15"/>
        <v>100</v>
      </c>
      <c r="I318" s="26">
        <f>I319</f>
        <v>0</v>
      </c>
      <c r="J318" s="26">
        <f>J319</f>
        <v>83494.5</v>
      </c>
    </row>
    <row r="319" spans="1:10" ht="18.75" customHeight="1">
      <c r="A319" s="1" t="s">
        <v>642</v>
      </c>
      <c r="B319" s="7" t="s">
        <v>19</v>
      </c>
      <c r="C319" s="31">
        <f>C321+C320</f>
        <v>0</v>
      </c>
      <c r="D319" s="31">
        <f>D321+D320</f>
        <v>693.4</v>
      </c>
      <c r="E319" s="32">
        <f t="shared" si="13"/>
        <v>693.4</v>
      </c>
      <c r="F319" s="31">
        <f>F321+F320</f>
        <v>693.4</v>
      </c>
      <c r="G319" s="32">
        <f t="shared" si="14"/>
        <v>0</v>
      </c>
      <c r="H319" s="31">
        <f t="shared" si="15"/>
        <v>100</v>
      </c>
      <c r="I319" s="31">
        <f>I321+I320</f>
        <v>0</v>
      </c>
      <c r="J319" s="31">
        <f>J321+J320</f>
        <v>83494.5</v>
      </c>
    </row>
    <row r="320" spans="1:10" ht="52.5" hidden="1">
      <c r="A320" s="1" t="s">
        <v>1</v>
      </c>
      <c r="B320" s="7" t="s">
        <v>0</v>
      </c>
      <c r="C320" s="31"/>
      <c r="D320" s="31"/>
      <c r="E320" s="32">
        <f t="shared" si="13"/>
        <v>0</v>
      </c>
      <c r="F320" s="31"/>
      <c r="G320" s="32">
        <f t="shared" si="14"/>
        <v>0</v>
      </c>
      <c r="H320" s="31" t="e">
        <f t="shared" si="15"/>
        <v>#DIV/0!</v>
      </c>
      <c r="I320" s="31"/>
      <c r="J320" s="31"/>
    </row>
    <row r="321" spans="1:10" ht="12.75">
      <c r="A321" s="1" t="s">
        <v>37</v>
      </c>
      <c r="B321" s="7" t="s">
        <v>19</v>
      </c>
      <c r="C321" s="31">
        <v>0</v>
      </c>
      <c r="D321" s="31">
        <v>693.4</v>
      </c>
      <c r="E321" s="32">
        <f t="shared" si="13"/>
        <v>693.4</v>
      </c>
      <c r="F321" s="31">
        <v>693.4</v>
      </c>
      <c r="G321" s="32">
        <f t="shared" si="14"/>
        <v>0</v>
      </c>
      <c r="H321" s="31">
        <f t="shared" si="15"/>
        <v>100</v>
      </c>
      <c r="I321" s="31"/>
      <c r="J321" s="31">
        <v>83494.5</v>
      </c>
    </row>
    <row r="322" spans="1:10" ht="66">
      <c r="A322" s="24" t="s">
        <v>643</v>
      </c>
      <c r="B322" s="12" t="s">
        <v>248</v>
      </c>
      <c r="C322" s="43">
        <f>C323</f>
        <v>0</v>
      </c>
      <c r="D322" s="43">
        <f>D323</f>
        <v>1083.9</v>
      </c>
      <c r="E322" s="44">
        <f t="shared" si="13"/>
        <v>1083.9</v>
      </c>
      <c r="F322" s="43">
        <f>F323</f>
        <v>1163.1</v>
      </c>
      <c r="G322" s="44">
        <f t="shared" si="14"/>
        <v>79.19999999999982</v>
      </c>
      <c r="H322" s="43">
        <f t="shared" si="15"/>
        <v>107.30694713534457</v>
      </c>
      <c r="I322" s="43">
        <f>I323</f>
        <v>0</v>
      </c>
      <c r="J322" s="43">
        <f>J323</f>
        <v>1083.8</v>
      </c>
    </row>
    <row r="323" spans="1:10" s="38" customFormat="1" ht="26.25">
      <c r="A323" s="41" t="s">
        <v>644</v>
      </c>
      <c r="B323" s="12" t="s">
        <v>247</v>
      </c>
      <c r="C323" s="26">
        <f>C324</f>
        <v>0</v>
      </c>
      <c r="D323" s="26">
        <f>D324</f>
        <v>1083.9</v>
      </c>
      <c r="E323" s="27">
        <f t="shared" si="13"/>
        <v>1083.9</v>
      </c>
      <c r="F323" s="26">
        <f>F324</f>
        <v>1163.1</v>
      </c>
      <c r="G323" s="27">
        <f t="shared" si="14"/>
        <v>79.19999999999982</v>
      </c>
      <c r="H323" s="26">
        <f t="shared" si="15"/>
        <v>107.30694713534457</v>
      </c>
      <c r="I323" s="26">
        <f>I324</f>
        <v>0</v>
      </c>
      <c r="J323" s="26">
        <f>J324</f>
        <v>1083.8</v>
      </c>
    </row>
    <row r="324" spans="1:10" ht="26.25">
      <c r="A324" s="5" t="s">
        <v>645</v>
      </c>
      <c r="B324" s="11" t="s">
        <v>646</v>
      </c>
      <c r="C324" s="31">
        <f>C326+C327</f>
        <v>0</v>
      </c>
      <c r="D324" s="31">
        <f>D326+D327</f>
        <v>1083.9</v>
      </c>
      <c r="E324" s="32">
        <f t="shared" si="13"/>
        <v>1083.9</v>
      </c>
      <c r="F324" s="31">
        <f>F326+F327</f>
        <v>1163.1</v>
      </c>
      <c r="G324" s="32">
        <f t="shared" si="14"/>
        <v>79.19999999999982</v>
      </c>
      <c r="H324" s="31">
        <f t="shared" si="15"/>
        <v>107.30694713534457</v>
      </c>
      <c r="I324" s="31">
        <f>I326+I327</f>
        <v>0</v>
      </c>
      <c r="J324" s="31">
        <f>J326+J327</f>
        <v>1083.8</v>
      </c>
    </row>
    <row r="325" spans="1:10" ht="12.75" hidden="1">
      <c r="A325" s="5"/>
      <c r="B325" s="11"/>
      <c r="C325" s="31"/>
      <c r="D325" s="31"/>
      <c r="E325" s="32">
        <f t="shared" si="13"/>
        <v>0</v>
      </c>
      <c r="F325" s="31"/>
      <c r="G325" s="32">
        <f t="shared" si="14"/>
        <v>0</v>
      </c>
      <c r="H325" s="31" t="e">
        <f t="shared" si="15"/>
        <v>#DIV/0!</v>
      </c>
      <c r="I325" s="31"/>
      <c r="J325" s="31"/>
    </row>
    <row r="326" spans="1:10" ht="26.25">
      <c r="A326" s="5" t="s">
        <v>40</v>
      </c>
      <c r="B326" s="11" t="s">
        <v>41</v>
      </c>
      <c r="C326" s="31">
        <v>0</v>
      </c>
      <c r="D326" s="31">
        <v>115</v>
      </c>
      <c r="E326" s="32">
        <f t="shared" si="13"/>
        <v>115</v>
      </c>
      <c r="F326" s="31">
        <v>145.8</v>
      </c>
      <c r="G326" s="32">
        <f t="shared" si="14"/>
        <v>30.80000000000001</v>
      </c>
      <c r="H326" s="31">
        <f t="shared" si="15"/>
        <v>126.78260869565219</v>
      </c>
      <c r="I326" s="31"/>
      <c r="J326" s="31">
        <v>114.9</v>
      </c>
    </row>
    <row r="327" spans="1:10" ht="26.25">
      <c r="A327" s="5" t="s">
        <v>20</v>
      </c>
      <c r="B327" s="11" t="s">
        <v>53</v>
      </c>
      <c r="C327" s="31">
        <v>0</v>
      </c>
      <c r="D327" s="31">
        <v>968.9</v>
      </c>
      <c r="E327" s="32">
        <f t="shared" si="13"/>
        <v>968.9</v>
      </c>
      <c r="F327" s="31">
        <v>1017.3</v>
      </c>
      <c r="G327" s="32">
        <f t="shared" si="14"/>
        <v>48.39999999999998</v>
      </c>
      <c r="H327" s="31">
        <f t="shared" si="15"/>
        <v>104.99535555784911</v>
      </c>
      <c r="I327" s="31"/>
      <c r="J327" s="31">
        <v>968.9</v>
      </c>
    </row>
    <row r="328" spans="1:10" ht="28.5" customHeight="1">
      <c r="A328" s="24" t="s">
        <v>647</v>
      </c>
      <c r="B328" s="25" t="s">
        <v>223</v>
      </c>
      <c r="C328" s="43">
        <f>C331</f>
        <v>0</v>
      </c>
      <c r="D328" s="43">
        <f>D329</f>
        <v>-7809.3</v>
      </c>
      <c r="E328" s="44">
        <f t="shared" si="13"/>
        <v>-7809.3</v>
      </c>
      <c r="F328" s="43">
        <f>F329</f>
        <v>-7810</v>
      </c>
      <c r="G328" s="44">
        <f t="shared" si="14"/>
        <v>-0.6999999999998181</v>
      </c>
      <c r="H328" s="43">
        <f t="shared" si="15"/>
        <v>100.00896367151985</v>
      </c>
      <c r="I328" s="43">
        <f>I331</f>
        <v>0</v>
      </c>
      <c r="J328" s="43">
        <f>J329</f>
        <v>-7809.3</v>
      </c>
    </row>
    <row r="329" spans="1:10" ht="28.5" customHeight="1">
      <c r="A329" s="5" t="s">
        <v>648</v>
      </c>
      <c r="B329" s="11" t="s">
        <v>183</v>
      </c>
      <c r="C329" s="31">
        <v>0</v>
      </c>
      <c r="D329" s="31">
        <f>D330+D331</f>
        <v>-7809.3</v>
      </c>
      <c r="E329" s="32">
        <f>D329-C329</f>
        <v>-7809.3</v>
      </c>
      <c r="F329" s="31">
        <f>F330+F331</f>
        <v>-7810</v>
      </c>
      <c r="G329" s="32">
        <f>F329-D329</f>
        <v>-0.6999999999998181</v>
      </c>
      <c r="H329" s="31">
        <f>F329/D329*100</f>
        <v>100.00896367151985</v>
      </c>
      <c r="I329" s="43"/>
      <c r="J329" s="31">
        <f>J330+J331</f>
        <v>-7809.3</v>
      </c>
    </row>
    <row r="330" spans="1:10" ht="42.75" customHeight="1">
      <c r="A330" s="1" t="s">
        <v>217</v>
      </c>
      <c r="B330" s="7" t="s">
        <v>208</v>
      </c>
      <c r="C330" s="31">
        <v>0</v>
      </c>
      <c r="D330" s="31">
        <v>-4270.5</v>
      </c>
      <c r="E330" s="44"/>
      <c r="F330" s="31">
        <v>-4270.5</v>
      </c>
      <c r="G330" s="44"/>
      <c r="H330" s="31">
        <f>F330/D330*100</f>
        <v>100</v>
      </c>
      <c r="I330" s="43"/>
      <c r="J330" s="31">
        <v>-4270.5</v>
      </c>
    </row>
    <row r="331" spans="1:10" ht="31.5" customHeight="1">
      <c r="A331" s="1" t="s">
        <v>219</v>
      </c>
      <c r="B331" s="7" t="s">
        <v>207</v>
      </c>
      <c r="C331" s="31">
        <v>0</v>
      </c>
      <c r="D331" s="31">
        <v>-3538.8</v>
      </c>
      <c r="E331" s="32">
        <f t="shared" si="13"/>
        <v>-3538.8</v>
      </c>
      <c r="F331" s="31">
        <v>-3539.5</v>
      </c>
      <c r="G331" s="32">
        <f t="shared" si="14"/>
        <v>-0.6999999999998181</v>
      </c>
      <c r="H331" s="31">
        <f t="shared" si="15"/>
        <v>100.0197807166271</v>
      </c>
      <c r="I331" s="31"/>
      <c r="J331" s="31">
        <v>-3538.8</v>
      </c>
    </row>
    <row r="332" spans="1:10" ht="15.75" customHeight="1">
      <c r="A332" s="24"/>
      <c r="B332" s="49" t="s">
        <v>21</v>
      </c>
      <c r="C332" s="50">
        <f>C12+C232</f>
        <v>1294224.1</v>
      </c>
      <c r="D332" s="50">
        <f>D12+D232</f>
        <v>1401137.2</v>
      </c>
      <c r="E332" s="51">
        <f t="shared" si="13"/>
        <v>106913.09999999986</v>
      </c>
      <c r="F332" s="50">
        <f>F12+F232</f>
        <v>1178998.8000000003</v>
      </c>
      <c r="G332" s="51">
        <f t="shared" si="14"/>
        <v>-222138.39999999967</v>
      </c>
      <c r="H332" s="50">
        <f t="shared" si="15"/>
        <v>84.14584952851158</v>
      </c>
      <c r="I332" s="50" t="e">
        <f>I12+I232</f>
        <v>#REF!</v>
      </c>
      <c r="J332" s="50">
        <f>J12+J232</f>
        <v>6219170.6</v>
      </c>
    </row>
    <row r="337" spans="6:9" ht="12.75">
      <c r="F337" s="60"/>
      <c r="I337" s="61"/>
    </row>
  </sheetData>
  <sheetProtection/>
  <autoFilter ref="A11:J11"/>
  <mergeCells count="11">
    <mergeCell ref="A9:A10"/>
    <mergeCell ref="B9:B10"/>
    <mergeCell ref="C9:H9"/>
    <mergeCell ref="J9:J10"/>
    <mergeCell ref="C1:J1"/>
    <mergeCell ref="C2:J2"/>
    <mergeCell ref="C3:J3"/>
    <mergeCell ref="C4:J4"/>
    <mergeCell ref="C6:J6"/>
    <mergeCell ref="D8:J8"/>
    <mergeCell ref="A7:J7"/>
  </mergeCells>
  <printOptions horizontalCentered="1"/>
  <pageMargins left="0.3937007874015748" right="0.3937007874015748" top="0.984251968503937" bottom="0.3937007874015748" header="0.15748031496062992" footer="0.3937007874015748"/>
  <pageSetup fitToHeight="2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Arseniy Gshyan</dc:creator>
  <cp:keywords/>
  <dc:description/>
  <cp:lastModifiedBy>zhuk_m</cp:lastModifiedBy>
  <cp:lastPrinted>2017-05-05T05:38:54Z</cp:lastPrinted>
  <dcterms:created xsi:type="dcterms:W3CDTF">2002-03-11T10:22:12Z</dcterms:created>
  <dcterms:modified xsi:type="dcterms:W3CDTF">2017-05-05T05:39:11Z</dcterms:modified>
  <cp:category/>
  <cp:version/>
  <cp:contentType/>
  <cp:contentStatus/>
</cp:coreProperties>
</file>