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Приложение 3" sheetId="1" r:id="rId1"/>
  </sheets>
  <definedNames>
    <definedName name="Z_419C6360_650C_11D7_8EE1_00AA004F2C37_.wvu.PrintTitles" localSheetId="0" hidden="1">'Приложение 3'!$9:$10</definedName>
    <definedName name="Z_724AD495_11B4_400C_801A_5C4B3D529E14_.wvu.PrintTitles" localSheetId="0" hidden="1">'Приложение 3'!$9:$10</definedName>
    <definedName name="Z_7877DC72_62EE_441D_853A_C86C7C220B32_.wvu.PrintTitles" localSheetId="0" hidden="1">'Приложение 3'!$9:$10</definedName>
    <definedName name="Z_7CA99B60_587F_11D7_8C29_000021DDEF14_.wvu.PrintTitles" localSheetId="0" hidden="1">'Приложение 3'!$9:$10</definedName>
    <definedName name="Z_FD5AB83D_D344_4A9C_9E4F_7A0B1BEDCF80_.wvu.PrintTitles" localSheetId="0" hidden="1">'Приложение 3'!$9:$10</definedName>
    <definedName name="_xlnm.Print_Titles" localSheetId="0">'Приложение 3'!$9:$10</definedName>
  </definedNames>
  <calcPr fullCalcOnLoad="1"/>
</workbook>
</file>

<file path=xl/sharedStrings.xml><?xml version="1.0" encoding="utf-8"?>
<sst xmlns="http://schemas.openxmlformats.org/spreadsheetml/2006/main" count="1323" uniqueCount="621">
  <si>
    <t>Краевая целевая программа "Обеспечение жильем молодых семей в Пермском крае на 2007-2010 годы"</t>
  </si>
  <si>
    <t>104 02 00</t>
  </si>
  <si>
    <t>Подпрограмма "Обеспечение жильем молодых семей"</t>
  </si>
  <si>
    <t>Субсидия из регионального фонда софинансирования социальных расходов на реализацию приоритетного регионального проекта "Муниципальные дороги"</t>
  </si>
  <si>
    <t>Субсидии  организациям, выполняющим перевозки пассажиров по маршрутам регулярного сообщения г.Березники</t>
  </si>
  <si>
    <t>Субсидии на возмещение недополученных доходов в связи с предоставленнием мер социальной поддержки работникам бюджетной сферы по оплате за содержание и ремонт жилого помещения в общежитиях, имеющих в своем составе муниципальный жилищный фонд</t>
  </si>
  <si>
    <t>Субсидии на возмещение недополученных доходов по оплате за содержание и ремонт жилого помещения за граждан, проживающих в общежитиях, имеющих в своем составе муниципальный жилищный фонд</t>
  </si>
  <si>
    <t>Расходы на содержание муниципального жилищного фонда в карналлитовой зоне</t>
  </si>
  <si>
    <t>Расходы на отопление муниципального жилищного фонда в карналлитовой зоне</t>
  </si>
  <si>
    <t>Содержание и ремонт городских автомобильных дорог и инженерных сооружений на них в границах городских округов и поселений в рамках благоустройства</t>
  </si>
  <si>
    <t>Субсидии на выполнение работ по содержанию водозабора "Сурмог"</t>
  </si>
  <si>
    <t>340 00 00</t>
  </si>
  <si>
    <t>Реализация функций органами местного самоуправления в области национальной экономики</t>
  </si>
  <si>
    <t>340 01 00</t>
  </si>
  <si>
    <t>Взнос органов местного самоуправления в уставный капитал</t>
  </si>
  <si>
    <t>023</t>
  </si>
  <si>
    <t>Взнос в уставный капитал</t>
  </si>
  <si>
    <t>МУП "Центральная диспетчерская служба г.Березники"</t>
  </si>
  <si>
    <t>Организация мест массового отдыха жителей города</t>
  </si>
  <si>
    <t>520 10 00</t>
  </si>
  <si>
    <t>Строительство ограждения жилой застройки в Правобережном районе г.Березники</t>
  </si>
  <si>
    <t>Мониторинг технического состояния жилищного фонда на территории г.Березники</t>
  </si>
  <si>
    <t>Инженерно-геологические исследования жилых домов</t>
  </si>
  <si>
    <t>Расходы на содержание муниципального жилищного фонда в Правобережном районе г.Березники</t>
  </si>
  <si>
    <t>Расходы на отопление муниципального жилищного фонда в Правобережном районе г.Березники</t>
  </si>
  <si>
    <t>Управление благоустройства</t>
  </si>
  <si>
    <t>Проведение обследований здания кинотеатра "Авангард"</t>
  </si>
  <si>
    <t>Софинансирование приоритетного регионального проекта "Достойное жилье"</t>
  </si>
  <si>
    <t>Субсидия из регионального фонда софинансирования социальных расходов на реализацию приоритетного регионального проекта "Достойное жилье"</t>
  </si>
  <si>
    <t>521 01 03</t>
  </si>
  <si>
    <t>Софинансирование инвестиционных проектов (целевых программ) муниципальных районов, городских округов</t>
  </si>
  <si>
    <t>Разборка здания ДК "Калийщиков"</t>
  </si>
  <si>
    <t>Приобретение оборудования для городских очистных сооружений</t>
  </si>
  <si>
    <t>521 02 04</t>
  </si>
  <si>
    <t>Субвенции на обеспечение поддержки сельскохозяйственного производства</t>
  </si>
  <si>
    <t xml:space="preserve">     Администрация города</t>
  </si>
  <si>
    <t xml:space="preserve">     МУ "Объединенный комитет территориального управления"</t>
  </si>
  <si>
    <t>521 02 17</t>
  </si>
  <si>
    <t>Субвенции на выполнение полномочий по регистрации и учету граждан, имеющих право на получение жилищных субсидий в связи с переселением из районов Крайнего Севера и приравненных к ним местностей</t>
  </si>
  <si>
    <t xml:space="preserve">     МУ "Управление гражданской защиты г.Березники"</t>
  </si>
  <si>
    <t xml:space="preserve">     Добровольная народная дружина</t>
  </si>
  <si>
    <t>от 26 мая 2009 г. № 612</t>
  </si>
  <si>
    <t xml:space="preserve">Строительство (приобретение) жилья для детей-сирот,  детей, оставшихся без попечения родителей </t>
  </si>
  <si>
    <t>Строительство (приобретение) жилья для детей-сирот,  детей, оставшихся без попечения родителей</t>
  </si>
  <si>
    <t>Реконструкция жилого дома по ул. Тельмана, 4</t>
  </si>
  <si>
    <t>Средства на исполнение решений судов, вступивших в законную силу</t>
  </si>
  <si>
    <t>092 01 13</t>
  </si>
  <si>
    <t>Расходы на выплату главному бухгалтеру Администрации населенных пунктов Троицкого сельского Совета</t>
  </si>
  <si>
    <t>302 01 00</t>
  </si>
  <si>
    <t>Аварийно-спасательные мероприятия</t>
  </si>
  <si>
    <t>338 00 00</t>
  </si>
  <si>
    <t>Мероприятия в области строительства, архитектуры и градостроительства</t>
  </si>
  <si>
    <t>Погашение задолженности МУП "Водоканал" по налогам и сборам в целях предотвращения банкротства</t>
  </si>
  <si>
    <t>0804</t>
  </si>
  <si>
    <t>Периодическая печать и издательства</t>
  </si>
  <si>
    <t>Поддержка в сфере культуры, кинематографии и средств массовой информации</t>
  </si>
  <si>
    <t>Оказание материальной помощи совету ветеранов администрации и проведение мероприятий</t>
  </si>
  <si>
    <t>Технические условия на газоснабжение комплекса жилых домов в районе улиц Тельмана-Л.Толстого-Менжинского</t>
  </si>
  <si>
    <t>104 00 00</t>
  </si>
  <si>
    <t>Федеральная целевая программа "Жилище" на 2002-2010 годы</t>
  </si>
  <si>
    <t>104 04 00</t>
  </si>
  <si>
    <t>Переселение граждан из жилищного фонда, признанного непригодным для проживания, и (или) жилищного фонда с высоким уровнем износа (более 70 процентов)</t>
  </si>
  <si>
    <t>104 03 02</t>
  </si>
  <si>
    <t>104 03 00</t>
  </si>
  <si>
    <t>Подпрограмма "Модернизация объектов коммунальной инфраструктуры"</t>
  </si>
  <si>
    <t>Реконструкция городских очистных сооружений в г.Березники</t>
  </si>
  <si>
    <t xml:space="preserve">     МУ "Управление капитального строительства"</t>
  </si>
  <si>
    <t>Проектирование и монтаж трансформаторной подстанции в районе малоэтажной застройки, ограниченном ул.Тельмана-Л.Толстого-Д.Бедного-Степанова</t>
  </si>
  <si>
    <t>Газопровод высокого давления в микрорайоне "Усольский"</t>
  </si>
  <si>
    <t>Газопровод высокого давления</t>
  </si>
  <si>
    <t>521 01 01</t>
  </si>
  <si>
    <t>Государственная поддержка, предоставляемая местным бюджетам на объекты капитального строительства муниципальной собственности</t>
  </si>
  <si>
    <t xml:space="preserve">     МУ "Служба благоустройства г.Березники"</t>
  </si>
  <si>
    <t>436 00 00</t>
  </si>
  <si>
    <t>Мероприятия в области образования</t>
  </si>
  <si>
    <t>436 02 00</t>
  </si>
  <si>
    <t>Внедрение инновационных образовательных программ</t>
  </si>
  <si>
    <t xml:space="preserve">     Управление здравоохранения</t>
  </si>
  <si>
    <t>102 02 11</t>
  </si>
  <si>
    <t>092 01 12</t>
  </si>
  <si>
    <t>Строительство (приобретение) жилья для реабилитированных лиц, имеющих инвалидность или являющихся пенсионерами</t>
  </si>
  <si>
    <t>Проектирование жилой застройки</t>
  </si>
  <si>
    <t xml:space="preserve">Строительство объекта "Жилая застройка в районе улиц Тельмана, Л.Толстого, Менжинского в г.Березники" в рамках подпрограммы "Модернизация объектов коммунальной инфраструктуры" ФЦП "Жилище" на 2002-2010 годы </t>
  </si>
  <si>
    <t>Расходы на отопление подъездов №№ 6,7 жилого дома по ул. Тельмана, 4</t>
  </si>
  <si>
    <t>Софинансирование приоритетного регионального проекта "Приведение в нормативное состояние объектов социальной сферы"</t>
  </si>
  <si>
    <t>Субсидия из регионального фонда софинансирования социальных расходов на реализацию приоритетного регионального проекта "Приведение в нормативное состояние объектов социальной сферы"</t>
  </si>
  <si>
    <t>Проведение комплексного анализа систем водоснабжения и водоотведения</t>
  </si>
  <si>
    <t>МУ "Городское кадастровое бюро"</t>
  </si>
  <si>
    <t xml:space="preserve">Строительство объекта "Жилая застройка в районе улиц Тельмана, Л.Толстого, Менжинского в г.Березники" </t>
  </si>
  <si>
    <t>Субсидии из федерального бюджета на стимулирование образовательных учреждений, активно внедряющих инновационные образовательные программы</t>
  </si>
  <si>
    <t>Субсидии на обеспечение жильем молодых семей в рамках подпрограммы "Обеспечение жильем молодых семей" ФЦП "Жилище" на 2002-2010 годы</t>
  </si>
  <si>
    <t>Расходы на расселение граждан из многоквартирных домов в зоне переселения</t>
  </si>
  <si>
    <t>Компенсация части родительской платы за содержание ребенка в государственных и муниципальных образовательных учреждений, реализующих основную общеобразовательную программу дошкольного образования (остатки 2007 года)</t>
  </si>
  <si>
    <t>Пенсии за выслугу лет лицам, замещавшим муниципальные должности муниципальной службы</t>
  </si>
  <si>
    <t>Доплаты к пенсиям</t>
  </si>
  <si>
    <t>(тыс. руб.)</t>
  </si>
  <si>
    <t>Исполнение бюджета города Березники по расходам за 2008 год</t>
  </si>
  <si>
    <t>Утверждено по бюджету</t>
  </si>
  <si>
    <t>Уточнен-ный план</t>
  </si>
  <si>
    <t>Факт</t>
  </si>
  <si>
    <t>в том числе расходы на реализацию приоритетных региональных проектов</t>
  </si>
  <si>
    <t>Всего расходов без региональных проектов</t>
  </si>
  <si>
    <t>Дефицит (-), профицит (+)</t>
  </si>
  <si>
    <t>003 04 01</t>
  </si>
  <si>
    <t>Депутаты представительного органа муниципального образования, работающие на постоянной основе</t>
  </si>
  <si>
    <t xml:space="preserve"> 020 00 00</t>
  </si>
  <si>
    <t>Проведение выборов и референдумов</t>
  </si>
  <si>
    <t>020 01 00</t>
  </si>
  <si>
    <t>Проведение выборов в представительные органы муниципального образования</t>
  </si>
  <si>
    <t>ГУ 1 - ОГПС МЧС России Пермского края</t>
  </si>
  <si>
    <t>Реконструкция здания пожарного депо в правобережном районе г.Березники</t>
  </si>
  <si>
    <t>Строительство здания отдела внутренних дел в правобережном районе г.Березники</t>
  </si>
  <si>
    <t>Субсидии на возмещение затрат на организацию пассажирских перевозок</t>
  </si>
  <si>
    <t>Газификация частного жилищного фонда</t>
  </si>
  <si>
    <t>Проектирование и строительство улично-дорожных сетей микрорайона "Усольский - 1"</t>
  </si>
  <si>
    <t>Наружные сети микрорайона "Усольский" г.Березники (проектирование и строительство)</t>
  </si>
  <si>
    <t>Разработка технико-экономического обоснования реконструкции городских очистных сооружений Правобережного района города Березники</t>
  </si>
  <si>
    <t>Реконструкция здания детского сада по ул. Льва Толстого</t>
  </si>
  <si>
    <t>Проектирование и строительство здания прощального зала</t>
  </si>
  <si>
    <t>Софинансирование расходных обязательств по исполнению полномочий органов местного самоуправления по вопросам местного значения</t>
  </si>
  <si>
    <t>Субсидия из регионального фонда софинансирования расходов на строительство объекта "Жилая застройка в районе улиц Тельмана, Л.Толстого, Менжинского в г.Березники" в рамках подпрограммы "Модернизация объектов коммунальной инфраструктуры" ФЦП "Жилище" на 2002-2010 годы</t>
  </si>
  <si>
    <t>Разделы, подраздел</t>
  </si>
  <si>
    <t>Целевая статья</t>
  </si>
  <si>
    <t>Вид расходов</t>
  </si>
  <si>
    <t>Наименование расходов</t>
  </si>
  <si>
    <t>0100</t>
  </si>
  <si>
    <t>Общегосударственные вопросы</t>
  </si>
  <si>
    <t>0102</t>
  </si>
  <si>
    <t>0103</t>
  </si>
  <si>
    <t>0104</t>
  </si>
  <si>
    <t>Администрация города</t>
  </si>
  <si>
    <t>0106</t>
  </si>
  <si>
    <t>0107</t>
  </si>
  <si>
    <t>Обеспечение проведения выборов и референдумов</t>
  </si>
  <si>
    <t>0112</t>
  </si>
  <si>
    <t>Обслуживание государственного и муниципального долга</t>
  </si>
  <si>
    <t>Процентные платежи по долговым обязательствам</t>
  </si>
  <si>
    <t>Процентные платежи по муниципальному долгу</t>
  </si>
  <si>
    <t>Резервные фонды</t>
  </si>
  <si>
    <t xml:space="preserve"> 070 00 00</t>
  </si>
  <si>
    <t>Другие общегосударственные вопросы</t>
  </si>
  <si>
    <t>Содержание учреждений за счет средств от рыночной продажи товаров и услуг</t>
  </si>
  <si>
    <t>090 00 00</t>
  </si>
  <si>
    <t>Реализация государственной политики в области приватизации и управления государственной и муниципальной собственностью</t>
  </si>
  <si>
    <t xml:space="preserve"> 092 00 00</t>
  </si>
  <si>
    <t>Реализация государственных функций, связанных с общегосударственным управлением</t>
  </si>
  <si>
    <t>Содержание учреждений за счет безвозмездных поступлений от предпринимательской деятельности</t>
  </si>
  <si>
    <t>0300</t>
  </si>
  <si>
    <t>Национальная безопасность и правоохранительная деятельность</t>
  </si>
  <si>
    <t>0302</t>
  </si>
  <si>
    <t>Органы внутренних дел</t>
  </si>
  <si>
    <t>0309</t>
  </si>
  <si>
    <t>0400</t>
  </si>
  <si>
    <t>Национальная экономика</t>
  </si>
  <si>
    <t>Другие вопросы в области национальной экономики</t>
  </si>
  <si>
    <t>0500</t>
  </si>
  <si>
    <t>Жилищно-коммунальное хозяйство</t>
  </si>
  <si>
    <t>0501</t>
  </si>
  <si>
    <t>Жилищное хозяйство</t>
  </si>
  <si>
    <t>350 00 00</t>
  </si>
  <si>
    <t>Поддержка жилищного хозяйства</t>
  </si>
  <si>
    <t>0502</t>
  </si>
  <si>
    <t>Коммунальное хозяйство</t>
  </si>
  <si>
    <t>351 00 00</t>
  </si>
  <si>
    <t>Поддержка коммунального хозяйства</t>
  </si>
  <si>
    <t>Другие вопросы в области жилищно-коммунального хозяйства</t>
  </si>
  <si>
    <t>0600</t>
  </si>
  <si>
    <t>Охрана окружающей среды</t>
  </si>
  <si>
    <t>Другие вопросы в области охраны окружающей среды</t>
  </si>
  <si>
    <t>Природоохранные мероприятия</t>
  </si>
  <si>
    <t>0700</t>
  </si>
  <si>
    <t>Образование</t>
  </si>
  <si>
    <t>0701</t>
  </si>
  <si>
    <t>Дошкольное образование</t>
  </si>
  <si>
    <t>420 00 00</t>
  </si>
  <si>
    <t>Детские дошкольные учреждения</t>
  </si>
  <si>
    <t>Обеспечение деятельности подведомственных учреждений</t>
  </si>
  <si>
    <t>Комитет по вопросам образования</t>
  </si>
  <si>
    <t>0702</t>
  </si>
  <si>
    <t>Общее образование</t>
  </si>
  <si>
    <t>421 00 00</t>
  </si>
  <si>
    <t>Школы-детские сады, школы начальные, неполные средние и средние</t>
  </si>
  <si>
    <t>423 00 00</t>
  </si>
  <si>
    <t>Учреждения по внешкольной работе с детьми</t>
  </si>
  <si>
    <t>Управление культуры</t>
  </si>
  <si>
    <t xml:space="preserve">             Комитет по вопросам образования</t>
  </si>
  <si>
    <t xml:space="preserve">             Управление культуры</t>
  </si>
  <si>
    <t>0707</t>
  </si>
  <si>
    <t>Молодежная политика и оздоровление детей</t>
  </si>
  <si>
    <t>431 00 00</t>
  </si>
  <si>
    <t>Организационно-воспитательная работа с молодежью</t>
  </si>
  <si>
    <t>432 00 00</t>
  </si>
  <si>
    <t xml:space="preserve">             Комитет по физической культуре</t>
  </si>
  <si>
    <t>0709</t>
  </si>
  <si>
    <t>Другие вопросы в области образования</t>
  </si>
  <si>
    <t>435 00 00</t>
  </si>
  <si>
    <t>Учреждения, обеспечивающие предоставление услуг в сфере образования</t>
  </si>
  <si>
    <t>Проведение мероприятий для детей и молодежи</t>
  </si>
  <si>
    <t>452 00 00</t>
  </si>
  <si>
    <t>505 00 00</t>
  </si>
  <si>
    <t>0800</t>
  </si>
  <si>
    <t>Культура, кинематография и средства массовой информации</t>
  </si>
  <si>
    <t>0801</t>
  </si>
  <si>
    <t xml:space="preserve">Культура </t>
  </si>
  <si>
    <t>440 00 00</t>
  </si>
  <si>
    <t>Дворцы и дома культуры, другие учреждения культуры и средств массовой информации</t>
  </si>
  <si>
    <t>441 00 00</t>
  </si>
  <si>
    <t>Музеи и постоянные выставки</t>
  </si>
  <si>
    <t>442 00 00</t>
  </si>
  <si>
    <t>Библиотеки</t>
  </si>
  <si>
    <t>443 00 00</t>
  </si>
  <si>
    <t>Театры, цирки, концертные и другие организации исполнительских искусств</t>
  </si>
  <si>
    <t>450 00 00</t>
  </si>
  <si>
    <t>Мероприятия в сфере культуры, кинематографии и средств массовой информации</t>
  </si>
  <si>
    <t>Государственная поддержка в сфере культуры, кинематографии и средств массовой информации</t>
  </si>
  <si>
    <t>Городские мероприятия</t>
  </si>
  <si>
    <t>0806</t>
  </si>
  <si>
    <t>Другие вопросы в области культуры, кинематографии и средств массовой информации</t>
  </si>
  <si>
    <t>0900</t>
  </si>
  <si>
    <t>0901</t>
  </si>
  <si>
    <t>470 00 00</t>
  </si>
  <si>
    <t>Больницы, клиники, госпитали, медико-санитарные части</t>
  </si>
  <si>
    <t>Управление здравоохранения</t>
  </si>
  <si>
    <t>471 00 00</t>
  </si>
  <si>
    <t>Поликлиники, амбулатории, диагностические центры</t>
  </si>
  <si>
    <t>477 00 00</t>
  </si>
  <si>
    <t>Станции скорой и неотложной помощи</t>
  </si>
  <si>
    <t>0902</t>
  </si>
  <si>
    <t>512 00 00</t>
  </si>
  <si>
    <t>Физкультурно-оздоровительная работа и спортивные мероприятия</t>
  </si>
  <si>
    <t>Комитет по физической культуре</t>
  </si>
  <si>
    <t>0904</t>
  </si>
  <si>
    <t>1000</t>
  </si>
  <si>
    <t>Социальная политика</t>
  </si>
  <si>
    <t>1001</t>
  </si>
  <si>
    <t>Пенсионное обеспечение</t>
  </si>
  <si>
    <t>1004</t>
  </si>
  <si>
    <t>ВСЕГО РАСХОДОВ</t>
  </si>
  <si>
    <t>Центральный аппарат</t>
  </si>
  <si>
    <t>202 00 00</t>
  </si>
  <si>
    <t>Воинские формирования (органы, подразделения)</t>
  </si>
  <si>
    <t>Вещевое обеспечение</t>
  </si>
  <si>
    <t>Гражданский персонал</t>
  </si>
  <si>
    <t>302 00 00</t>
  </si>
  <si>
    <t>Поисковые и аварийно-спасательные учреждения</t>
  </si>
  <si>
    <t>005</t>
  </si>
  <si>
    <t>0408</t>
  </si>
  <si>
    <t>317 00 00</t>
  </si>
  <si>
    <t>Транспорт</t>
  </si>
  <si>
    <t>Другие виды транспорта</t>
  </si>
  <si>
    <t>Отдельные мероприятия по другим видам транспорта</t>
  </si>
  <si>
    <t xml:space="preserve">    Администрация города</t>
  </si>
  <si>
    <t>433 00 00</t>
  </si>
  <si>
    <t>Специальные (коррекционные) учреждения</t>
  </si>
  <si>
    <t>Пособия и компенсации военнослужащим, приравненным к ним лицам, а также уволенным из их числа</t>
  </si>
  <si>
    <t>1003</t>
  </si>
  <si>
    <t>Социальное обеспечение населения</t>
  </si>
  <si>
    <t>514 00 00</t>
  </si>
  <si>
    <t>Реализация государственных функций в области социальной политики</t>
  </si>
  <si>
    <t>520 00 00</t>
  </si>
  <si>
    <t>Мероприятия в области социальной политики</t>
  </si>
  <si>
    <t>Глава муниципального образования</t>
  </si>
  <si>
    <t>Председатель представительного органа муниципального образования</t>
  </si>
  <si>
    <t>Депутаты представительного органа муниципального образования</t>
  </si>
  <si>
    <t>Проектирование и монтаж источников автономного и независимого электроснабжения лечебных учреждений</t>
  </si>
  <si>
    <t>0407</t>
  </si>
  <si>
    <t>Лесное хозяйство</t>
  </si>
  <si>
    <t>290 00 00</t>
  </si>
  <si>
    <t>Охрана, восстановление и использование лесов</t>
  </si>
  <si>
    <t>Межбюджетные трансферты</t>
  </si>
  <si>
    <t>Контрольно-счетная палата г.Березники</t>
  </si>
  <si>
    <t>Избирательная комиссия муниципального образования городского округа "город Березники"</t>
  </si>
  <si>
    <t>Выполнение других обязательств государства</t>
  </si>
  <si>
    <t>МУ "Служба благоустройства г.Березники"</t>
  </si>
  <si>
    <t>Руководитель контрольно-счетной палаты муниципального образования и его заместители</t>
  </si>
  <si>
    <t>Реконструкция здания по ул. П.Коммуны, 17 под пожарное депо 2-го типа на 6 выездов</t>
  </si>
  <si>
    <t>Лесоохранные и лесовосстановительные мероприятия</t>
  </si>
  <si>
    <t>Фонд компенсаций</t>
  </si>
  <si>
    <t>Финансовое управление администрации города</t>
  </si>
  <si>
    <t>МУ "Управление гражданской защиты г.Березники"</t>
  </si>
  <si>
    <t>Капитальный ремонт муниципального жилищного фонда</t>
  </si>
  <si>
    <t>0105</t>
  </si>
  <si>
    <t>Судебная система</t>
  </si>
  <si>
    <t>Члены избирательной комиссии муниципального образования</t>
  </si>
  <si>
    <t>Государственная регистрация актов гражданского состояния</t>
  </si>
  <si>
    <t>Другие вопросы в области национальной безопасности и правоохранительной деятельности</t>
  </si>
  <si>
    <t>600 00 00</t>
  </si>
  <si>
    <t>795 00 00</t>
  </si>
  <si>
    <t>Целевые программы муниципальных образований</t>
  </si>
  <si>
    <t>Озеленение</t>
  </si>
  <si>
    <t>102 00 00</t>
  </si>
  <si>
    <t>485 00 00</t>
  </si>
  <si>
    <t>482 00 00</t>
  </si>
  <si>
    <t>Обеспечение работников бюджетной сферы путевками на санаторно-курортное лечение</t>
  </si>
  <si>
    <t>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</si>
  <si>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Функционирование высшего должностного лица субъекта Российской Федерации и муниципального образования</t>
  </si>
  <si>
    <t>Руководство и управление в сфере установленных функций муниципального образования</t>
  </si>
  <si>
    <t xml:space="preserve"> 003 00 00</t>
  </si>
  <si>
    <t>Функционирование законодательных (представительных) органов государственной власти и представительных органов  муниципальных образований</t>
  </si>
  <si>
    <t>003 02 00</t>
  </si>
  <si>
    <t>003 03 00</t>
  </si>
  <si>
    <t>003 04 00</t>
  </si>
  <si>
    <t>Функционирование Правительства Российской Федерации, высших  исполнительных органов государственной  власти субъектов РФ, местных администраций</t>
  </si>
  <si>
    <t xml:space="preserve"> 003 01 00</t>
  </si>
  <si>
    <t>Выполнение функций муниципальными органами</t>
  </si>
  <si>
    <t>521 00 00</t>
  </si>
  <si>
    <t>521 02 00</t>
  </si>
  <si>
    <t>521 02 01</t>
  </si>
  <si>
    <t xml:space="preserve">009 </t>
  </si>
  <si>
    <t>521 02 02</t>
  </si>
  <si>
    <t>009</t>
  </si>
  <si>
    <t>521 02 03</t>
  </si>
  <si>
    <t>521 02 05</t>
  </si>
  <si>
    <t>001 40 00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</si>
  <si>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</si>
  <si>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521 02 07</t>
  </si>
  <si>
    <t>003 05 00</t>
  </si>
  <si>
    <t>003 06 00</t>
  </si>
  <si>
    <t>521 02 06</t>
  </si>
  <si>
    <t>0111</t>
  </si>
  <si>
    <t>065 01 00</t>
  </si>
  <si>
    <t>012</t>
  </si>
  <si>
    <t>Прочие расходы</t>
  </si>
  <si>
    <t>070 01 00</t>
  </si>
  <si>
    <t>Резервные фонды органов муниципального образования</t>
  </si>
  <si>
    <t>0114</t>
  </si>
  <si>
    <t>090 04 00</t>
  </si>
  <si>
    <t>Расходы на управление объектами муниципальной собственности</t>
  </si>
  <si>
    <t>092 01 00</t>
  </si>
  <si>
    <t xml:space="preserve">092 01 01 </t>
  </si>
  <si>
    <t>Средства для награждения почетными грамотами администрации</t>
  </si>
  <si>
    <t>092 01 07</t>
  </si>
  <si>
    <t xml:space="preserve">Информирование населения через средства массовой информации, публикации нормативных актов </t>
  </si>
  <si>
    <t>521 02 15</t>
  </si>
  <si>
    <t>Субвенции на передачу полномочий по регулированию тарифов на перевозки пассажиров и багажа автомобильным и городским транспортом на поселенческих, районных и межмуниципальных маршрутах городского, пригородного и междугородного сообщения</t>
  </si>
  <si>
    <t>001 38 00</t>
  </si>
  <si>
    <t>202 02 01</t>
  </si>
  <si>
    <t>Обеспечение форменным обмундированием</t>
  </si>
  <si>
    <t>013</t>
  </si>
  <si>
    <t>202 02 02</t>
  </si>
  <si>
    <t>Компенсация стоимости вещевого имущества</t>
  </si>
  <si>
    <t>450 06 00</t>
  </si>
  <si>
    <t>Комплектование книжных фондов библиотек муниципальных образований</t>
  </si>
  <si>
    <t>Субсидии, передаваемые бюджетам муниципальных районов (городских округов) на комплектование книжных фондов библиотек муниципальных образований за счет средств федерального бюджета</t>
  </si>
  <si>
    <t>Субсидии, передаваемые бюджетам муниципальных районов (городских округов) на комплектование книжных фондов библиотек муниципальных образований за счет средств краевого бюджета</t>
  </si>
  <si>
    <t>Обследование участков застройки жилых домов по адресам: ул.Тельмана, 4, ул.Мира, 34</t>
  </si>
  <si>
    <t>Выполнение срочных аварийно-восстановительных работ, в т.ч.: ремонт скатной кровли жилого дома по адресу ул.Черняховского, 5; усиление фундамента жилого дома по адресу ул. Мира, 34</t>
  </si>
  <si>
    <t>(форма Г-8)</t>
  </si>
  <si>
    <t>Приложение 2</t>
  </si>
  <si>
    <t>к решению Березниковской городской Думы</t>
  </si>
  <si>
    <t>Выполнение работ и оплата проекта по противоаварийному усилению несущих конструкций здания жилого дома по ул.Юбилейная, 70</t>
  </si>
  <si>
    <t>Проведение работ по уточнению перечня многоквартирных домов, расположенных на территории муниципального образования "Город Березники"</t>
  </si>
  <si>
    <t>202 03 00</t>
  </si>
  <si>
    <t xml:space="preserve">Военный персонал </t>
  </si>
  <si>
    <t>202 04 00</t>
  </si>
  <si>
    <t>202 05 00</t>
  </si>
  <si>
    <t xml:space="preserve"> Функционирование органов в сфере национальной безопасности и правоохранительной деятельности</t>
  </si>
  <si>
    <t>202 06 00</t>
  </si>
  <si>
    <t>203 00 00</t>
  </si>
  <si>
    <t>Оплата медицинских услуг, осуществление отдельных выплат сотрудникам органов в сфере национальной безопасности и правоохранительной деятельности</t>
  </si>
  <si>
    <t>203 01 00</t>
  </si>
  <si>
    <t>Оплата расходов на оказание медицинской помощи (медицинского обслуживания) сотрудникам</t>
  </si>
  <si>
    <t>Социальные выплаты</t>
  </si>
  <si>
    <t>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</si>
  <si>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202 01 00</t>
  </si>
  <si>
    <t>Иные межбюджетные трансферты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</si>
  <si>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</si>
  <si>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001</t>
  </si>
  <si>
    <t>Выполнение функций бюджетными учреждениями</t>
  </si>
  <si>
    <t>302 99 00</t>
  </si>
  <si>
    <t>Бюджетные инвестиции в объекты муниципальной инвестиционной программы развития инфраструктуры города Березники</t>
  </si>
  <si>
    <t>102 02 00</t>
  </si>
  <si>
    <t xml:space="preserve">Бюджетные инвестиции </t>
  </si>
  <si>
    <t>0314</t>
  </si>
  <si>
    <t>0605</t>
  </si>
  <si>
    <t>410 00 00</t>
  </si>
  <si>
    <t>420 99 00</t>
  </si>
  <si>
    <t>521 02 14</t>
  </si>
  <si>
    <t>Субвенции на обеспечение воспитания и обучения детей-инвалидов в дошкольных образовательных учреждениях</t>
  </si>
  <si>
    <t>421 99 00</t>
  </si>
  <si>
    <t>423 99 00</t>
  </si>
  <si>
    <t>433 99 00</t>
  </si>
  <si>
    <t>521 02 11</t>
  </si>
  <si>
    <t>Субвенции на обеспечение государственных гарантий на получение общего образования в общеобразовательных учреждениях</t>
  </si>
  <si>
    <t>Социальная помощь</t>
  </si>
  <si>
    <t>505 53 00</t>
  </si>
  <si>
    <t>Закон Пермской области от 09.09.1996 № 533-83 "Об охране семьи, материнства, отцовства и детства"</t>
  </si>
  <si>
    <t>505 53 08</t>
  </si>
  <si>
    <t>Предоставление мер социальной поддержки учащимся из многодетных малоимущих семей</t>
  </si>
  <si>
    <t>520 09 00</t>
  </si>
  <si>
    <t>Ежемесячное денежное вознаграждение за классное руководство</t>
  </si>
  <si>
    <t>505 53 09</t>
  </si>
  <si>
    <t>Предоставление мер социальной поддержки учащимся из малоимущих семей</t>
  </si>
  <si>
    <t>431 01 00</t>
  </si>
  <si>
    <t>431 99 00</t>
  </si>
  <si>
    <t>432 99 00</t>
  </si>
  <si>
    <t>435 99 00</t>
  </si>
  <si>
    <t>450 06 01</t>
  </si>
  <si>
    <t>450 06 02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</si>
  <si>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</si>
  <si>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452 99 00</t>
  </si>
  <si>
    <t>795 01 00</t>
  </si>
  <si>
    <t>Городской целевой проект "Каникулы" на 2007-2009 годы</t>
  </si>
  <si>
    <t>795 02 00</t>
  </si>
  <si>
    <t>Городская целевая Программа профилактики алкоголизма, наркомании и токсикомании в детской молодежной среде г.Березники до 2010 года</t>
  </si>
  <si>
    <t>795 03 00</t>
  </si>
  <si>
    <t>Ведомственная целевая программа "Развитие системы дополнительного образования детей г.Березники на 2006-2010 годы"</t>
  </si>
  <si>
    <t>521 02 18</t>
  </si>
  <si>
    <t>521 02 19</t>
  </si>
  <si>
    <t>МУДОД "Дворец спорта для детей и юношества по плаванию"</t>
  </si>
  <si>
    <t xml:space="preserve">             МУДОД "Дворец спорта для детей и юношества по плаванию"</t>
  </si>
  <si>
    <t>521 02 12</t>
  </si>
  <si>
    <t>003 00 00</t>
  </si>
  <si>
    <t>440 99 00</t>
  </si>
  <si>
    <t>441 99 00</t>
  </si>
  <si>
    <t>442 99 00</t>
  </si>
  <si>
    <t>443 99 00</t>
  </si>
  <si>
    <t>450 85 00</t>
  </si>
  <si>
    <t>470 99 00</t>
  </si>
  <si>
    <t>Здравоохранение, физическая культура и спорт</t>
  </si>
  <si>
    <t>Стационарная медицинская помощь</t>
  </si>
  <si>
    <t>Субвенции местным бюджетам для финансового обеспечения расходных обязательств муниципальных образований по переданным для осуществления органам местного самоуправления государственным полномочиям</t>
  </si>
  <si>
    <t>521 02 08</t>
  </si>
  <si>
    <t>Субвенции на обеспечение донорской кровью и ее компонентами муниципальных учреждений здравоохранения</t>
  </si>
  <si>
    <t>471 99 00</t>
  </si>
  <si>
    <t>795 04 00</t>
  </si>
  <si>
    <t>795 05 00</t>
  </si>
  <si>
    <t>795 07 00</t>
  </si>
  <si>
    <t>Строительство (реконструкция) объектов общегражданского значения</t>
  </si>
  <si>
    <t>003</t>
  </si>
  <si>
    <t>Реконструкция стационара детской больницы по адресу Советский проспект, 67</t>
  </si>
  <si>
    <t>Скорая медицинская помощь</t>
  </si>
  <si>
    <t>477 99 00</t>
  </si>
  <si>
    <t>0906</t>
  </si>
  <si>
    <t>Заготовка, переработка, хранение и обеспечение безопасности донорской крови и её компонентов</t>
  </si>
  <si>
    <t>795 06 00</t>
  </si>
  <si>
    <t>Городская целевая Программа "Обеспечение санитарно-эпидемиологического благополучия населения города Березники на 2007-2008 годы"</t>
  </si>
  <si>
    <t>0908</t>
  </si>
  <si>
    <t>Физическая культура и спорт</t>
  </si>
  <si>
    <t>Центры спортивной подготовки</t>
  </si>
  <si>
    <t>482 99 00</t>
  </si>
  <si>
    <t>Комитет по физической культуре и спорту</t>
  </si>
  <si>
    <t>512 97 00</t>
  </si>
  <si>
    <t>Мероприятия в области спорта и физической культуры</t>
  </si>
  <si>
    <t>795 08 00</t>
  </si>
  <si>
    <t>522 17 00</t>
  </si>
  <si>
    <t>Краевая целевая программа "Развитие физической культуры, спорта и здорового образа жизни в Пермском крае на 2007-2010 годы"</t>
  </si>
  <si>
    <t>Комплексная целевая Программа развития физической культуры и спорта в г. Березники на 2007-2010 годы "Березники - спортивные"</t>
  </si>
  <si>
    <t>0910</t>
  </si>
  <si>
    <t>Другие вопросы в области здравоохранения, физической культуры и спорта</t>
  </si>
  <si>
    <t>Реализация государственных функций в области здравоохранения</t>
  </si>
  <si>
    <t>485 01 00</t>
  </si>
  <si>
    <t>Мероприятия в области здравоохранения</t>
  </si>
  <si>
    <t>Реконструкция помещений для детской музыкальной школы № 2 по адресу ул.П.Коммуны, 10</t>
  </si>
  <si>
    <t>Проектирование и строительство детского сада на левом берегу р.Кама</t>
  </si>
  <si>
    <t>Реконструкция дворца спорта "Темп"</t>
  </si>
  <si>
    <t>Реконструкция МУДОД "Дворец спорта для детей и юношества по плаванию"</t>
  </si>
  <si>
    <t>476 00 00</t>
  </si>
  <si>
    <t>Родильные дома</t>
  </si>
  <si>
    <t>476 99 00</t>
  </si>
  <si>
    <t>491 00 00</t>
  </si>
  <si>
    <t>491 01 00</t>
  </si>
  <si>
    <t>505 57 00</t>
  </si>
  <si>
    <t>Решение Березниковской городской Думы от 28.05.1996 №131 "Об утверждении Положения о присвоении звания "Почетный гражданин города Березники" (в редакции решения от 25.04.2006 №110</t>
  </si>
  <si>
    <t>505 50 01</t>
  </si>
  <si>
    <t>514 01 00</t>
  </si>
  <si>
    <t>МУ "ОКТУ" (мероприятия)</t>
  </si>
  <si>
    <t>Охрана семьи и детства</t>
  </si>
  <si>
    <t>505 05 00</t>
  </si>
  <si>
    <t>Федеральный закон от 19 мая 1995 года №81-ФЗ "О государственных пособиях гражданам. имющим детей"</t>
  </si>
  <si>
    <t>505 05 02</t>
  </si>
  <si>
    <t xml:space="preserve">Выплаты единовременного пособия при всех формах устройства детей, лишенных родительского попечения, в семью </t>
  </si>
  <si>
    <t>505 50 00</t>
  </si>
  <si>
    <t>Закон Пермского края от  08.12.2006 №30  "Об обеспечении работников учреждений бюджетной сферы Пермского края путевками на санаторно-курортное лечение"</t>
  </si>
  <si>
    <t>014</t>
  </si>
  <si>
    <t>505 34 00</t>
  </si>
  <si>
    <t>795 09 00</t>
  </si>
  <si>
    <t>795 10 00</t>
  </si>
  <si>
    <t>521 01 00</t>
  </si>
  <si>
    <t>Субсидии местным бюджетам для софинансирования расходных обязательств по исполнению полномочий органов местного самоуправления по вопросам местного значения</t>
  </si>
  <si>
    <t>521 02 16</t>
  </si>
  <si>
    <t>Добровольная народная дружина</t>
  </si>
  <si>
    <t xml:space="preserve">Функционирование органов в сфере национальной безопасности, правоохранительной деятельности </t>
  </si>
  <si>
    <t>092 99 00</t>
  </si>
  <si>
    <t>МУ "Объединенный комитет территориального управления"</t>
  </si>
  <si>
    <t>065 00 00</t>
  </si>
  <si>
    <t>202 02 00</t>
  </si>
  <si>
    <t>Управление по распоряжению муниципальной собственностью</t>
  </si>
  <si>
    <t>Иные безвозмездные и безвозвратные перечисления</t>
  </si>
  <si>
    <t>520 18 00</t>
  </si>
  <si>
    <t>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</si>
  <si>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010</t>
  </si>
  <si>
    <t>Фонд софинансирования</t>
  </si>
  <si>
    <t>521 02 22</t>
  </si>
  <si>
    <t>Субвенция на обеспечение мер социальной поддержки детей-сирот и детей, оставшихся без попечения родителей</t>
  </si>
  <si>
    <t>317 01 00</t>
  </si>
  <si>
    <t>006</t>
  </si>
  <si>
    <t>Субсидии юридическим лицам (за исключением субсидий государственным (муниципальным) учреждениям)</t>
  </si>
  <si>
    <t xml:space="preserve">Приобретение пассажирского подвижного состава </t>
  </si>
  <si>
    <t>Приобретение пассажирского  подвижного состава (расчеты по лизингу)</t>
  </si>
  <si>
    <t>505  37 00</t>
  </si>
  <si>
    <t>Обеспечение равной транспортной доступности услуг общественного транспорта на территории соответствующего субъекта Российской Федерации для отдельных категорий граждан, оказание мер социальной поддержки которых относится к ведению РФ и субъектов РФ</t>
  </si>
  <si>
    <t>505 37 01</t>
  </si>
  <si>
    <t>Обеспечение равной транспортной доступности услуг общественного транспорта на территории соответствующего субъекта Российской Федерации для отдельных категорий граждан, оказание мер социальной поддержки которых относится к ведению  РФ</t>
  </si>
  <si>
    <t>505 37 02</t>
  </si>
  <si>
    <t>Обеспечение равной транспортной доступности услуг общественного транспорта на территории соответствующего субъекта Российской Федерации для отдельных категорий граждан, оказание мер социальной поддержки которых относится к ведению субъектов РФ</t>
  </si>
  <si>
    <t xml:space="preserve">Расходы на охрану и консервацию многоквартирных домов в зоне переселения, проведение мониторинга </t>
  </si>
  <si>
    <t xml:space="preserve">Субсидии на возмещение затрат по захоронению невостребованных трупов умерших граждан </t>
  </si>
  <si>
    <t>0503</t>
  </si>
  <si>
    <t>Благоустройство</t>
  </si>
  <si>
    <t>600 01 00</t>
  </si>
  <si>
    <t>Расходы на содержание сетей наружного освещения, включая расходы на оплату уличного освещения</t>
  </si>
  <si>
    <t>600 02 00</t>
  </si>
  <si>
    <t>600 03 00</t>
  </si>
  <si>
    <t>600 04 00</t>
  </si>
  <si>
    <t xml:space="preserve">Расходы по содержанию прочих объектов благоустройства, включая расходы на прочие мероприятия по благоустройству </t>
  </si>
  <si>
    <t>600 05 00</t>
  </si>
  <si>
    <t>Расходы по организации и содержанию мест захоронения</t>
  </si>
  <si>
    <t>Бюджетные инвестиции</t>
  </si>
  <si>
    <t>0505</t>
  </si>
  <si>
    <t>Реконструкция водовода на правый берег от водовода "Усолка" до насосной станции 3 подъема</t>
  </si>
  <si>
    <t xml:space="preserve">Проектирование и строительство нового кладбища </t>
  </si>
  <si>
    <t>Реконструкция треугольного сквера</t>
  </si>
  <si>
    <t>290 01 00</t>
  </si>
  <si>
    <t>0412</t>
  </si>
  <si>
    <t>Областная целевая программа "Обеспечение безопасности жизнедеятельности городов Березники и Соликамска на 2002-2007 годы"</t>
  </si>
  <si>
    <t>Мероприятия по благоустройству</t>
  </si>
  <si>
    <t>Реконструкция городских очистных сооружений</t>
  </si>
  <si>
    <t>Строительство, содержание и ремонт городских автомобильных дорог и инженерных сооружений на них в границах городских округов и поселений в рамках благоустройства</t>
  </si>
  <si>
    <t>Депутаты представительного органа муниципального образования, работающие на не постоянной основе</t>
  </si>
  <si>
    <t>017</t>
  </si>
  <si>
    <t>003 04 02</t>
  </si>
  <si>
    <t xml:space="preserve">Субвенции на создание и организацию деятельности административных комиссий </t>
  </si>
  <si>
    <t>Субвенции на хранение, комплектование, учет и использование архивных документов государственной части документов  архивного фонда Пермского края</t>
  </si>
  <si>
    <t>Субвенции на согласование размещения объектов игорного бизнеса и осуществления контроля за размещением и деятельностью игорного бизнеса</t>
  </si>
  <si>
    <t xml:space="preserve">Субвенции на образование комиссий по делам несовершеннолетних и защите их прав и организацию их деятельности </t>
  </si>
  <si>
    <t>Субвенции на обслуживание получателей средств краевого бюджета</t>
  </si>
  <si>
    <t>Субвенции на обеспечение деятельности территориальных избирательных комиссий</t>
  </si>
  <si>
    <t>522 00 00</t>
  </si>
  <si>
    <t>Региональные целевые программы</t>
  </si>
  <si>
    <t>Мероприятия по организации оздоровительной кампании детей и подростков</t>
  </si>
  <si>
    <t>Субвенции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</si>
  <si>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Субвенции на исполнение функций по опеке и попечительству в отношении несовершеннолетних лиц</t>
  </si>
  <si>
    <t>Амбулаторная помощь</t>
  </si>
  <si>
    <t>Городская целевая комплексная Программа по предупреждению распространения в г. Березники заболевания, вызываемого вирусом иммунодефицита человека (ВИЧ-инфекции), на 2006-2008 годы "Анти-ВИЧ/СПИД"</t>
  </si>
  <si>
    <t>Городская целевая комплексная Программа по организации и совершенствованию онкологической помощи населению г. Березники на 2007-2011 годы</t>
  </si>
  <si>
    <t>Городская целевая комплексная Программа по улучшению обеспечения муниципальных учреждений здравоохранения г. Березники врачебными кадрами на 2007-2011 годы"</t>
  </si>
  <si>
    <t>Городская целевая программа "Обеспечение жильем молодых семей в г.Березники на 2006-2010 г.г."</t>
  </si>
  <si>
    <t>Субвенции на обязательное государственное страхование жизни граждан, участвующих в обеспечении общественного порядка</t>
  </si>
  <si>
    <t>Обеспечение равной транспортной доступности услуг общественного транспорта на территории соответствующего субъекта Российской Федерации для отдельных категорий граждан, оказание мер социальной поддержки которых относится к ведению  РФ (остатки 2007 года)</t>
  </si>
  <si>
    <t>Составление (изменение и дополнение) списков кандидатов в присяжные заседатели федеральных судов общей юрисдикции в Российской Федерации (остатки 2007 года)</t>
  </si>
  <si>
    <t>Субвенции на обеспечение государственных гарантий на получение общего образования в общеобразовательных учреждениях (остатки 2007 года)</t>
  </si>
  <si>
    <t>Субвенции на обеспечение общедоступного и бесплатного дошкольного, начального общего, основного общего, среднего (полного) общего образования по основным общеобразовательным програмам в специальных (коррекционных) образовательных учреждениях…</t>
  </si>
  <si>
    <t>Субвенции на обеспечение воспитания и обучения детей-инвалидов в дошкольных образовательных учреждениях (остатки 2007 года)</t>
  </si>
  <si>
    <t>Субвенции на обеспечение общедоступного и бесплатного дошкольного, начального общего, основного общего, среднего (полного) общего образования по основным общеобразовательным програмам в специальных (коррекционных) образовательных учреждениях…(остатки 2007 года)</t>
  </si>
  <si>
    <t>Предоставление мер социальной поддержки учащимся из многодетных малоимущих семей (остатки 2007 года)</t>
  </si>
  <si>
    <t>Предоставление мер социальной поддержки учащимся из малоимущих семей (остатки 2007 года)</t>
  </si>
  <si>
    <t>Выплаты единовременного пособия при всех формах устройства детей, лишенных родительского попечения, в семью (остатки 2007 года)</t>
  </si>
  <si>
    <t>Денежные выплаты медицинскому персоналу фельдшерско-акушерских пунктов, врачам, фельдшерам и медицинским сестрам скорой медицинской помощи (остатки 2007 года)</t>
  </si>
  <si>
    <t>Закон Пермского края от  08.12.2006 №30  "Об обеспечении работников учреждений бюджетной сферы Пермского края путевками на санаторно-курортное лечение" (остатки 2007 года)</t>
  </si>
  <si>
    <t>Субсидия из краевого  бюджета  на  газопровод  высокого  давления  от   ГРС-3 до существующего кольцевого газопровода г.Березники (остатки 2007 года)</t>
  </si>
  <si>
    <t>Субсидия из краевого бюджета на строительство улично-дорожной сети и внеплощадочных инженерных коммуникаций в правобережном районе г.Березники (остатки 2007 года)</t>
  </si>
  <si>
    <t>522 06 00</t>
  </si>
  <si>
    <t>522 06 01</t>
  </si>
  <si>
    <t>Региональные целевые прграммы</t>
  </si>
  <si>
    <t>Краевая целевая программа "Семья и дети Пермского края на 2007-2010 годы"</t>
  </si>
  <si>
    <t>Субсидия из краевого бюджета на строительство улично-дорожной сети в правобережном районе г.Березники (остатки 2007 года)</t>
  </si>
  <si>
    <t>Обеспечение пожарной безопасности</t>
  </si>
  <si>
    <t>0310</t>
  </si>
  <si>
    <t xml:space="preserve">       МУ "Служба благоустройства г.Березники"</t>
  </si>
  <si>
    <t>432 01 00</t>
  </si>
  <si>
    <t>Проведение мероприятий по оздоровительной кампании детей и подростков</t>
  </si>
  <si>
    <t xml:space="preserve">      Управление культуры</t>
  </si>
  <si>
    <t xml:space="preserve">      Администрация города</t>
  </si>
  <si>
    <t>Субсидии на возмещение недополученных доходов, связанных с предоставлением льготного проезда по проездным документам для школьников, студентов и учащихся средних специальных учебных заведений</t>
  </si>
  <si>
    <t>Субсидия из регионального фонда софинансирования социальных расходов на реализацию приоритетного регионального проекта "Качественное здравоохранение" (остатки 2007 года)</t>
  </si>
  <si>
    <t xml:space="preserve">      МУ "Городское кадастровое бюро"</t>
  </si>
  <si>
    <t xml:space="preserve">      МУ "Управление капитального строительства"</t>
  </si>
  <si>
    <t xml:space="preserve">   Содержание милиции общественной безопасности</t>
  </si>
  <si>
    <t xml:space="preserve">   Медицинский вытрезвитель</t>
  </si>
  <si>
    <t>505 48 00</t>
  </si>
  <si>
    <t>Реконструкция вентиляционной системы иммунологической лаборатории по адресу ул. Ломоносова, 102</t>
  </si>
  <si>
    <t>Топогеодезические работы здания фельдшерского пункта в пос. Легино</t>
  </si>
  <si>
    <t>092 01 27</t>
  </si>
  <si>
    <t>Организация и проведение торжественных мероприятий ко Дню рождения Пермского края</t>
  </si>
  <si>
    <t>Предоставление гражданам субсидий на оплату жилого помещения и коммунальных услуг</t>
  </si>
  <si>
    <t>Субвенция из краевого бюджета на выплату субсидий на оплату жилого помещения и коммунальных услуг (остатки 2007 года)</t>
  </si>
  <si>
    <t>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(остатки 2007 года)</t>
  </si>
  <si>
    <t>Субсидия из краевого бюджета на строительство жилья и объектов инженерной инфраструктуры и (или) выкупа жилых помещений, находящихся в границах зоны вероятных разрушений (остатки 2007 года)</t>
  </si>
  <si>
    <t>Расходы на разборку зданий в зоне переселения</t>
  </si>
  <si>
    <t>Строительство (приобретение) жилья для детей-сирот,  детей, оставшихся без попечения родителей (остатки 2007 года)</t>
  </si>
  <si>
    <t>Субсидия из регионального фонда софинансирования социальных расходов на реализацию приоритетного регионального проекта "Новая школа" (остатки 2007 года)</t>
  </si>
  <si>
    <t xml:space="preserve">     Березниковская городская Дума</t>
  </si>
  <si>
    <t>Обеспечение жильем инвалидов войны,  инвалидов боевых действий, участников Великой Отечественной войны, ветеранов боевых действий, воннослужащих, проходивших военную службу в период с 22 июня 1941 года по 3 сентября 1945 года, граждан, награжденных знаком "Жителю блокадного Ленинграда",  лиц, работавших на военных объектах в период Великой Отечественной войны, членов семьи погибших (умерших) инвалидов войны, участников ВОВ, ветеранов боевых действий, инвалидов и семей, имеющих детей-инвалидов</t>
  </si>
  <si>
    <t>Софинансирование приоритетного регионального проекта "Муниципальные дороги"</t>
  </si>
  <si>
    <t>Софинансирование приоритетного регионального проекта "Новая школа"</t>
  </si>
  <si>
    <t>Софинансирование приоритетного регионального проекта "Качественное здравоохранение" (остатки 2007 года)</t>
  </si>
  <si>
    <t xml:space="preserve">   Управление культуры</t>
  </si>
  <si>
    <t xml:space="preserve">   Управление здравоохранения</t>
  </si>
  <si>
    <t xml:space="preserve">   Комитет по вопросам образования</t>
  </si>
  <si>
    <t xml:space="preserve">   Комитет по физической культуре и спорту</t>
  </si>
  <si>
    <t>Городская целевая программа "Обеспечение жильем молодых семей в г.Березники на 2006-2010 г.г." (остатки 2007 года)</t>
  </si>
  <si>
    <t>Целевая городская программа оказания муниципальной помощи малоимущим семьям и гражданам "Поддержка и защита"</t>
  </si>
  <si>
    <t>Субсидии на возмещение недополученных доходов, связанных с  предоставлением льготного проезда по проездным документам учащихся школы № 14 с 1 по 4 классы, ранее обучавшихся в школе № 26 и проживающих в прилегающем к данной школе микрорайоне</t>
  </si>
  <si>
    <t>Приобретение жилого помещения для расселения из карналлитовой зоны</t>
  </si>
  <si>
    <t xml:space="preserve">     Комитет по вопросам образования</t>
  </si>
  <si>
    <t xml:space="preserve">    Управление культуры</t>
  </si>
  <si>
    <t xml:space="preserve">Софинансирование приоритетного регионального проекта "Качественное здравоохранение" </t>
  </si>
  <si>
    <t xml:space="preserve">Субсидия из регионального фонда софинансирования социальных расходов на реализацию приоритетного регионального проекта "Качественное здравоохранение" </t>
  </si>
  <si>
    <t xml:space="preserve">Субсидия из регионального фонда софинансирования социальных расходов на реализацию приоритетного регионального проекта "Новая школа" </t>
  </si>
  <si>
    <t>Субсидии на возмещение затрат по перезахоронению останков умерших с городского кладбища в районе д.Дурино на городское кладбище в районе пос. Кропачево</t>
  </si>
  <si>
    <t>Субсидии на возмещение затрат по капитальному ремонту лифтового хозяйства</t>
  </si>
  <si>
    <t>Приобретение спецтехники для уборки и содержания дорог</t>
  </si>
  <si>
    <t>521 01 02</t>
  </si>
  <si>
    <t>Реализация региональных проектов</t>
  </si>
  <si>
    <t>Расходы на расселение граждан из жилого помещения по ул. Тельмана.4</t>
  </si>
  <si>
    <t>Субсидия из краевого бюджета на переселение граждан из зоны вероятных разрушений для выкупа жилых помещений (в т.ч. по оценке их рыночной стоимости), находящихся в границах зоны вероятных разрушений (остатки 2007 года)</t>
  </si>
  <si>
    <t xml:space="preserve">092 01 02 </t>
  </si>
  <si>
    <t>Расходы по переселению граждан, проживающих в жилом доме № 4 по ул. Тельмана</t>
  </si>
  <si>
    <t>Компенсация части родительской платы за содержание ребенка в государственных и муниципальных образовательных учреждений, реализующих основную общеобразовательную программу дошкольного образования</t>
  </si>
  <si>
    <t>522 13 00</t>
  </si>
</sst>
</file>

<file path=xl/styles.xml><?xml version="1.0" encoding="utf-8"?>
<styleSheet xmlns="http://schemas.openxmlformats.org/spreadsheetml/2006/main">
  <numFmts count="5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0.0"/>
    <numFmt numFmtId="166" formatCode="#,##0_ ;[Red]\-#,##0\ "/>
    <numFmt numFmtId="167" formatCode="#,##0.0_ ;[Red]\-#,##0.0\ "/>
    <numFmt numFmtId="168" formatCode="#,##0.0;\-#,##0.0"/>
    <numFmt numFmtId="169" formatCode="#,##0.0"/>
    <numFmt numFmtId="170" formatCode="#,##0.000"/>
    <numFmt numFmtId="171" formatCode="0_ ;[Red]\-0\ "/>
    <numFmt numFmtId="172" formatCode="#,##0_р_."/>
    <numFmt numFmtId="173" formatCode="#,##0.0_ ;\-#,##0.0\ "/>
    <numFmt numFmtId="174" formatCode="#,##0.00_ ;[Red]\-#,##0.00\ "/>
    <numFmt numFmtId="175" formatCode="0.000%"/>
    <numFmt numFmtId="176" formatCode="#,##0\ &quot;р.&quot;;\-#,##0\ &quot;р.&quot;"/>
    <numFmt numFmtId="177" formatCode="#,##0\ &quot;р.&quot;;[Red]\-#,##0\ &quot;р.&quot;"/>
    <numFmt numFmtId="178" formatCode="#,##0.00\ &quot;р.&quot;;\-#,##0.00\ &quot;р.&quot;"/>
    <numFmt numFmtId="179" formatCode="#,##0.00\ &quot;р.&quot;;[Red]\-#,##0.00\ &quot;р.&quot;"/>
    <numFmt numFmtId="180" formatCode="_-* #,##0\ &quot;р.&quot;_-;\-* #,##0\ &quot;р.&quot;_-;_-* &quot;-&quot;\ &quot;р.&quot;_-;_-@_-"/>
    <numFmt numFmtId="181" formatCode="_-* #,##0\ _р_._-;\-* #,##0\ _р_._-;_-* &quot;-&quot;\ _р_._-;_-@_-"/>
    <numFmt numFmtId="182" formatCode="_-* #,##0.00\ &quot;р.&quot;_-;\-* #,##0.00\ &quot;р.&quot;_-;_-* &quot;-&quot;??\ &quot;р.&quot;_-;_-@_-"/>
    <numFmt numFmtId="183" formatCode="_-* #,##0.00\ _р_._-;\-* #,##0.00\ _р_._-;_-* &quot;-&quot;??\ _р_._-;_-@_-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#,##0.0;[Red]\-#,##0.0"/>
    <numFmt numFmtId="193" formatCode="0.0_ ;[Red]\-0.0\ "/>
    <numFmt numFmtId="194" formatCode="d\ mmmm\,\ yyyy"/>
    <numFmt numFmtId="195" formatCode="#,##0.000_ ;[Red]\-#,##0.000\ "/>
    <numFmt numFmtId="196" formatCode="_*\ &quot; &quot;_-"/>
    <numFmt numFmtId="197" formatCode="_-* #,##0_-;\-* #,##0_-;_-* &quot; &quot;_-;_-@_-"/>
    <numFmt numFmtId="198" formatCode="_-* #,##0.0&quot;р.&quot;_-;\-* #,##0.0&quot;р.&quot;_-;_-* &quot;-&quot;?&quot;р.&quot;_-;_-@_-"/>
    <numFmt numFmtId="199" formatCode="_-* #,##0.0_р_._-;\-* #,##0.0_р_._-;_-* &quot;-&quot;?_р_._-;_-@_-"/>
    <numFmt numFmtId="200" formatCode="_-* #,##0.00_р_._-;\-* #,##0.00_р_._-;_-* &quot;-&quot;?_р_._-;_-@_-"/>
    <numFmt numFmtId="201" formatCode="_-* #,##0_р_._-;\-* #,##0_р_._-;_-* &quot;-&quot;?_р_._-;_-@_-"/>
    <numFmt numFmtId="202" formatCode="[$-FC19]d\ mmmm\ yyyy\ &quot;г.&quot;"/>
    <numFmt numFmtId="203" formatCode="0.0000000"/>
    <numFmt numFmtId="204" formatCode="0.000000"/>
    <numFmt numFmtId="205" formatCode="0.00000"/>
    <numFmt numFmtId="206" formatCode="0.0000"/>
    <numFmt numFmtId="207" formatCode="0.000"/>
    <numFmt numFmtId="208" formatCode="0.00000000"/>
  </numFmts>
  <fonts count="19">
    <font>
      <sz val="10"/>
      <name val="Arial Cyr"/>
      <family val="0"/>
    </font>
    <font>
      <sz val="12"/>
      <name val="Arial"/>
      <family val="0"/>
    </font>
    <font>
      <u val="single"/>
      <sz val="10"/>
      <color indexed="12"/>
      <name val="Times New Roman Cyr"/>
      <family val="0"/>
    </font>
    <font>
      <u val="single"/>
      <sz val="10"/>
      <color indexed="36"/>
      <name val="Arial Cyr"/>
      <family val="0"/>
    </font>
    <font>
      <sz val="10"/>
      <name val="Times New Roman Cyr"/>
      <family val="1"/>
    </font>
    <font>
      <b/>
      <sz val="11"/>
      <name val="Times New Roman Cyr"/>
      <family val="1"/>
    </font>
    <font>
      <b/>
      <sz val="10"/>
      <name val="Times New Roman Cyr"/>
      <family val="1"/>
    </font>
    <font>
      <b/>
      <i/>
      <sz val="10"/>
      <name val="Times New Roman Cyr"/>
      <family val="0"/>
    </font>
    <font>
      <i/>
      <sz val="10"/>
      <name val="Times New Roman Cyr"/>
      <family val="0"/>
    </font>
    <font>
      <b/>
      <i/>
      <sz val="12"/>
      <name val="Times New Roman Cyr"/>
      <family val="1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i/>
      <sz val="12"/>
      <name val="Times New Roman Cyr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9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0" fontId="1" fillId="0" borderId="0">
      <alignment/>
      <protection/>
    </xf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52">
    <xf numFmtId="0" fontId="0" fillId="0" borderId="0" xfId="0" applyAlignment="1">
      <alignment/>
    </xf>
    <xf numFmtId="49" fontId="4" fillId="0" borderId="0" xfId="21" applyNumberFormat="1" applyFont="1" applyAlignment="1">
      <alignment/>
      <protection/>
    </xf>
    <xf numFmtId="49" fontId="5" fillId="0" borderId="0" xfId="21" applyNumberFormat="1" applyFont="1" applyAlignment="1">
      <alignment horizontal="center"/>
      <protection/>
    </xf>
    <xf numFmtId="198" fontId="4" fillId="0" borderId="0" xfId="21" applyNumberFormat="1" applyFont="1" applyAlignment="1">
      <alignment/>
      <protection/>
    </xf>
    <xf numFmtId="3" fontId="6" fillId="0" borderId="1" xfId="23" applyNumberFormat="1" applyFont="1" applyBorder="1" applyAlignment="1">
      <alignment horizontal="left" vertical="center" wrapText="1"/>
      <protection/>
    </xf>
    <xf numFmtId="3" fontId="7" fillId="0" borderId="1" xfId="23" applyNumberFormat="1" applyFont="1" applyBorder="1" applyAlignment="1">
      <alignment horizontal="left" vertical="center" wrapText="1"/>
      <protection/>
    </xf>
    <xf numFmtId="3" fontId="7" fillId="0" borderId="2" xfId="23" applyNumberFormat="1" applyFont="1" applyBorder="1" applyAlignment="1">
      <alignment horizontal="left" vertical="center" wrapText="1"/>
      <protection/>
    </xf>
    <xf numFmtId="3" fontId="4" fillId="0" borderId="2" xfId="23" applyNumberFormat="1" applyFont="1" applyBorder="1" applyAlignment="1">
      <alignment vertical="center" wrapText="1"/>
      <protection/>
    </xf>
    <xf numFmtId="3" fontId="6" fillId="0" borderId="2" xfId="23" applyNumberFormat="1" applyFont="1" applyBorder="1" applyAlignment="1">
      <alignment horizontal="left" vertical="center" wrapText="1"/>
      <protection/>
    </xf>
    <xf numFmtId="3" fontId="6" fillId="0" borderId="3" xfId="23" applyNumberFormat="1" applyFont="1" applyBorder="1" applyAlignment="1">
      <alignment horizontal="left" vertical="center" wrapText="1"/>
      <protection/>
    </xf>
    <xf numFmtId="3" fontId="4" fillId="0" borderId="2" xfId="23" applyNumberFormat="1" applyFont="1" applyBorder="1" applyAlignment="1">
      <alignment horizontal="left" vertical="center" wrapText="1"/>
      <protection/>
    </xf>
    <xf numFmtId="3" fontId="4" fillId="0" borderId="2" xfId="23" applyNumberFormat="1" applyFont="1" applyBorder="1" applyAlignment="1">
      <alignment vertical="center" wrapText="1"/>
      <protection/>
    </xf>
    <xf numFmtId="3" fontId="6" fillId="0" borderId="1" xfId="23" applyNumberFormat="1" applyFont="1" applyBorder="1" applyAlignment="1">
      <alignment vertical="center" wrapText="1"/>
      <protection/>
    </xf>
    <xf numFmtId="3" fontId="6" fillId="0" borderId="1" xfId="23" applyNumberFormat="1" applyFont="1" applyBorder="1" applyAlignment="1">
      <alignment horizontal="left" vertical="center" wrapText="1"/>
      <protection/>
    </xf>
    <xf numFmtId="3" fontId="4" fillId="0" borderId="1" xfId="23" applyNumberFormat="1" applyFont="1" applyBorder="1" applyAlignment="1">
      <alignment horizontal="left" vertical="center" wrapText="1"/>
      <protection/>
    </xf>
    <xf numFmtId="3" fontId="4" fillId="0" borderId="3" xfId="23" applyNumberFormat="1" applyFont="1" applyBorder="1" applyAlignment="1">
      <alignment vertical="center" wrapText="1"/>
      <protection/>
    </xf>
    <xf numFmtId="3" fontId="6" fillId="0" borderId="3" xfId="23" applyNumberFormat="1" applyFont="1" applyBorder="1" applyAlignment="1">
      <alignment horizontal="left" vertical="center" wrapText="1"/>
      <protection/>
    </xf>
    <xf numFmtId="166" fontId="7" fillId="0" borderId="3" xfId="23" applyNumberFormat="1" applyFont="1" applyBorder="1" applyAlignment="1">
      <alignment horizontal="left" vertical="center" wrapText="1"/>
      <protection/>
    </xf>
    <xf numFmtId="166" fontId="6" fillId="0" borderId="4" xfId="23" applyNumberFormat="1" applyFont="1" applyBorder="1" applyAlignment="1">
      <alignment horizontal="left" vertical="center" wrapText="1"/>
      <protection/>
    </xf>
    <xf numFmtId="166" fontId="4" fillId="0" borderId="2" xfId="23" applyNumberFormat="1" applyFont="1" applyBorder="1" applyAlignment="1">
      <alignment horizontal="left" vertical="center" wrapText="1"/>
      <protection/>
    </xf>
    <xf numFmtId="166" fontId="4" fillId="0" borderId="4" xfId="23" applyNumberFormat="1" applyFont="1" applyBorder="1" applyAlignment="1">
      <alignment horizontal="left" vertical="center" wrapText="1"/>
      <protection/>
    </xf>
    <xf numFmtId="3" fontId="7" fillId="0" borderId="2" xfId="23" applyNumberFormat="1" applyFont="1" applyBorder="1" applyAlignment="1">
      <alignment vertical="center" wrapText="1"/>
      <protection/>
    </xf>
    <xf numFmtId="3" fontId="6" fillId="0" borderId="4" xfId="23" applyNumberFormat="1" applyFont="1" applyBorder="1" applyAlignment="1">
      <alignment vertical="center" wrapText="1"/>
      <protection/>
    </xf>
    <xf numFmtId="3" fontId="4" fillId="0" borderId="4" xfId="23" applyNumberFormat="1" applyFont="1" applyBorder="1" applyAlignment="1">
      <alignment vertical="center" wrapText="1"/>
      <protection/>
    </xf>
    <xf numFmtId="49" fontId="4" fillId="0" borderId="0" xfId="21" applyNumberFormat="1" applyFont="1" applyBorder="1" applyAlignment="1">
      <alignment horizontal="center" vertical="center" textRotation="90" wrapText="1"/>
      <protection/>
    </xf>
    <xf numFmtId="166" fontId="8" fillId="0" borderId="0" xfId="23" applyNumberFormat="1" applyFont="1" applyBorder="1" applyAlignment="1">
      <alignment vertical="center" wrapText="1"/>
      <protection/>
    </xf>
    <xf numFmtId="49" fontId="6" fillId="0" borderId="3" xfId="21" applyNumberFormat="1" applyFont="1" applyBorder="1" applyAlignment="1">
      <alignment horizontal="center" vertical="center" wrapText="1"/>
      <protection/>
    </xf>
    <xf numFmtId="49" fontId="6" fillId="0" borderId="3" xfId="21" applyNumberFormat="1" applyFont="1" applyBorder="1" applyAlignment="1">
      <alignment horizontal="center" vertical="center" textRotation="90" wrapText="1"/>
      <protection/>
    </xf>
    <xf numFmtId="49" fontId="7" fillId="0" borderId="3" xfId="21" applyNumberFormat="1" applyFont="1" applyBorder="1" applyAlignment="1">
      <alignment horizontal="center" vertical="center" wrapText="1"/>
      <protection/>
    </xf>
    <xf numFmtId="166" fontId="6" fillId="0" borderId="2" xfId="23" applyNumberFormat="1" applyFont="1" applyBorder="1" applyAlignment="1">
      <alignment vertical="center" wrapText="1"/>
      <protection/>
    </xf>
    <xf numFmtId="166" fontId="6" fillId="0" borderId="3" xfId="23" applyNumberFormat="1" applyFont="1" applyBorder="1" applyAlignment="1">
      <alignment vertical="center" wrapText="1"/>
      <protection/>
    </xf>
    <xf numFmtId="49" fontId="4" fillId="0" borderId="0" xfId="21" applyNumberFormat="1" applyFont="1" applyBorder="1" applyAlignment="1">
      <alignment horizontal="center" vertical="center" wrapText="1"/>
      <protection/>
    </xf>
    <xf numFmtId="166" fontId="4" fillId="0" borderId="0" xfId="23" applyNumberFormat="1" applyFont="1" applyBorder="1" applyAlignment="1">
      <alignment vertical="center" wrapText="1"/>
      <protection/>
    </xf>
    <xf numFmtId="3" fontId="4" fillId="0" borderId="0" xfId="23" applyNumberFormat="1" applyFont="1" applyBorder="1" applyAlignment="1">
      <alignment vertical="center" wrapText="1"/>
      <protection/>
    </xf>
    <xf numFmtId="3" fontId="7" fillId="0" borderId="2" xfId="23" applyNumberFormat="1" applyFont="1" applyBorder="1" applyAlignment="1">
      <alignment vertical="center" wrapText="1"/>
      <protection/>
    </xf>
    <xf numFmtId="3" fontId="6" fillId="0" borderId="5" xfId="23" applyNumberFormat="1" applyFont="1" applyBorder="1" applyAlignment="1">
      <alignment horizontal="left" vertical="center" wrapText="1"/>
      <protection/>
    </xf>
    <xf numFmtId="0" fontId="4" fillId="0" borderId="0" xfId="21" applyFont="1" applyAlignment="1">
      <alignment vertical="center" wrapText="1"/>
      <protection/>
    </xf>
    <xf numFmtId="166" fontId="4" fillId="0" borderId="2" xfId="23" applyNumberFormat="1" applyFont="1" applyBorder="1" applyAlignment="1">
      <alignment vertical="center" wrapText="1"/>
      <protection/>
    </xf>
    <xf numFmtId="166" fontId="4" fillId="0" borderId="3" xfId="23" applyNumberFormat="1" applyFont="1" applyBorder="1" applyAlignment="1">
      <alignment horizontal="left" vertical="center" wrapText="1"/>
      <protection/>
    </xf>
    <xf numFmtId="3" fontId="4" fillId="0" borderId="0" xfId="23" applyNumberFormat="1" applyFont="1" applyBorder="1" applyAlignment="1">
      <alignment horizontal="left" vertical="center" wrapText="1"/>
      <protection/>
    </xf>
    <xf numFmtId="3" fontId="6" fillId="0" borderId="3" xfId="23" applyNumberFormat="1" applyFont="1" applyBorder="1" applyAlignment="1">
      <alignment vertical="center" wrapText="1"/>
      <protection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3" fontId="7" fillId="0" borderId="3" xfId="23" applyNumberFormat="1" applyFont="1" applyBorder="1" applyAlignment="1">
      <alignment vertical="center" wrapText="1"/>
      <protection/>
    </xf>
    <xf numFmtId="0" fontId="12" fillId="0" borderId="0" xfId="0" applyFont="1" applyAlignment="1">
      <alignment/>
    </xf>
    <xf numFmtId="0" fontId="0" fillId="0" borderId="0" xfId="0" applyFont="1" applyAlignment="1">
      <alignment/>
    </xf>
    <xf numFmtId="49" fontId="6" fillId="0" borderId="0" xfId="21" applyNumberFormat="1" applyFont="1" applyBorder="1" applyAlignment="1">
      <alignment horizontal="center" vertical="center" wrapText="1"/>
      <protection/>
    </xf>
    <xf numFmtId="166" fontId="7" fillId="0" borderId="3" xfId="23" applyNumberFormat="1" applyFont="1" applyBorder="1" applyAlignment="1">
      <alignment vertical="center" wrapText="1"/>
      <protection/>
    </xf>
    <xf numFmtId="166" fontId="4" fillId="0" borderId="3" xfId="23" applyNumberFormat="1" applyFont="1" applyBorder="1" applyAlignment="1">
      <alignment vertical="center" wrapText="1"/>
      <protection/>
    </xf>
    <xf numFmtId="3" fontId="4" fillId="0" borderId="3" xfId="23" applyNumberFormat="1" applyFont="1" applyBorder="1" applyAlignment="1">
      <alignment vertical="center" wrapText="1"/>
      <protection/>
    </xf>
    <xf numFmtId="49" fontId="6" fillId="0" borderId="3" xfId="23" applyNumberFormat="1" applyFont="1" applyBorder="1" applyAlignment="1">
      <alignment horizontal="center" vertical="top"/>
      <protection/>
    </xf>
    <xf numFmtId="3" fontId="4" fillId="0" borderId="1" xfId="23" applyNumberFormat="1" applyFont="1" applyBorder="1" applyAlignment="1">
      <alignment vertical="center" wrapText="1"/>
      <protection/>
    </xf>
    <xf numFmtId="0" fontId="13" fillId="0" borderId="3" xfId="0" applyFont="1" applyBorder="1" applyAlignment="1">
      <alignment vertical="center" wrapText="1"/>
    </xf>
    <xf numFmtId="3" fontId="14" fillId="0" borderId="3" xfId="23" applyNumberFormat="1" applyFont="1" applyBorder="1" applyAlignment="1">
      <alignment horizontal="left" vertical="center" wrapText="1"/>
      <protection/>
    </xf>
    <xf numFmtId="49" fontId="13" fillId="0" borderId="3" xfId="0" applyNumberFormat="1" applyFont="1" applyFill="1" applyBorder="1" applyAlignment="1">
      <alignment horizontal="center" vertical="top" wrapText="1"/>
    </xf>
    <xf numFmtId="3" fontId="13" fillId="0" borderId="3" xfId="23" applyNumberFormat="1" applyFont="1" applyBorder="1" applyAlignment="1">
      <alignment horizontal="left" vertical="center" wrapText="1"/>
      <protection/>
    </xf>
    <xf numFmtId="3" fontId="15" fillId="0" borderId="3" xfId="23" applyNumberFormat="1" applyFont="1" applyBorder="1" applyAlignment="1">
      <alignment horizontal="left" vertical="center" wrapText="1"/>
      <protection/>
    </xf>
    <xf numFmtId="0" fontId="15" fillId="0" borderId="3" xfId="0" applyFont="1" applyBorder="1" applyAlignment="1">
      <alignment vertical="center" wrapText="1"/>
    </xf>
    <xf numFmtId="169" fontId="0" fillId="0" borderId="0" xfId="0" applyNumberFormat="1" applyAlignment="1">
      <alignment horizontal="right"/>
    </xf>
    <xf numFmtId="169" fontId="4" fillId="0" borderId="0" xfId="21" applyNumberFormat="1" applyFont="1" applyAlignment="1">
      <alignment/>
      <protection/>
    </xf>
    <xf numFmtId="169" fontId="0" fillId="0" borderId="0" xfId="0" applyNumberFormat="1" applyAlignment="1">
      <alignment/>
    </xf>
    <xf numFmtId="169" fontId="6" fillId="0" borderId="3" xfId="21" applyNumberFormat="1" applyFont="1" applyBorder="1" applyAlignment="1">
      <alignment horizontal="center"/>
      <protection/>
    </xf>
    <xf numFmtId="169" fontId="7" fillId="0" borderId="3" xfId="21" applyNumberFormat="1" applyFont="1" applyBorder="1" applyAlignment="1">
      <alignment horizontal="center"/>
      <protection/>
    </xf>
    <xf numFmtId="169" fontId="4" fillId="0" borderId="3" xfId="21" applyNumberFormat="1" applyFont="1" applyBorder="1" applyAlignment="1">
      <alignment horizontal="center"/>
      <protection/>
    </xf>
    <xf numFmtId="169" fontId="6" fillId="0" borderId="3" xfId="21" applyNumberFormat="1" applyFont="1" applyBorder="1" applyAlignment="1">
      <alignment horizontal="center"/>
      <protection/>
    </xf>
    <xf numFmtId="169" fontId="7" fillId="0" borderId="3" xfId="21" applyNumberFormat="1" applyFont="1" applyBorder="1" applyAlignment="1">
      <alignment horizontal="center"/>
      <protection/>
    </xf>
    <xf numFmtId="169" fontId="4" fillId="0" borderId="3" xfId="21" applyNumberFormat="1" applyFont="1" applyBorder="1" applyAlignment="1">
      <alignment horizontal="center"/>
      <protection/>
    </xf>
    <xf numFmtId="169" fontId="4" fillId="0" borderId="0" xfId="21" applyNumberFormat="1" applyFont="1" applyBorder="1" applyAlignment="1">
      <alignment horizontal="center"/>
      <protection/>
    </xf>
    <xf numFmtId="169" fontId="8" fillId="0" borderId="0" xfId="21" applyNumberFormat="1" applyFont="1" applyBorder="1" applyAlignment="1">
      <alignment horizontal="center"/>
      <protection/>
    </xf>
    <xf numFmtId="169" fontId="4" fillId="0" borderId="0" xfId="21" applyNumberFormat="1" applyFont="1" applyBorder="1" applyAlignment="1">
      <alignment horizontal="center"/>
      <protection/>
    </xf>
    <xf numFmtId="169" fontId="8" fillId="0" borderId="3" xfId="21" applyNumberFormat="1" applyFont="1" applyBorder="1" applyAlignment="1">
      <alignment horizontal="center"/>
      <protection/>
    </xf>
    <xf numFmtId="169" fontId="4" fillId="0" borderId="0" xfId="21" applyNumberFormat="1" applyFont="1">
      <alignment/>
      <protection/>
    </xf>
    <xf numFmtId="49" fontId="8" fillId="0" borderId="3" xfId="21" applyNumberFormat="1" applyFont="1" applyBorder="1" applyAlignment="1">
      <alignment horizontal="center" vertical="center" wrapText="1"/>
      <protection/>
    </xf>
    <xf numFmtId="0" fontId="0" fillId="0" borderId="0" xfId="0" applyAlignment="1">
      <alignment horizontal="center"/>
    </xf>
    <xf numFmtId="49" fontId="4" fillId="0" borderId="0" xfId="21" applyNumberFormat="1" applyFont="1" applyAlignment="1">
      <alignment horizontal="center"/>
      <protection/>
    </xf>
    <xf numFmtId="49" fontId="7" fillId="0" borderId="3" xfId="23" applyNumberFormat="1" applyFont="1" applyBorder="1" applyAlignment="1">
      <alignment horizontal="center" vertical="top"/>
      <protection/>
    </xf>
    <xf numFmtId="49" fontId="6" fillId="0" borderId="0" xfId="23" applyNumberFormat="1" applyFont="1" applyBorder="1" applyAlignment="1">
      <alignment horizontal="center" vertical="top"/>
      <protection/>
    </xf>
    <xf numFmtId="49" fontId="7" fillId="0" borderId="3" xfId="23" applyNumberFormat="1" applyFont="1" applyBorder="1" applyAlignment="1">
      <alignment horizontal="center" vertical="top"/>
      <protection/>
    </xf>
    <xf numFmtId="49" fontId="6" fillId="0" borderId="3" xfId="23" applyNumberFormat="1" applyFont="1" applyBorder="1" applyAlignment="1">
      <alignment horizontal="center" vertical="top"/>
      <protection/>
    </xf>
    <xf numFmtId="49" fontId="4" fillId="0" borderId="3" xfId="23" applyNumberFormat="1" applyFont="1" applyBorder="1" applyAlignment="1">
      <alignment horizontal="center" vertical="top"/>
      <protection/>
    </xf>
    <xf numFmtId="3" fontId="4" fillId="0" borderId="1" xfId="23" applyNumberFormat="1" applyFont="1" applyBorder="1" applyAlignment="1">
      <alignment horizontal="left" vertical="center" wrapText="1"/>
      <protection/>
    </xf>
    <xf numFmtId="49" fontId="8" fillId="0" borderId="3" xfId="23" applyNumberFormat="1" applyFont="1" applyBorder="1" applyAlignment="1">
      <alignment horizontal="center" vertical="top"/>
      <protection/>
    </xf>
    <xf numFmtId="3" fontId="8" fillId="0" borderId="1" xfId="23" applyNumberFormat="1" applyFont="1" applyBorder="1" applyAlignment="1">
      <alignment horizontal="left" vertical="center" wrapText="1"/>
      <protection/>
    </xf>
    <xf numFmtId="3" fontId="4" fillId="0" borderId="1" xfId="23" applyNumberFormat="1" applyFont="1" applyBorder="1" applyAlignment="1">
      <alignment vertical="center" wrapText="1"/>
      <protection/>
    </xf>
    <xf numFmtId="49" fontId="4" fillId="0" borderId="3" xfId="23" applyNumberFormat="1" applyFont="1" applyBorder="1" applyAlignment="1">
      <alignment horizontal="center" vertical="top"/>
      <protection/>
    </xf>
    <xf numFmtId="3" fontId="4" fillId="0" borderId="3" xfId="23" applyNumberFormat="1" applyFont="1" applyBorder="1" applyAlignment="1">
      <alignment horizontal="left" vertical="center" wrapText="1"/>
      <protection/>
    </xf>
    <xf numFmtId="49" fontId="4" fillId="0" borderId="3" xfId="23" applyNumberFormat="1" applyFont="1" applyBorder="1" applyAlignment="1">
      <alignment horizontal="center" vertical="center"/>
      <protection/>
    </xf>
    <xf numFmtId="3" fontId="4" fillId="0" borderId="5" xfId="23" applyNumberFormat="1" applyFont="1" applyBorder="1" applyAlignment="1">
      <alignment horizontal="left" vertical="center" wrapText="1"/>
      <protection/>
    </xf>
    <xf numFmtId="49" fontId="8" fillId="0" borderId="3" xfId="23" applyNumberFormat="1" applyFont="1" applyBorder="1" applyAlignment="1">
      <alignment horizontal="center" vertical="top"/>
      <protection/>
    </xf>
    <xf numFmtId="3" fontId="6" fillId="0" borderId="6" xfId="23" applyNumberFormat="1" applyFont="1" applyBorder="1" applyAlignment="1">
      <alignment horizontal="center" vertical="center" wrapText="1"/>
      <protection/>
    </xf>
    <xf numFmtId="3" fontId="4" fillId="0" borderId="6" xfId="23" applyNumberFormat="1" applyFont="1" applyBorder="1" applyAlignment="1">
      <alignment horizontal="center" vertical="center" wrapText="1"/>
      <protection/>
    </xf>
    <xf numFmtId="49" fontId="4" fillId="0" borderId="6" xfId="23" applyNumberFormat="1" applyFont="1" applyBorder="1" applyAlignment="1">
      <alignment horizontal="center" vertical="center" wrapText="1"/>
      <protection/>
    </xf>
    <xf numFmtId="49" fontId="7" fillId="0" borderId="3" xfId="23" applyNumberFormat="1" applyFont="1" applyBorder="1" applyAlignment="1">
      <alignment horizontal="center" vertical="center" wrapText="1"/>
      <protection/>
    </xf>
    <xf numFmtId="49" fontId="7" fillId="0" borderId="3" xfId="23" applyNumberFormat="1" applyFont="1" applyBorder="1" applyAlignment="1">
      <alignment horizontal="center" vertical="center" wrapText="1"/>
      <protection/>
    </xf>
    <xf numFmtId="3" fontId="7" fillId="0" borderId="3" xfId="23" applyNumberFormat="1" applyFont="1" applyBorder="1" applyAlignment="1">
      <alignment horizontal="center" vertical="center" wrapText="1"/>
      <protection/>
    </xf>
    <xf numFmtId="49" fontId="6" fillId="0" borderId="6" xfId="23" applyNumberFormat="1" applyFont="1" applyBorder="1" applyAlignment="1">
      <alignment horizontal="center" vertical="center" wrapText="1"/>
      <protection/>
    </xf>
    <xf numFmtId="49" fontId="4" fillId="0" borderId="3" xfId="23" applyNumberFormat="1" applyFont="1" applyBorder="1" applyAlignment="1">
      <alignment horizontal="center" vertical="center"/>
      <protection/>
    </xf>
    <xf numFmtId="3" fontId="7" fillId="0" borderId="3" xfId="23" applyNumberFormat="1" applyFont="1" applyBorder="1" applyAlignment="1">
      <alignment horizontal="center" vertical="center" wrapText="1"/>
      <protection/>
    </xf>
    <xf numFmtId="3" fontId="4" fillId="0" borderId="3" xfId="23" applyNumberFormat="1" applyFont="1" applyBorder="1" applyAlignment="1">
      <alignment horizontal="center" vertical="center" wrapText="1"/>
      <protection/>
    </xf>
    <xf numFmtId="3" fontId="7" fillId="0" borderId="6" xfId="23" applyNumberFormat="1" applyFont="1" applyBorder="1" applyAlignment="1">
      <alignment horizontal="center" vertical="center" wrapText="1"/>
      <protection/>
    </xf>
    <xf numFmtId="3" fontId="8" fillId="0" borderId="6" xfId="23" applyNumberFormat="1" applyFont="1" applyBorder="1" applyAlignment="1">
      <alignment horizontal="center" vertical="center" wrapText="1"/>
      <protection/>
    </xf>
    <xf numFmtId="49" fontId="4" fillId="0" borderId="6" xfId="23" applyNumberFormat="1" applyFont="1" applyBorder="1" applyAlignment="1">
      <alignment horizontal="center" vertical="center" wrapText="1"/>
      <protection/>
    </xf>
    <xf numFmtId="3" fontId="4" fillId="0" borderId="6" xfId="23" applyNumberFormat="1" applyFont="1" applyBorder="1" applyAlignment="1">
      <alignment horizontal="center" vertical="center" wrapText="1"/>
      <protection/>
    </xf>
    <xf numFmtId="3" fontId="6" fillId="0" borderId="3" xfId="23" applyNumberFormat="1" applyFont="1" applyBorder="1" applyAlignment="1">
      <alignment horizontal="center" vertical="center" wrapText="1"/>
      <protection/>
    </xf>
    <xf numFmtId="166" fontId="7" fillId="0" borderId="3" xfId="23" applyNumberFormat="1" applyFont="1" applyBorder="1" applyAlignment="1">
      <alignment horizontal="center" vertical="center" wrapText="1"/>
      <protection/>
    </xf>
    <xf numFmtId="166" fontId="6" fillId="0" borderId="3" xfId="23" applyNumberFormat="1" applyFont="1" applyBorder="1" applyAlignment="1">
      <alignment horizontal="center" vertical="center" wrapText="1"/>
      <protection/>
    </xf>
    <xf numFmtId="166" fontId="4" fillId="0" borderId="3" xfId="23" applyNumberFormat="1" applyFont="1" applyBorder="1" applyAlignment="1">
      <alignment horizontal="center" vertical="center" wrapText="1"/>
      <protection/>
    </xf>
    <xf numFmtId="166" fontId="8" fillId="0" borderId="3" xfId="23" applyNumberFormat="1" applyFont="1" applyBorder="1" applyAlignment="1">
      <alignment horizontal="center" vertical="center" wrapText="1"/>
      <protection/>
    </xf>
    <xf numFmtId="166" fontId="7" fillId="0" borderId="3" xfId="23" applyNumberFormat="1" applyFont="1" applyBorder="1" applyAlignment="1">
      <alignment horizontal="center" vertical="center" wrapText="1"/>
      <protection/>
    </xf>
    <xf numFmtId="49" fontId="6" fillId="0" borderId="3" xfId="23" applyNumberFormat="1" applyFont="1" applyBorder="1" applyAlignment="1">
      <alignment horizontal="center" vertical="center"/>
      <protection/>
    </xf>
    <xf numFmtId="3" fontId="4" fillId="0" borderId="3" xfId="23" applyNumberFormat="1" applyFont="1" applyBorder="1" applyAlignment="1">
      <alignment horizontal="center" vertical="center" wrapText="1"/>
      <protection/>
    </xf>
    <xf numFmtId="0" fontId="14" fillId="0" borderId="3" xfId="0" applyFont="1" applyBorder="1" applyAlignment="1">
      <alignment vertical="center" wrapText="1"/>
    </xf>
    <xf numFmtId="0" fontId="0" fillId="0" borderId="0" xfId="0" applyFont="1" applyAlignment="1">
      <alignment/>
    </xf>
    <xf numFmtId="49" fontId="14" fillId="0" borderId="3" xfId="0" applyNumberFormat="1" applyFont="1" applyFill="1" applyBorder="1" applyAlignment="1">
      <alignment horizontal="center" vertical="top" wrapText="1"/>
    </xf>
    <xf numFmtId="49" fontId="4" fillId="0" borderId="3" xfId="21" applyNumberFormat="1" applyFont="1" applyBorder="1" applyAlignment="1">
      <alignment horizontal="center" vertical="center" textRotation="90" wrapText="1"/>
      <protection/>
    </xf>
    <xf numFmtId="49" fontId="4" fillId="0" borderId="3" xfId="21" applyNumberFormat="1" applyFont="1" applyBorder="1" applyAlignment="1">
      <alignment horizontal="center" vertical="center" wrapText="1"/>
      <protection/>
    </xf>
    <xf numFmtId="166" fontId="4" fillId="0" borderId="3" xfId="23" applyNumberFormat="1" applyFont="1" applyBorder="1" applyAlignment="1">
      <alignment vertical="center" wrapText="1"/>
      <protection/>
    </xf>
    <xf numFmtId="166" fontId="7" fillId="0" borderId="3" xfId="23" applyNumberFormat="1" applyFont="1" applyBorder="1" applyAlignment="1">
      <alignment horizontal="left" vertical="center" wrapText="1"/>
      <protection/>
    </xf>
    <xf numFmtId="166" fontId="6" fillId="0" borderId="3" xfId="23" applyNumberFormat="1" applyFont="1" applyBorder="1" applyAlignment="1">
      <alignment horizontal="left" vertical="center" wrapText="1"/>
      <protection/>
    </xf>
    <xf numFmtId="3" fontId="7" fillId="0" borderId="3" xfId="23" applyNumberFormat="1" applyFont="1" applyBorder="1" applyAlignment="1">
      <alignment horizontal="left" vertical="center" wrapText="1"/>
      <protection/>
    </xf>
    <xf numFmtId="3" fontId="4" fillId="0" borderId="3" xfId="23" applyNumberFormat="1" applyFont="1" applyBorder="1" applyAlignment="1">
      <alignment horizontal="left" vertical="center" wrapText="1"/>
      <protection/>
    </xf>
    <xf numFmtId="3" fontId="7" fillId="0" borderId="3" xfId="23" applyNumberFormat="1" applyFont="1" applyBorder="1" applyAlignment="1">
      <alignment horizontal="left" vertical="center" wrapText="1"/>
      <protection/>
    </xf>
    <xf numFmtId="3" fontId="6" fillId="0" borderId="3" xfId="23" applyNumberFormat="1" applyFont="1" applyBorder="1" applyAlignment="1">
      <alignment vertical="center" wrapText="1"/>
      <protection/>
    </xf>
    <xf numFmtId="49" fontId="4" fillId="0" borderId="3" xfId="23" applyNumberFormat="1" applyFont="1" applyBorder="1" applyAlignment="1">
      <alignment horizontal="center" vertical="center" wrapText="1"/>
      <protection/>
    </xf>
    <xf numFmtId="3" fontId="7" fillId="0" borderId="3" xfId="23" applyNumberFormat="1" applyFont="1" applyBorder="1" applyAlignment="1">
      <alignment vertical="center" wrapText="1"/>
      <protection/>
    </xf>
    <xf numFmtId="3" fontId="6" fillId="0" borderId="2" xfId="23" applyNumberFormat="1" applyFont="1" applyBorder="1" applyAlignment="1">
      <alignment vertical="center" wrapText="1"/>
      <protection/>
    </xf>
    <xf numFmtId="0" fontId="13" fillId="0" borderId="3" xfId="22" applyFont="1" applyBorder="1" applyAlignment="1">
      <alignment vertical="center" wrapText="1"/>
      <protection/>
    </xf>
    <xf numFmtId="0" fontId="14" fillId="0" borderId="3" xfId="22" applyFont="1" applyBorder="1" applyAlignment="1">
      <alignment vertical="center" wrapText="1"/>
      <protection/>
    </xf>
    <xf numFmtId="49" fontId="7" fillId="0" borderId="3" xfId="23" applyNumberFormat="1" applyFont="1" applyBorder="1" applyAlignment="1">
      <alignment horizontal="center" vertical="center"/>
      <protection/>
    </xf>
    <xf numFmtId="49" fontId="6" fillId="0" borderId="3" xfId="23" applyNumberFormat="1" applyFont="1" applyBorder="1" applyAlignment="1">
      <alignment horizontal="center" vertical="center"/>
      <protection/>
    </xf>
    <xf numFmtId="49" fontId="8" fillId="0" borderId="3" xfId="23" applyNumberFormat="1" applyFont="1" applyBorder="1" applyAlignment="1">
      <alignment horizontal="center" vertical="center"/>
      <protection/>
    </xf>
    <xf numFmtId="49" fontId="6" fillId="0" borderId="6" xfId="23" applyNumberFormat="1" applyFont="1" applyBorder="1" applyAlignment="1">
      <alignment horizontal="center" vertical="center"/>
      <protection/>
    </xf>
    <xf numFmtId="49" fontId="7" fillId="0" borderId="6" xfId="23" applyNumberFormat="1" applyFont="1" applyBorder="1" applyAlignment="1">
      <alignment horizontal="center" vertical="center"/>
      <protection/>
    </xf>
    <xf numFmtId="49" fontId="4" fillId="0" borderId="6" xfId="23" applyNumberFormat="1" applyFont="1" applyBorder="1" applyAlignment="1">
      <alignment horizontal="center" vertical="center"/>
      <protection/>
    </xf>
    <xf numFmtId="49" fontId="7" fillId="0" borderId="3" xfId="23" applyNumberFormat="1" applyFont="1" applyBorder="1" applyAlignment="1">
      <alignment horizontal="center" vertical="center"/>
      <protection/>
    </xf>
    <xf numFmtId="49" fontId="4" fillId="0" borderId="6" xfId="23" applyNumberFormat="1" applyFont="1" applyBorder="1" applyAlignment="1">
      <alignment horizontal="center" vertical="center"/>
      <protection/>
    </xf>
    <xf numFmtId="49" fontId="8" fillId="0" borderId="3" xfId="23" applyNumberFormat="1" applyFont="1" applyBorder="1" applyAlignment="1">
      <alignment horizontal="center" vertical="center"/>
      <protection/>
    </xf>
    <xf numFmtId="49" fontId="6" fillId="0" borderId="0" xfId="23" applyNumberFormat="1" applyFont="1" applyBorder="1" applyAlignment="1">
      <alignment horizontal="center" vertical="center"/>
      <protection/>
    </xf>
    <xf numFmtId="49" fontId="13" fillId="0" borderId="3" xfId="0" applyNumberFormat="1" applyFont="1" applyBorder="1" applyAlignment="1">
      <alignment horizontal="center" vertical="center" wrapText="1"/>
    </xf>
    <xf numFmtId="49" fontId="14" fillId="0" borderId="3" xfId="0" applyNumberFormat="1" applyFont="1" applyFill="1" applyBorder="1" applyAlignment="1">
      <alignment horizontal="center" vertical="center" wrapText="1"/>
    </xf>
    <xf numFmtId="49" fontId="14" fillId="0" borderId="3" xfId="0" applyNumberFormat="1" applyFont="1" applyBorder="1" applyAlignment="1">
      <alignment horizontal="center" vertical="center" wrapText="1"/>
    </xf>
    <xf numFmtId="49" fontId="13" fillId="0" borderId="3" xfId="0" applyNumberFormat="1" applyFont="1" applyFill="1" applyBorder="1" applyAlignment="1">
      <alignment horizontal="center" vertical="center" wrapText="1"/>
    </xf>
    <xf numFmtId="49" fontId="13" fillId="0" borderId="3" xfId="22" applyNumberFormat="1" applyFont="1" applyBorder="1" applyAlignment="1">
      <alignment horizontal="center" vertical="center" wrapText="1"/>
      <protection/>
    </xf>
    <xf numFmtId="49" fontId="14" fillId="0" borderId="3" xfId="22" applyNumberFormat="1" applyFont="1" applyBorder="1" applyAlignment="1">
      <alignment horizontal="center" vertical="center" wrapText="1"/>
      <protection/>
    </xf>
    <xf numFmtId="49" fontId="15" fillId="0" borderId="3" xfId="0" applyNumberFormat="1" applyFont="1" applyFill="1" applyBorder="1" applyAlignment="1">
      <alignment horizontal="center" vertical="center" wrapText="1"/>
    </xf>
    <xf numFmtId="49" fontId="4" fillId="0" borderId="0" xfId="23" applyNumberFormat="1" applyFont="1" applyBorder="1" applyAlignment="1">
      <alignment horizontal="center" vertical="center"/>
      <protection/>
    </xf>
    <xf numFmtId="49" fontId="4" fillId="0" borderId="3" xfId="21" applyNumberFormat="1" applyFont="1" applyBorder="1" applyAlignment="1">
      <alignment horizontal="center" vertical="center"/>
      <protection/>
    </xf>
    <xf numFmtId="49" fontId="9" fillId="0" borderId="3" xfId="23" applyNumberFormat="1" applyFont="1" applyBorder="1" applyAlignment="1">
      <alignment horizontal="center" vertical="center"/>
      <protection/>
    </xf>
    <xf numFmtId="49" fontId="4" fillId="0" borderId="0" xfId="21" applyNumberFormat="1" applyFont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49" fontId="15" fillId="0" borderId="3" xfId="0" applyNumberFormat="1" applyFont="1" applyFill="1" applyBorder="1" applyAlignment="1">
      <alignment horizontal="center" vertical="top" wrapText="1"/>
    </xf>
    <xf numFmtId="0" fontId="0" fillId="0" borderId="0" xfId="0" applyAlignment="1">
      <alignment horizontal="center" vertical="top"/>
    </xf>
    <xf numFmtId="49" fontId="6" fillId="0" borderId="2" xfId="23" applyNumberFormat="1" applyFont="1" applyBorder="1" applyAlignment="1">
      <alignment horizontal="left" vertical="center" wrapText="1"/>
      <protection/>
    </xf>
    <xf numFmtId="49" fontId="4" fillId="0" borderId="1" xfId="23" applyNumberFormat="1" applyFont="1" applyBorder="1" applyAlignment="1">
      <alignment horizontal="left" vertical="center" wrapText="1"/>
      <protection/>
    </xf>
    <xf numFmtId="49" fontId="6" fillId="0" borderId="1" xfId="23" applyNumberFormat="1" applyFont="1" applyBorder="1" applyAlignment="1">
      <alignment horizontal="left" vertical="center" wrapText="1"/>
      <protection/>
    </xf>
    <xf numFmtId="3" fontId="8" fillId="0" borderId="2" xfId="23" applyNumberFormat="1" applyFont="1" applyBorder="1" applyAlignment="1">
      <alignment vertical="center" wrapText="1"/>
      <protection/>
    </xf>
    <xf numFmtId="0" fontId="14" fillId="0" borderId="2" xfId="0" applyFont="1" applyBorder="1" applyAlignment="1">
      <alignment vertical="center" wrapText="1"/>
    </xf>
    <xf numFmtId="49" fontId="4" fillId="0" borderId="3" xfId="21" applyNumberFormat="1" applyFont="1" applyBorder="1" applyAlignment="1">
      <alignment horizontal="left" vertical="center" wrapText="1"/>
      <protection/>
    </xf>
    <xf numFmtId="3" fontId="8" fillId="0" borderId="3" xfId="23" applyNumberFormat="1" applyFont="1" applyBorder="1" applyAlignment="1">
      <alignment vertical="center" wrapText="1"/>
      <protection/>
    </xf>
    <xf numFmtId="49" fontId="6" fillId="0" borderId="3" xfId="21" applyNumberFormat="1" applyFont="1" applyBorder="1" applyAlignment="1">
      <alignment horizontal="left" vertical="center" wrapText="1"/>
      <protection/>
    </xf>
    <xf numFmtId="49" fontId="6" fillId="0" borderId="3" xfId="23" applyNumberFormat="1" applyFont="1" applyBorder="1" applyAlignment="1">
      <alignment horizontal="left" vertical="center" wrapText="1"/>
      <protection/>
    </xf>
    <xf numFmtId="49" fontId="4" fillId="0" borderId="3" xfId="23" applyNumberFormat="1" applyFont="1" applyBorder="1" applyAlignment="1">
      <alignment horizontal="left" vertical="center" wrapText="1"/>
      <protection/>
    </xf>
    <xf numFmtId="0" fontId="8" fillId="0" borderId="0" xfId="21" applyFont="1" applyBorder="1" applyAlignment="1">
      <alignment vertical="center"/>
      <protection/>
    </xf>
    <xf numFmtId="0" fontId="6" fillId="0" borderId="3" xfId="21" applyFont="1" applyBorder="1" applyAlignment="1">
      <alignment vertical="center"/>
      <protection/>
    </xf>
    <xf numFmtId="0" fontId="7" fillId="0" borderId="3" xfId="21" applyFont="1" applyBorder="1" applyAlignment="1">
      <alignment vertical="center"/>
      <protection/>
    </xf>
    <xf numFmtId="0" fontId="6" fillId="0" borderId="3" xfId="21" applyFont="1" applyBorder="1" applyAlignment="1">
      <alignment vertical="center" wrapText="1"/>
      <protection/>
    </xf>
    <xf numFmtId="0" fontId="4" fillId="0" borderId="3" xfId="21" applyFont="1" applyBorder="1" applyAlignment="1">
      <alignment vertical="center"/>
      <protection/>
    </xf>
    <xf numFmtId="0" fontId="6" fillId="0" borderId="3" xfId="21" applyFont="1" applyBorder="1" applyAlignment="1">
      <alignment vertical="center"/>
      <protection/>
    </xf>
    <xf numFmtId="49" fontId="6" fillId="0" borderId="3" xfId="23" applyNumberFormat="1" applyFont="1" applyBorder="1" applyAlignment="1">
      <alignment horizontal="left" vertical="center"/>
      <protection/>
    </xf>
    <xf numFmtId="49" fontId="7" fillId="0" borderId="2" xfId="23" applyNumberFormat="1" applyFont="1" applyBorder="1" applyAlignment="1">
      <alignment horizontal="left" vertical="center" wrapText="1"/>
      <protection/>
    </xf>
    <xf numFmtId="49" fontId="4" fillId="0" borderId="3" xfId="21" applyNumberFormat="1" applyFont="1" applyBorder="1" applyAlignment="1">
      <alignment horizontal="left" vertical="center" wrapText="1"/>
      <protection/>
    </xf>
    <xf numFmtId="49" fontId="4" fillId="0" borderId="2" xfId="21" applyNumberFormat="1" applyFont="1" applyBorder="1" applyAlignment="1">
      <alignment horizontal="left" vertical="center" wrapText="1"/>
      <protection/>
    </xf>
    <xf numFmtId="49" fontId="4" fillId="0" borderId="1" xfId="21" applyNumberFormat="1" applyFont="1" applyBorder="1" applyAlignment="1">
      <alignment horizontal="left" vertical="center" wrapText="1"/>
      <protection/>
    </xf>
    <xf numFmtId="3" fontId="4" fillId="0" borderId="5" xfId="23" applyNumberFormat="1" applyFont="1" applyBorder="1" applyAlignment="1">
      <alignment vertical="center" wrapText="1"/>
      <protection/>
    </xf>
    <xf numFmtId="0" fontId="0" fillId="0" borderId="0" xfId="0" applyAlignment="1">
      <alignment vertical="center"/>
    </xf>
    <xf numFmtId="49" fontId="4" fillId="0" borderId="5" xfId="23" applyNumberFormat="1" applyFont="1" applyBorder="1" applyAlignment="1">
      <alignment horizontal="left" vertical="center" wrapText="1"/>
      <protection/>
    </xf>
    <xf numFmtId="0" fontId="4" fillId="0" borderId="7" xfId="0" applyFont="1" applyBorder="1" applyAlignment="1">
      <alignment vertical="center" wrapText="1"/>
    </xf>
    <xf numFmtId="0" fontId="6" fillId="0" borderId="7" xfId="0" applyFont="1" applyBorder="1" applyAlignment="1">
      <alignment vertical="center" wrapText="1"/>
    </xf>
    <xf numFmtId="169" fontId="6" fillId="0" borderId="6" xfId="21" applyNumberFormat="1" applyFont="1" applyBorder="1" applyAlignment="1">
      <alignment horizontal="center"/>
      <protection/>
    </xf>
    <xf numFmtId="49" fontId="4" fillId="0" borderId="3" xfId="21" applyNumberFormat="1" applyFont="1" applyBorder="1" applyAlignment="1">
      <alignment horizontal="center" vertical="center" textRotation="90" wrapText="1"/>
      <protection/>
    </xf>
    <xf numFmtId="0" fontId="14" fillId="0" borderId="3" xfId="0" applyFont="1" applyBorder="1" applyAlignment="1">
      <alignment/>
    </xf>
    <xf numFmtId="0" fontId="14" fillId="0" borderId="0" xfId="0" applyFont="1" applyAlignment="1">
      <alignment/>
    </xf>
    <xf numFmtId="0" fontId="17" fillId="0" borderId="0" xfId="0" applyFont="1" applyAlignment="1">
      <alignment/>
    </xf>
    <xf numFmtId="0" fontId="14" fillId="0" borderId="0" xfId="0" applyFont="1" applyAlignment="1">
      <alignment horizontal="right"/>
    </xf>
    <xf numFmtId="0" fontId="4" fillId="0" borderId="3" xfId="21" applyFont="1" applyBorder="1" applyAlignment="1">
      <alignment horizontal="center" vertical="center" wrapText="1"/>
      <protection/>
    </xf>
    <xf numFmtId="169" fontId="4" fillId="0" borderId="3" xfId="21" applyNumberFormat="1" applyFont="1" applyBorder="1" applyAlignment="1">
      <alignment horizontal="center" vertical="center" wrapText="1"/>
      <protection/>
    </xf>
    <xf numFmtId="0" fontId="14" fillId="0" borderId="3" xfId="0" applyFont="1" applyBorder="1" applyAlignment="1">
      <alignment horizontal="center" vertical="center" wrapText="1"/>
    </xf>
    <xf numFmtId="169" fontId="6" fillId="0" borderId="2" xfId="21" applyNumberFormat="1" applyFont="1" applyBorder="1" applyAlignment="1">
      <alignment horizontal="center"/>
      <protection/>
    </xf>
    <xf numFmtId="169" fontId="7" fillId="0" borderId="2" xfId="21" applyNumberFormat="1" applyFont="1" applyBorder="1" applyAlignment="1">
      <alignment horizontal="center"/>
      <protection/>
    </xf>
    <xf numFmtId="169" fontId="6" fillId="0" borderId="2" xfId="21" applyNumberFormat="1" applyFont="1" applyBorder="1" applyAlignment="1">
      <alignment horizontal="center"/>
      <protection/>
    </xf>
    <xf numFmtId="169" fontId="4" fillId="0" borderId="2" xfId="21" applyNumberFormat="1" applyFont="1" applyBorder="1" applyAlignment="1">
      <alignment horizontal="center"/>
      <protection/>
    </xf>
    <xf numFmtId="169" fontId="8" fillId="0" borderId="2" xfId="21" applyNumberFormat="1" applyFont="1" applyBorder="1" applyAlignment="1">
      <alignment horizontal="center"/>
      <protection/>
    </xf>
    <xf numFmtId="169" fontId="7" fillId="0" borderId="2" xfId="21" applyNumberFormat="1" applyFont="1" applyBorder="1" applyAlignment="1">
      <alignment horizontal="center"/>
      <protection/>
    </xf>
    <xf numFmtId="169" fontId="4" fillId="0" borderId="2" xfId="21" applyNumberFormat="1" applyFont="1" applyBorder="1" applyAlignment="1">
      <alignment horizontal="center"/>
      <protection/>
    </xf>
    <xf numFmtId="169" fontId="13" fillId="0" borderId="2" xfId="0" applyNumberFormat="1" applyFont="1" applyBorder="1" applyAlignment="1">
      <alignment horizontal="center" vertical="center" wrapText="1"/>
    </xf>
    <xf numFmtId="169" fontId="14" fillId="0" borderId="2" xfId="0" applyNumberFormat="1" applyFont="1" applyBorder="1" applyAlignment="1">
      <alignment horizontal="center" vertical="center" wrapText="1"/>
    </xf>
    <xf numFmtId="169" fontId="14" fillId="0" borderId="2" xfId="23" applyNumberFormat="1" applyFont="1" applyFill="1" applyBorder="1" applyAlignment="1">
      <alignment horizontal="center" vertical="center" wrapText="1"/>
      <protection/>
    </xf>
    <xf numFmtId="169" fontId="13" fillId="0" borderId="2" xfId="23" applyNumberFormat="1" applyFont="1" applyFill="1" applyBorder="1" applyAlignment="1">
      <alignment horizontal="center" vertical="center" wrapText="1"/>
      <protection/>
    </xf>
    <xf numFmtId="169" fontId="15" fillId="0" borderId="2" xfId="23" applyNumberFormat="1" applyFont="1" applyFill="1" applyBorder="1" applyAlignment="1">
      <alignment horizontal="center" vertical="center" wrapText="1"/>
      <protection/>
    </xf>
    <xf numFmtId="169" fontId="14" fillId="0" borderId="2" xfId="23" applyNumberFormat="1" applyFont="1" applyBorder="1" applyAlignment="1">
      <alignment horizontal="center" vertical="center" wrapText="1"/>
      <protection/>
    </xf>
    <xf numFmtId="169" fontId="16" fillId="0" borderId="2" xfId="0" applyNumberFormat="1" applyFont="1" applyBorder="1" applyAlignment="1">
      <alignment horizontal="center" vertical="center" wrapText="1"/>
    </xf>
    <xf numFmtId="169" fontId="8" fillId="0" borderId="2" xfId="21" applyNumberFormat="1" applyFont="1" applyBorder="1" applyAlignment="1">
      <alignment horizontal="center"/>
      <protection/>
    </xf>
    <xf numFmtId="169" fontId="7" fillId="0" borderId="6" xfId="21" applyNumberFormat="1" applyFont="1" applyBorder="1" applyAlignment="1">
      <alignment horizontal="center"/>
      <protection/>
    </xf>
    <xf numFmtId="0" fontId="14" fillId="0" borderId="0" xfId="0" applyFont="1" applyBorder="1" applyAlignment="1">
      <alignment/>
    </xf>
    <xf numFmtId="3" fontId="9" fillId="0" borderId="3" xfId="23" applyNumberFormat="1" applyFont="1" applyBorder="1" applyAlignment="1">
      <alignment vertical="center" wrapText="1"/>
      <protection/>
    </xf>
    <xf numFmtId="0" fontId="14" fillId="0" borderId="0" xfId="0" applyFont="1" applyAlignment="1">
      <alignment vertical="center"/>
    </xf>
    <xf numFmtId="0" fontId="14" fillId="0" borderId="2" xfId="0" applyFont="1" applyBorder="1" applyAlignment="1">
      <alignment/>
    </xf>
    <xf numFmtId="49" fontId="7" fillId="0" borderId="0" xfId="23" applyNumberFormat="1" applyFont="1" applyBorder="1" applyAlignment="1">
      <alignment horizontal="center" vertical="center"/>
      <protection/>
    </xf>
    <xf numFmtId="49" fontId="4" fillId="0" borderId="0" xfId="23" applyNumberFormat="1" applyFont="1" applyBorder="1" applyAlignment="1">
      <alignment horizontal="center" vertical="center"/>
      <protection/>
    </xf>
    <xf numFmtId="49" fontId="9" fillId="0" borderId="0" xfId="23" applyNumberFormat="1" applyFont="1" applyBorder="1" applyAlignment="1">
      <alignment horizontal="center" vertical="center"/>
      <protection/>
    </xf>
    <xf numFmtId="3" fontId="9" fillId="0" borderId="0" xfId="23" applyNumberFormat="1" applyFont="1" applyBorder="1" applyAlignment="1">
      <alignment vertical="center" wrapText="1"/>
      <protection/>
    </xf>
    <xf numFmtId="169" fontId="7" fillId="0" borderId="0" xfId="21" applyNumberFormat="1" applyFont="1" applyBorder="1" applyAlignment="1">
      <alignment horizontal="center"/>
      <protection/>
    </xf>
    <xf numFmtId="3" fontId="18" fillId="0" borderId="3" xfId="23" applyNumberFormat="1" applyFont="1" applyBorder="1" applyAlignment="1">
      <alignment vertical="center" wrapText="1"/>
      <protection/>
    </xf>
    <xf numFmtId="0" fontId="14" fillId="0" borderId="3" xfId="0" applyFont="1" applyBorder="1" applyAlignment="1">
      <alignment horizontal="center"/>
    </xf>
    <xf numFmtId="165" fontId="14" fillId="0" borderId="3" xfId="0" applyNumberFormat="1" applyFont="1" applyBorder="1" applyAlignment="1">
      <alignment horizontal="center"/>
    </xf>
    <xf numFmtId="0" fontId="14" fillId="0" borderId="2" xfId="0" applyFont="1" applyBorder="1" applyAlignment="1">
      <alignment horizontal="center"/>
    </xf>
    <xf numFmtId="165" fontId="13" fillId="0" borderId="3" xfId="0" applyNumberFormat="1" applyFont="1" applyBorder="1" applyAlignment="1">
      <alignment horizontal="center"/>
    </xf>
    <xf numFmtId="0" fontId="14" fillId="0" borderId="3" xfId="0" applyFont="1" applyBorder="1" applyAlignment="1">
      <alignment horizontal="center" vertical="center"/>
    </xf>
    <xf numFmtId="165" fontId="14" fillId="0" borderId="3" xfId="0" applyNumberFormat="1" applyFont="1" applyBorder="1" applyAlignment="1">
      <alignment horizontal="center" vertical="center"/>
    </xf>
    <xf numFmtId="3" fontId="6" fillId="0" borderId="2" xfId="23" applyNumberFormat="1" applyFont="1" applyBorder="1" applyAlignment="1">
      <alignment horizontal="left" vertical="center" wrapText="1"/>
      <protection/>
    </xf>
    <xf numFmtId="0" fontId="16" fillId="0" borderId="3" xfId="0" applyFont="1" applyBorder="1" applyAlignment="1">
      <alignment horizontal="center"/>
    </xf>
    <xf numFmtId="3" fontId="4" fillId="0" borderId="8" xfId="23" applyNumberFormat="1" applyFont="1" applyBorder="1" applyAlignment="1">
      <alignment vertical="center" wrapText="1"/>
      <protection/>
    </xf>
    <xf numFmtId="169" fontId="4" fillId="0" borderId="9" xfId="21" applyNumberFormat="1" applyFont="1" applyBorder="1" applyAlignment="1">
      <alignment horizontal="center"/>
      <protection/>
    </xf>
    <xf numFmtId="0" fontId="14" fillId="0" borderId="9" xfId="0" applyFont="1" applyBorder="1" applyAlignment="1">
      <alignment/>
    </xf>
    <xf numFmtId="3" fontId="6" fillId="0" borderId="6" xfId="23" applyNumberFormat="1" applyFont="1" applyBorder="1" applyAlignment="1">
      <alignment horizontal="left" vertical="center" wrapText="1"/>
      <protection/>
    </xf>
    <xf numFmtId="169" fontId="6" fillId="0" borderId="1" xfId="21" applyNumberFormat="1" applyFont="1" applyBorder="1" applyAlignment="1">
      <alignment horizontal="center"/>
      <protection/>
    </xf>
    <xf numFmtId="3" fontId="4" fillId="0" borderId="7" xfId="23" applyNumberFormat="1" applyFont="1" applyBorder="1" applyAlignment="1">
      <alignment vertical="center" wrapText="1"/>
      <protection/>
    </xf>
    <xf numFmtId="169" fontId="4" fillId="0" borderId="7" xfId="21" applyNumberFormat="1" applyFont="1" applyBorder="1" applyAlignment="1">
      <alignment horizontal="center"/>
      <protection/>
    </xf>
    <xf numFmtId="0" fontId="14" fillId="0" borderId="7" xfId="0" applyFont="1" applyBorder="1" applyAlignment="1">
      <alignment/>
    </xf>
    <xf numFmtId="165" fontId="16" fillId="0" borderId="3" xfId="0" applyNumberFormat="1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166" fontId="4" fillId="0" borderId="10" xfId="23" applyNumberFormat="1" applyFont="1" applyBorder="1" applyAlignment="1">
      <alignment vertical="center" wrapText="1"/>
      <protection/>
    </xf>
    <xf numFmtId="165" fontId="14" fillId="0" borderId="9" xfId="0" applyNumberFormat="1" applyFont="1" applyBorder="1" applyAlignment="1">
      <alignment horizontal="center"/>
    </xf>
    <xf numFmtId="49" fontId="7" fillId="0" borderId="6" xfId="23" applyNumberFormat="1" applyFont="1" applyBorder="1" applyAlignment="1">
      <alignment horizontal="left" vertical="center" wrapText="1"/>
      <protection/>
    </xf>
    <xf numFmtId="169" fontId="7" fillId="0" borderId="1" xfId="21" applyNumberFormat="1" applyFont="1" applyBorder="1" applyAlignment="1">
      <alignment horizontal="center"/>
      <protection/>
    </xf>
    <xf numFmtId="3" fontId="8" fillId="0" borderId="7" xfId="23" applyNumberFormat="1" applyFont="1" applyBorder="1" applyAlignment="1">
      <alignment vertical="center" wrapText="1"/>
      <protection/>
    </xf>
    <xf numFmtId="169" fontId="8" fillId="0" borderId="7" xfId="21" applyNumberFormat="1" applyFont="1" applyBorder="1" applyAlignment="1">
      <alignment horizontal="center"/>
      <protection/>
    </xf>
    <xf numFmtId="3" fontId="4" fillId="0" borderId="9" xfId="23" applyNumberFormat="1" applyFont="1" applyBorder="1" applyAlignment="1">
      <alignment vertical="center" wrapText="1"/>
      <protection/>
    </xf>
    <xf numFmtId="169" fontId="4" fillId="0" borderId="10" xfId="21" applyNumberFormat="1" applyFont="1" applyBorder="1" applyAlignment="1">
      <alignment horizontal="center"/>
      <protection/>
    </xf>
    <xf numFmtId="3" fontId="4" fillId="0" borderId="7" xfId="23" applyNumberFormat="1" applyFont="1" applyBorder="1" applyAlignment="1">
      <alignment horizontal="left" vertical="center" wrapText="1"/>
      <protection/>
    </xf>
    <xf numFmtId="169" fontId="4" fillId="0" borderId="7" xfId="21" applyNumberFormat="1" applyFont="1" applyBorder="1">
      <alignment/>
      <protection/>
    </xf>
    <xf numFmtId="0" fontId="6" fillId="0" borderId="6" xfId="21" applyFont="1" applyBorder="1" applyAlignment="1">
      <alignment vertical="center"/>
      <protection/>
    </xf>
    <xf numFmtId="0" fontId="8" fillId="0" borderId="7" xfId="21" applyFont="1" applyBorder="1" applyAlignment="1">
      <alignment vertical="center"/>
      <protection/>
    </xf>
    <xf numFmtId="169" fontId="8" fillId="0" borderId="7" xfId="21" applyNumberFormat="1" applyFont="1" applyBorder="1">
      <alignment/>
      <protection/>
    </xf>
    <xf numFmtId="169" fontId="4" fillId="0" borderId="7" xfId="21" applyNumberFormat="1" applyFont="1" applyBorder="1" applyAlignment="1">
      <alignment horizontal="center"/>
      <protection/>
    </xf>
    <xf numFmtId="0" fontId="0" fillId="0" borderId="0" xfId="0" applyAlignment="1">
      <alignment/>
    </xf>
    <xf numFmtId="165" fontId="14" fillId="0" borderId="2" xfId="0" applyNumberFormat="1" applyFont="1" applyBorder="1" applyAlignment="1">
      <alignment horizontal="center"/>
    </xf>
    <xf numFmtId="165" fontId="8" fillId="0" borderId="2" xfId="21" applyNumberFormat="1" applyFont="1" applyBorder="1" applyAlignment="1">
      <alignment horizontal="center"/>
      <protection/>
    </xf>
    <xf numFmtId="165" fontId="4" fillId="0" borderId="3" xfId="21" applyNumberFormat="1" applyFont="1" applyBorder="1" applyAlignment="1">
      <alignment horizontal="center"/>
      <protection/>
    </xf>
    <xf numFmtId="169" fontId="14" fillId="0" borderId="0" xfId="0" applyNumberFormat="1" applyFont="1" applyAlignment="1">
      <alignment/>
    </xf>
    <xf numFmtId="49" fontId="5" fillId="0" borderId="0" xfId="21" applyNumberFormat="1" applyFont="1" applyAlignment="1">
      <alignment horizontal="center" wrapText="1"/>
      <protection/>
    </xf>
    <xf numFmtId="0" fontId="0" fillId="0" borderId="0" xfId="0" applyAlignment="1">
      <alignment wrapText="1"/>
    </xf>
  </cellXfs>
  <cellStyles count="14">
    <cellStyle name="Normal" xfId="0"/>
    <cellStyle name="Comma [0]" xfId="15"/>
    <cellStyle name="Currency [0]" xfId="16"/>
    <cellStyle name="Normal_Sheet1" xfId="17"/>
    <cellStyle name="Hyperlink" xfId="18"/>
    <cellStyle name="Currency" xfId="19"/>
    <cellStyle name="Currency [0]" xfId="20"/>
    <cellStyle name="Обычный_Бюджет2001_1" xfId="21"/>
    <cellStyle name="Обычный_ПроектБюджПолнСтрук12.01.2001" xfId="22"/>
    <cellStyle name="Обычный_РАСХ98" xfId="23"/>
    <cellStyle name="Followed Hyperlink" xfId="24"/>
    <cellStyle name="Percent" xfId="25"/>
    <cellStyle name="Comma" xfId="26"/>
    <cellStyle name="Comma [0]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81"/>
  <sheetViews>
    <sheetView tabSelected="1" workbookViewId="0" topLeftCell="A1">
      <selection activeCell="G4" sqref="G4"/>
    </sheetView>
  </sheetViews>
  <sheetFormatPr defaultColWidth="9.00390625" defaultRowHeight="12.75"/>
  <cols>
    <col min="1" max="1" width="5.375" style="0" customWidth="1"/>
    <col min="2" max="2" width="10.25390625" style="73" customWidth="1"/>
    <col min="3" max="3" width="4.375" style="73" customWidth="1"/>
    <col min="4" max="4" width="50.625" style="0" customWidth="1"/>
    <col min="5" max="5" width="10.625" style="60" customWidth="1"/>
    <col min="6" max="6" width="10.75390625" style="0" customWidth="1"/>
    <col min="7" max="7" width="10.375" style="0" customWidth="1"/>
  </cols>
  <sheetData>
    <row r="1" ht="12.75">
      <c r="G1" s="183" t="s">
        <v>348</v>
      </c>
    </row>
    <row r="2" spans="5:7" ht="12.75">
      <c r="E2" s="58"/>
      <c r="G2" s="183" t="s">
        <v>349</v>
      </c>
    </row>
    <row r="3" spans="5:7" ht="12.75">
      <c r="E3" s="58"/>
      <c r="G3" s="183" t="s">
        <v>41</v>
      </c>
    </row>
    <row r="4" spans="5:7" ht="12.75">
      <c r="E4" s="58"/>
      <c r="G4" s="182"/>
    </row>
    <row r="5" spans="5:7" ht="12.75">
      <c r="E5" s="58"/>
      <c r="G5" s="183" t="s">
        <v>347</v>
      </c>
    </row>
    <row r="6" ht="12.75">
      <c r="G6" s="182"/>
    </row>
    <row r="7" spans="1:7" ht="12.75">
      <c r="A7" s="1"/>
      <c r="B7" s="74"/>
      <c r="C7" s="74"/>
      <c r="D7" s="250" t="s">
        <v>96</v>
      </c>
      <c r="E7" s="251"/>
      <c r="F7" s="245"/>
      <c r="G7" s="182"/>
    </row>
    <row r="8" spans="1:7" ht="14.25">
      <c r="A8" s="1"/>
      <c r="B8" s="74"/>
      <c r="C8" s="74"/>
      <c r="D8" s="2"/>
      <c r="E8" s="59"/>
      <c r="G8" s="182"/>
    </row>
    <row r="9" spans="1:7" ht="12" customHeight="1">
      <c r="A9" s="1"/>
      <c r="B9" s="74"/>
      <c r="C9" s="74"/>
      <c r="D9" s="3"/>
      <c r="G9" s="183" t="s">
        <v>95</v>
      </c>
    </row>
    <row r="10" spans="1:7" ht="69.75" customHeight="1">
      <c r="A10" s="179" t="s">
        <v>121</v>
      </c>
      <c r="B10" s="179" t="s">
        <v>122</v>
      </c>
      <c r="C10" s="179" t="s">
        <v>123</v>
      </c>
      <c r="D10" s="184" t="s">
        <v>124</v>
      </c>
      <c r="E10" s="185" t="s">
        <v>97</v>
      </c>
      <c r="F10" s="186" t="s">
        <v>98</v>
      </c>
      <c r="G10" s="186" t="s">
        <v>99</v>
      </c>
    </row>
    <row r="11" spans="1:7" ht="12.75">
      <c r="A11" s="131" t="s">
        <v>125</v>
      </c>
      <c r="B11" s="131"/>
      <c r="C11" s="89"/>
      <c r="D11" s="4" t="s">
        <v>126</v>
      </c>
      <c r="E11" s="178">
        <f>E12+E16+E27+E53+E80+E84+E88+E65+E48</f>
        <v>345003</v>
      </c>
      <c r="F11" s="178">
        <f>F12+F16+F27+F53+F80+F84+F88+F65+F48</f>
        <v>171537.4</v>
      </c>
      <c r="G11" s="178">
        <f>G12+G16+G27+G53+G80+G84+G88+G65+G48</f>
        <v>150606</v>
      </c>
    </row>
    <row r="12" spans="1:7" ht="40.5">
      <c r="A12" s="132" t="s">
        <v>127</v>
      </c>
      <c r="B12" s="109"/>
      <c r="C12" s="89"/>
      <c r="D12" s="5" t="s">
        <v>295</v>
      </c>
      <c r="E12" s="61">
        <f>E13</f>
        <v>1412</v>
      </c>
      <c r="F12" s="62">
        <f>F13</f>
        <v>1412</v>
      </c>
      <c r="G12" s="62">
        <f>G13</f>
        <v>1319.1</v>
      </c>
    </row>
    <row r="13" spans="1:7" ht="25.5">
      <c r="A13" s="131"/>
      <c r="B13" s="50" t="s">
        <v>297</v>
      </c>
      <c r="C13" s="89"/>
      <c r="D13" s="152" t="s">
        <v>296</v>
      </c>
      <c r="E13" s="61">
        <f>E15</f>
        <v>1412</v>
      </c>
      <c r="F13" s="61">
        <f>F15</f>
        <v>1412</v>
      </c>
      <c r="G13" s="61">
        <f>G15</f>
        <v>1319.1</v>
      </c>
    </row>
    <row r="14" spans="1:7" s="45" customFormat="1" ht="12.75">
      <c r="A14" s="133"/>
      <c r="B14" s="79" t="s">
        <v>303</v>
      </c>
      <c r="C14" s="90"/>
      <c r="D14" s="80" t="s">
        <v>261</v>
      </c>
      <c r="E14" s="63">
        <f>E15</f>
        <v>1412</v>
      </c>
      <c r="F14" s="63">
        <f>F15</f>
        <v>1412</v>
      </c>
      <c r="G14" s="63">
        <f>G15</f>
        <v>1319.1</v>
      </c>
    </row>
    <row r="15" spans="1:7" s="45" customFormat="1" ht="12.75">
      <c r="A15" s="133"/>
      <c r="B15" s="79"/>
      <c r="C15" s="91" t="s">
        <v>321</v>
      </c>
      <c r="D15" s="80" t="s">
        <v>304</v>
      </c>
      <c r="E15" s="63">
        <v>1412</v>
      </c>
      <c r="F15" s="214">
        <v>1412</v>
      </c>
      <c r="G15" s="213">
        <v>1319.1</v>
      </c>
    </row>
    <row r="16" spans="1:7" ht="54">
      <c r="A16" s="132" t="s">
        <v>128</v>
      </c>
      <c r="B16" s="50"/>
      <c r="C16" s="89"/>
      <c r="D16" s="5" t="s">
        <v>298</v>
      </c>
      <c r="E16" s="61">
        <f>E17</f>
        <v>8663</v>
      </c>
      <c r="F16" s="61">
        <f>F17</f>
        <v>6670.9</v>
      </c>
      <c r="G16" s="61">
        <f>G17</f>
        <v>6559.9</v>
      </c>
    </row>
    <row r="17" spans="1:7" ht="25.5">
      <c r="A17" s="131"/>
      <c r="B17" s="50" t="s">
        <v>297</v>
      </c>
      <c r="C17" s="89"/>
      <c r="D17" s="152" t="s">
        <v>296</v>
      </c>
      <c r="E17" s="61">
        <f>E18+E20+E22</f>
        <v>8663</v>
      </c>
      <c r="F17" s="61">
        <f>F18+F20+F22</f>
        <v>6670.9</v>
      </c>
      <c r="G17" s="61">
        <f>G18+G20+G22</f>
        <v>6559.9</v>
      </c>
    </row>
    <row r="18" spans="1:7" s="45" customFormat="1" ht="12.75">
      <c r="A18" s="133"/>
      <c r="B18" s="79" t="s">
        <v>299</v>
      </c>
      <c r="C18" s="90"/>
      <c r="D18" s="153" t="s">
        <v>238</v>
      </c>
      <c r="E18" s="63">
        <f>E19</f>
        <v>4170</v>
      </c>
      <c r="F18" s="63">
        <f>F19</f>
        <v>3535.5</v>
      </c>
      <c r="G18" s="63">
        <f>G19</f>
        <v>3424.5</v>
      </c>
    </row>
    <row r="19" spans="1:7" s="45" customFormat="1" ht="12.75">
      <c r="A19" s="133"/>
      <c r="B19" s="79"/>
      <c r="C19" s="91" t="s">
        <v>321</v>
      </c>
      <c r="D19" s="80" t="s">
        <v>304</v>
      </c>
      <c r="E19" s="63">
        <v>4170</v>
      </c>
      <c r="F19" s="213">
        <v>3535.5</v>
      </c>
      <c r="G19" s="213">
        <v>3424.5</v>
      </c>
    </row>
    <row r="20" spans="1:7" s="45" customFormat="1" ht="25.5">
      <c r="A20" s="133"/>
      <c r="B20" s="79" t="s">
        <v>300</v>
      </c>
      <c r="C20" s="91"/>
      <c r="D20" s="80" t="s">
        <v>262</v>
      </c>
      <c r="E20" s="63">
        <f>E21</f>
        <v>953</v>
      </c>
      <c r="F20" s="63">
        <f>F21</f>
        <v>276</v>
      </c>
      <c r="G20" s="63">
        <f>G21</f>
        <v>276</v>
      </c>
    </row>
    <row r="21" spans="1:7" s="45" customFormat="1" ht="12.75">
      <c r="A21" s="133"/>
      <c r="B21" s="79"/>
      <c r="C21" s="91" t="s">
        <v>321</v>
      </c>
      <c r="D21" s="80" t="s">
        <v>304</v>
      </c>
      <c r="E21" s="63">
        <v>953</v>
      </c>
      <c r="F21" s="214">
        <v>276</v>
      </c>
      <c r="G21" s="214">
        <v>276</v>
      </c>
    </row>
    <row r="22" spans="1:7" s="45" customFormat="1" ht="25.5">
      <c r="A22" s="133"/>
      <c r="B22" s="79" t="s">
        <v>301</v>
      </c>
      <c r="C22" s="91"/>
      <c r="D22" s="80" t="s">
        <v>263</v>
      </c>
      <c r="E22" s="63">
        <f>E26+E23</f>
        <v>3540</v>
      </c>
      <c r="F22" s="63">
        <f>F26+F23</f>
        <v>2859.4</v>
      </c>
      <c r="G22" s="63">
        <f>G26+G23</f>
        <v>2859.4</v>
      </c>
    </row>
    <row r="23" spans="1:7" s="45" customFormat="1" ht="25.5">
      <c r="A23" s="133"/>
      <c r="B23" s="81" t="s">
        <v>103</v>
      </c>
      <c r="C23" s="91"/>
      <c r="D23" s="82" t="s">
        <v>104</v>
      </c>
      <c r="E23" s="70">
        <f>E24</f>
        <v>835</v>
      </c>
      <c r="F23" s="70"/>
      <c r="G23" s="70"/>
    </row>
    <row r="24" spans="1:7" s="45" customFormat="1" ht="12.75">
      <c r="A24" s="133"/>
      <c r="B24" s="79"/>
      <c r="C24" s="91" t="s">
        <v>321</v>
      </c>
      <c r="D24" s="80" t="s">
        <v>304</v>
      </c>
      <c r="E24" s="63">
        <v>835</v>
      </c>
      <c r="F24" s="63"/>
      <c r="G24" s="63"/>
    </row>
    <row r="25" spans="1:7" s="45" customFormat="1" ht="25.5">
      <c r="A25" s="133"/>
      <c r="B25" s="81" t="s">
        <v>531</v>
      </c>
      <c r="C25" s="91"/>
      <c r="D25" s="82" t="s">
        <v>529</v>
      </c>
      <c r="E25" s="70">
        <f>E26</f>
        <v>2705</v>
      </c>
      <c r="F25" s="70">
        <f>F26</f>
        <v>2859.4</v>
      </c>
      <c r="G25" s="70">
        <f>G26</f>
        <v>2859.4</v>
      </c>
    </row>
    <row r="26" spans="1:7" s="45" customFormat="1" ht="12.75">
      <c r="A26" s="133"/>
      <c r="B26" s="79"/>
      <c r="C26" s="91" t="s">
        <v>321</v>
      </c>
      <c r="D26" s="80" t="s">
        <v>304</v>
      </c>
      <c r="E26" s="63">
        <v>2705</v>
      </c>
      <c r="F26" s="213">
        <v>2859.4</v>
      </c>
      <c r="G26" s="213">
        <v>2859.4</v>
      </c>
    </row>
    <row r="27" spans="1:7" ht="54">
      <c r="A27" s="134" t="s">
        <v>129</v>
      </c>
      <c r="B27" s="50"/>
      <c r="C27" s="92"/>
      <c r="D27" s="6" t="s">
        <v>302</v>
      </c>
      <c r="E27" s="62">
        <f>E28+E34</f>
        <v>92856</v>
      </c>
      <c r="F27" s="62">
        <f>F28+F34</f>
        <v>99018.3</v>
      </c>
      <c r="G27" s="62">
        <f>G28+G34</f>
        <v>93087.5</v>
      </c>
    </row>
    <row r="28" spans="1:7" ht="25.5">
      <c r="A28" s="109"/>
      <c r="B28" s="50" t="s">
        <v>297</v>
      </c>
      <c r="C28" s="109"/>
      <c r="D28" s="152" t="s">
        <v>296</v>
      </c>
      <c r="E28" s="61">
        <f>E29</f>
        <v>91250</v>
      </c>
      <c r="F28" s="61">
        <f>F29</f>
        <v>97264.6</v>
      </c>
      <c r="G28" s="61">
        <f>G29</f>
        <v>91481.8</v>
      </c>
    </row>
    <row r="29" spans="1:7" s="45" customFormat="1" ht="12.75">
      <c r="A29" s="96"/>
      <c r="B29" s="79" t="s">
        <v>299</v>
      </c>
      <c r="C29" s="91"/>
      <c r="D29" s="153" t="s">
        <v>238</v>
      </c>
      <c r="E29" s="63">
        <f>E30+E32</f>
        <v>91250</v>
      </c>
      <c r="F29" s="63">
        <f>F30</f>
        <v>97264.6</v>
      </c>
      <c r="G29" s="63">
        <f>G30</f>
        <v>91481.8</v>
      </c>
    </row>
    <row r="30" spans="1:7" s="45" customFormat="1" ht="12.75">
      <c r="A30" s="96"/>
      <c r="B30" s="79"/>
      <c r="C30" s="91" t="s">
        <v>321</v>
      </c>
      <c r="D30" s="80" t="s">
        <v>304</v>
      </c>
      <c r="E30" s="63">
        <f>E31</f>
        <v>91250</v>
      </c>
      <c r="F30" s="63">
        <f>F31+F32</f>
        <v>97264.6</v>
      </c>
      <c r="G30" s="63">
        <f>G31+G32</f>
        <v>91481.8</v>
      </c>
    </row>
    <row r="31" spans="1:7" ht="12.75">
      <c r="A31" s="109"/>
      <c r="B31" s="50"/>
      <c r="C31" s="109"/>
      <c r="D31" s="7" t="s">
        <v>130</v>
      </c>
      <c r="E31" s="63">
        <v>91250</v>
      </c>
      <c r="F31" s="213">
        <v>97179.8</v>
      </c>
      <c r="G31" s="214">
        <v>91397</v>
      </c>
    </row>
    <row r="32" spans="1:7" ht="25.5">
      <c r="A32" s="109"/>
      <c r="B32" s="50"/>
      <c r="C32" s="131"/>
      <c r="D32" s="158" t="s">
        <v>146</v>
      </c>
      <c r="E32" s="70"/>
      <c r="F32" s="70">
        <f>F33</f>
        <v>84.8</v>
      </c>
      <c r="G32" s="70">
        <f>G33</f>
        <v>84.8</v>
      </c>
    </row>
    <row r="33" spans="1:7" ht="12.75">
      <c r="A33" s="109"/>
      <c r="B33" s="50"/>
      <c r="C33" s="131"/>
      <c r="D33" s="7" t="s">
        <v>35</v>
      </c>
      <c r="E33" s="63"/>
      <c r="F33" s="213">
        <v>84.8</v>
      </c>
      <c r="G33" s="213">
        <v>84.8</v>
      </c>
    </row>
    <row r="34" spans="1:7" ht="12.75">
      <c r="A34" s="109"/>
      <c r="B34" s="50" t="s">
        <v>305</v>
      </c>
      <c r="C34" s="131"/>
      <c r="D34" s="154" t="s">
        <v>269</v>
      </c>
      <c r="E34" s="64">
        <f>E35</f>
        <v>1606</v>
      </c>
      <c r="F34" s="64">
        <f>F35</f>
        <v>1753.7</v>
      </c>
      <c r="G34" s="64">
        <f>G35</f>
        <v>1605.7</v>
      </c>
    </row>
    <row r="35" spans="1:7" s="45" customFormat="1" ht="51">
      <c r="A35" s="96"/>
      <c r="B35" s="79" t="s">
        <v>306</v>
      </c>
      <c r="C35" s="133"/>
      <c r="D35" s="153" t="s">
        <v>421</v>
      </c>
      <c r="E35" s="66">
        <f>E36+E38+E40+E44+E46+E42</f>
        <v>1606</v>
      </c>
      <c r="F35" s="66">
        <f>F36+F38+F40+F44+F46+F42</f>
        <v>1753.7</v>
      </c>
      <c r="G35" s="66">
        <f>G36+G38+G40+G44+G46+G42</f>
        <v>1605.7</v>
      </c>
    </row>
    <row r="36" spans="1:7" s="45" customFormat="1" ht="25.5">
      <c r="A36" s="96"/>
      <c r="B36" s="79" t="s">
        <v>307</v>
      </c>
      <c r="C36" s="135"/>
      <c r="D36" s="51" t="s">
        <v>532</v>
      </c>
      <c r="E36" s="66">
        <f>E37</f>
        <v>250</v>
      </c>
      <c r="F36" s="66">
        <f>F37</f>
        <v>250</v>
      </c>
      <c r="G36" s="66">
        <f>G37</f>
        <v>250</v>
      </c>
    </row>
    <row r="37" spans="1:7" s="45" customFormat="1" ht="12.75">
      <c r="A37" s="96"/>
      <c r="B37" s="79"/>
      <c r="C37" s="135" t="s">
        <v>308</v>
      </c>
      <c r="D37" s="51" t="s">
        <v>277</v>
      </c>
      <c r="E37" s="66">
        <v>250</v>
      </c>
      <c r="F37" s="214">
        <v>250</v>
      </c>
      <c r="G37" s="214">
        <v>250</v>
      </c>
    </row>
    <row r="38" spans="1:7" s="45" customFormat="1" ht="38.25">
      <c r="A38" s="96"/>
      <c r="B38" s="79" t="s">
        <v>309</v>
      </c>
      <c r="C38" s="86"/>
      <c r="D38" s="15" t="s">
        <v>533</v>
      </c>
      <c r="E38" s="66">
        <f>E39</f>
        <v>229</v>
      </c>
      <c r="F38" s="66">
        <f>F39</f>
        <v>229</v>
      </c>
      <c r="G38" s="66">
        <f>G39</f>
        <v>229</v>
      </c>
    </row>
    <row r="39" spans="1:7" s="45" customFormat="1" ht="12.75">
      <c r="A39" s="96"/>
      <c r="B39" s="79"/>
      <c r="C39" s="86" t="s">
        <v>310</v>
      </c>
      <c r="D39" s="15" t="s">
        <v>277</v>
      </c>
      <c r="E39" s="66">
        <v>229</v>
      </c>
      <c r="F39" s="214">
        <v>229</v>
      </c>
      <c r="G39" s="214">
        <v>229</v>
      </c>
    </row>
    <row r="40" spans="1:7" s="45" customFormat="1" ht="38.25">
      <c r="A40" s="96"/>
      <c r="B40" s="79" t="s">
        <v>311</v>
      </c>
      <c r="C40" s="86"/>
      <c r="D40" s="15" t="s">
        <v>534</v>
      </c>
      <c r="E40" s="66">
        <f>E41</f>
        <v>14</v>
      </c>
      <c r="F40" s="66">
        <f>F41</f>
        <v>14</v>
      </c>
      <c r="G40" s="66">
        <f>G41</f>
        <v>14</v>
      </c>
    </row>
    <row r="41" spans="1:7" s="45" customFormat="1" ht="12.75">
      <c r="A41" s="96"/>
      <c r="B41" s="79"/>
      <c r="C41" s="86" t="s">
        <v>310</v>
      </c>
      <c r="D41" s="15" t="s">
        <v>277</v>
      </c>
      <c r="E41" s="66">
        <v>14</v>
      </c>
      <c r="F41" s="214">
        <v>14</v>
      </c>
      <c r="G41" s="214">
        <v>14</v>
      </c>
    </row>
    <row r="42" spans="1:7" s="45" customFormat="1" ht="25.5">
      <c r="A42" s="96"/>
      <c r="B42" s="79" t="s">
        <v>33</v>
      </c>
      <c r="C42" s="86"/>
      <c r="D42" s="14" t="s">
        <v>34</v>
      </c>
      <c r="E42" s="66"/>
      <c r="F42" s="66">
        <f>F43</f>
        <v>148</v>
      </c>
      <c r="G42" s="66"/>
    </row>
    <row r="43" spans="1:7" s="45" customFormat="1" ht="12.75">
      <c r="A43" s="96"/>
      <c r="B43" s="79"/>
      <c r="C43" s="86" t="s">
        <v>310</v>
      </c>
      <c r="D43" s="15" t="s">
        <v>277</v>
      </c>
      <c r="E43" s="66"/>
      <c r="F43" s="214">
        <v>148</v>
      </c>
      <c r="G43" s="180"/>
    </row>
    <row r="44" spans="1:7" s="45" customFormat="1" ht="38.25">
      <c r="A44" s="96"/>
      <c r="B44" s="79" t="s">
        <v>312</v>
      </c>
      <c r="C44" s="86"/>
      <c r="D44" s="15" t="s">
        <v>535</v>
      </c>
      <c r="E44" s="66">
        <f>E45</f>
        <v>1090</v>
      </c>
      <c r="F44" s="66">
        <f>F45</f>
        <v>1090</v>
      </c>
      <c r="G44" s="66">
        <f>G45</f>
        <v>1090</v>
      </c>
    </row>
    <row r="45" spans="1:7" s="45" customFormat="1" ht="12.75">
      <c r="A45" s="96"/>
      <c r="B45" s="79"/>
      <c r="C45" s="86" t="s">
        <v>310</v>
      </c>
      <c r="D45" s="15" t="s">
        <v>277</v>
      </c>
      <c r="E45" s="66">
        <v>1090</v>
      </c>
      <c r="F45" s="214">
        <v>1090</v>
      </c>
      <c r="G45" s="214">
        <v>1090</v>
      </c>
    </row>
    <row r="46" spans="1:7" s="45" customFormat="1" ht="63.75">
      <c r="A46" s="96"/>
      <c r="B46" s="79" t="s">
        <v>333</v>
      </c>
      <c r="C46" s="86"/>
      <c r="D46" s="15" t="s">
        <v>334</v>
      </c>
      <c r="E46" s="66">
        <f>E47</f>
        <v>23</v>
      </c>
      <c r="F46" s="66">
        <f>F47</f>
        <v>22.7</v>
      </c>
      <c r="G46" s="66">
        <f>G47</f>
        <v>22.7</v>
      </c>
    </row>
    <row r="47" spans="1:7" s="45" customFormat="1" ht="12.75">
      <c r="A47" s="96"/>
      <c r="B47" s="79"/>
      <c r="C47" s="135" t="s">
        <v>310</v>
      </c>
      <c r="D47" s="51" t="s">
        <v>277</v>
      </c>
      <c r="E47" s="66">
        <v>23</v>
      </c>
      <c r="F47" s="213">
        <v>22.7</v>
      </c>
      <c r="G47" s="213">
        <v>22.7</v>
      </c>
    </row>
    <row r="48" spans="1:7" ht="13.5">
      <c r="A48" s="134" t="s">
        <v>281</v>
      </c>
      <c r="B48" s="50"/>
      <c r="C48" s="93"/>
      <c r="D48" s="6" t="s">
        <v>282</v>
      </c>
      <c r="E48" s="65">
        <f>E49+E51</f>
        <v>27.9</v>
      </c>
      <c r="F48" s="65">
        <f>F49+F51</f>
        <v>62.1</v>
      </c>
      <c r="G48" s="65"/>
    </row>
    <row r="49" spans="1:7" ht="38.25">
      <c r="A49" s="134"/>
      <c r="B49" s="50" t="s">
        <v>313</v>
      </c>
      <c r="C49" s="129"/>
      <c r="D49" s="152" t="s">
        <v>294</v>
      </c>
      <c r="E49" s="64">
        <f>E50</f>
        <v>27.9</v>
      </c>
      <c r="F49" s="64">
        <f>F50</f>
        <v>27.9</v>
      </c>
      <c r="G49" s="64"/>
    </row>
    <row r="50" spans="1:7" ht="13.5">
      <c r="A50" s="134"/>
      <c r="B50" s="50"/>
      <c r="C50" s="135" t="s">
        <v>310</v>
      </c>
      <c r="D50" s="51" t="s">
        <v>277</v>
      </c>
      <c r="E50" s="66">
        <v>27.9</v>
      </c>
      <c r="F50" s="213">
        <v>27.9</v>
      </c>
      <c r="G50" s="180"/>
    </row>
    <row r="51" spans="1:7" ht="51">
      <c r="A51" s="134"/>
      <c r="B51" s="50" t="s">
        <v>313</v>
      </c>
      <c r="C51" s="129"/>
      <c r="D51" s="152" t="s">
        <v>550</v>
      </c>
      <c r="E51" s="64"/>
      <c r="F51" s="64">
        <f>F52</f>
        <v>34.2</v>
      </c>
      <c r="G51" s="64"/>
    </row>
    <row r="52" spans="1:7" ht="13.5">
      <c r="A52" s="134"/>
      <c r="B52" s="50"/>
      <c r="C52" s="135" t="s">
        <v>310</v>
      </c>
      <c r="D52" s="51" t="s">
        <v>277</v>
      </c>
      <c r="E52" s="66"/>
      <c r="F52" s="213">
        <v>34.2</v>
      </c>
      <c r="G52" s="180"/>
    </row>
    <row r="53" spans="1:7" ht="40.5">
      <c r="A53" s="134" t="s">
        <v>131</v>
      </c>
      <c r="B53" s="50"/>
      <c r="C53" s="94"/>
      <c r="D53" s="6" t="s">
        <v>314</v>
      </c>
      <c r="E53" s="65">
        <f>E54+E61</f>
        <v>19787.9</v>
      </c>
      <c r="F53" s="65">
        <f>F54+F61</f>
        <v>19092.2</v>
      </c>
      <c r="G53" s="65">
        <f>G54+G61</f>
        <v>18811.2</v>
      </c>
    </row>
    <row r="54" spans="1:7" ht="25.5">
      <c r="A54" s="134"/>
      <c r="B54" s="50" t="s">
        <v>297</v>
      </c>
      <c r="C54" s="109"/>
      <c r="D54" s="152" t="s">
        <v>296</v>
      </c>
      <c r="E54" s="64">
        <f>E55+E59</f>
        <v>19141</v>
      </c>
      <c r="F54" s="64">
        <f>F55+F59</f>
        <v>18459.3</v>
      </c>
      <c r="G54" s="64">
        <f>G55+G59</f>
        <v>18178.3</v>
      </c>
    </row>
    <row r="55" spans="1:7" s="45" customFormat="1" ht="12.75">
      <c r="A55" s="96"/>
      <c r="B55" s="79" t="s">
        <v>299</v>
      </c>
      <c r="C55" s="91"/>
      <c r="D55" s="153" t="s">
        <v>238</v>
      </c>
      <c r="E55" s="63">
        <f>E56</f>
        <v>18395</v>
      </c>
      <c r="F55" s="63">
        <f>F56</f>
        <v>17713.3</v>
      </c>
      <c r="G55" s="63">
        <f>G56</f>
        <v>17484.5</v>
      </c>
    </row>
    <row r="56" spans="1:7" s="45" customFormat="1" ht="12.75">
      <c r="A56" s="96"/>
      <c r="B56" s="79"/>
      <c r="C56" s="91" t="s">
        <v>321</v>
      </c>
      <c r="D56" s="80" t="s">
        <v>304</v>
      </c>
      <c r="E56" s="63">
        <f>E57+E58</f>
        <v>18395</v>
      </c>
      <c r="F56" s="63">
        <f>F57+F58</f>
        <v>17713.3</v>
      </c>
      <c r="G56" s="63">
        <f>G57+G58</f>
        <v>17484.5</v>
      </c>
    </row>
    <row r="57" spans="1:7" ht="12.75">
      <c r="A57" s="109"/>
      <c r="B57" s="50"/>
      <c r="C57" s="95"/>
      <c r="D57" s="153" t="s">
        <v>270</v>
      </c>
      <c r="E57" s="66">
        <v>3247</v>
      </c>
      <c r="F57" s="213">
        <v>2214.5</v>
      </c>
      <c r="G57" s="213">
        <v>2119.9</v>
      </c>
    </row>
    <row r="58" spans="1:7" ht="12.75">
      <c r="A58" s="96"/>
      <c r="B58" s="50"/>
      <c r="C58" s="96"/>
      <c r="D58" s="7" t="s">
        <v>278</v>
      </c>
      <c r="E58" s="63">
        <v>15148</v>
      </c>
      <c r="F58" s="213">
        <v>15498.8</v>
      </c>
      <c r="G58" s="213">
        <v>15364.6</v>
      </c>
    </row>
    <row r="59" spans="1:7" ht="25.5">
      <c r="A59" s="96"/>
      <c r="B59" s="79" t="s">
        <v>316</v>
      </c>
      <c r="C59" s="86"/>
      <c r="D59" s="11" t="s">
        <v>274</v>
      </c>
      <c r="E59" s="66">
        <f>E60</f>
        <v>746</v>
      </c>
      <c r="F59" s="66">
        <f>F60</f>
        <v>746</v>
      </c>
      <c r="G59" s="66">
        <f>G60</f>
        <v>693.8</v>
      </c>
    </row>
    <row r="60" spans="1:7" ht="12.75">
      <c r="A60" s="96"/>
      <c r="B60" s="79"/>
      <c r="C60" s="86" t="s">
        <v>321</v>
      </c>
      <c r="D60" s="80" t="s">
        <v>304</v>
      </c>
      <c r="E60" s="66">
        <v>746</v>
      </c>
      <c r="F60" s="214">
        <v>746</v>
      </c>
      <c r="G60" s="213">
        <v>693.8</v>
      </c>
    </row>
    <row r="61" spans="1:7" ht="12.75">
      <c r="A61" s="96"/>
      <c r="B61" s="50" t="s">
        <v>305</v>
      </c>
      <c r="C61" s="96"/>
      <c r="D61" s="154" t="s">
        <v>269</v>
      </c>
      <c r="E61" s="64">
        <f>E62</f>
        <v>646.9</v>
      </c>
      <c r="F61" s="64">
        <f aca="true" t="shared" si="0" ref="F61:G63">F62</f>
        <v>632.9</v>
      </c>
      <c r="G61" s="64">
        <f t="shared" si="0"/>
        <v>632.9</v>
      </c>
    </row>
    <row r="62" spans="1:7" s="45" customFormat="1" ht="51">
      <c r="A62" s="96"/>
      <c r="B62" s="79" t="s">
        <v>306</v>
      </c>
      <c r="C62" s="96"/>
      <c r="D62" s="153" t="s">
        <v>421</v>
      </c>
      <c r="E62" s="66">
        <f>E63</f>
        <v>646.9</v>
      </c>
      <c r="F62" s="66">
        <f t="shared" si="0"/>
        <v>632.9</v>
      </c>
      <c r="G62" s="66">
        <f t="shared" si="0"/>
        <v>632.9</v>
      </c>
    </row>
    <row r="63" spans="1:7" s="45" customFormat="1" ht="25.5">
      <c r="A63" s="96"/>
      <c r="B63" s="79" t="s">
        <v>315</v>
      </c>
      <c r="C63" s="96"/>
      <c r="D63" s="51" t="s">
        <v>536</v>
      </c>
      <c r="E63" s="66">
        <f>E64</f>
        <v>646.9</v>
      </c>
      <c r="F63" s="66">
        <f t="shared" si="0"/>
        <v>632.9</v>
      </c>
      <c r="G63" s="66">
        <f t="shared" si="0"/>
        <v>632.9</v>
      </c>
    </row>
    <row r="64" spans="1:7" s="45" customFormat="1" ht="12.75">
      <c r="A64" s="96"/>
      <c r="B64" s="79"/>
      <c r="C64" s="86" t="s">
        <v>310</v>
      </c>
      <c r="D64" s="51" t="s">
        <v>277</v>
      </c>
      <c r="E64" s="66">
        <v>646.9</v>
      </c>
      <c r="F64" s="213">
        <v>632.9</v>
      </c>
      <c r="G64" s="213">
        <v>632.9</v>
      </c>
    </row>
    <row r="65" spans="1:7" ht="13.5">
      <c r="A65" s="134" t="s">
        <v>132</v>
      </c>
      <c r="B65" s="50"/>
      <c r="C65" s="92"/>
      <c r="D65" s="6" t="s">
        <v>133</v>
      </c>
      <c r="E65" s="62">
        <f>E66+E76+E72</f>
        <v>2860</v>
      </c>
      <c r="F65" s="62">
        <f>F66+F76+F72</f>
        <v>2579.5</v>
      </c>
      <c r="G65" s="62">
        <f>G66+G76+G72</f>
        <v>2294.1</v>
      </c>
    </row>
    <row r="66" spans="1:7" ht="25.5">
      <c r="A66" s="96"/>
      <c r="B66" s="50" t="s">
        <v>297</v>
      </c>
      <c r="C66" s="109"/>
      <c r="D66" s="152" t="s">
        <v>296</v>
      </c>
      <c r="E66" s="61">
        <f>E67+E70</f>
        <v>1042</v>
      </c>
      <c r="F66" s="61">
        <f>F67+F70</f>
        <v>848.5</v>
      </c>
      <c r="G66" s="61">
        <f>G67+G70</f>
        <v>563.1</v>
      </c>
    </row>
    <row r="67" spans="1:7" s="45" customFormat="1" ht="12.75">
      <c r="A67" s="96"/>
      <c r="B67" s="79" t="s">
        <v>299</v>
      </c>
      <c r="C67" s="91"/>
      <c r="D67" s="153" t="s">
        <v>238</v>
      </c>
      <c r="E67" s="63">
        <f aca="true" t="shared" si="1" ref="E67:G68">E68</f>
        <v>494</v>
      </c>
      <c r="F67" s="63">
        <f t="shared" si="1"/>
        <v>324.5</v>
      </c>
      <c r="G67" s="63">
        <f t="shared" si="1"/>
        <v>295.8</v>
      </c>
    </row>
    <row r="68" spans="1:7" s="45" customFormat="1" ht="12.75">
      <c r="A68" s="96"/>
      <c r="B68" s="79"/>
      <c r="C68" s="91" t="s">
        <v>321</v>
      </c>
      <c r="D68" s="80" t="s">
        <v>304</v>
      </c>
      <c r="E68" s="63">
        <f t="shared" si="1"/>
        <v>494</v>
      </c>
      <c r="F68" s="63">
        <f t="shared" si="1"/>
        <v>324.5</v>
      </c>
      <c r="G68" s="63">
        <f t="shared" si="1"/>
        <v>295.8</v>
      </c>
    </row>
    <row r="69" spans="1:7" s="45" customFormat="1" ht="25.5">
      <c r="A69" s="96"/>
      <c r="B69" s="79"/>
      <c r="C69" s="96"/>
      <c r="D69" s="7" t="s">
        <v>271</v>
      </c>
      <c r="E69" s="63">
        <v>494</v>
      </c>
      <c r="F69" s="213">
        <v>324.5</v>
      </c>
      <c r="G69" s="213">
        <v>295.8</v>
      </c>
    </row>
    <row r="70" spans="1:7" s="45" customFormat="1" ht="25.5">
      <c r="A70" s="96"/>
      <c r="B70" s="79" t="s">
        <v>317</v>
      </c>
      <c r="C70" s="96"/>
      <c r="D70" s="83" t="s">
        <v>283</v>
      </c>
      <c r="E70" s="63">
        <f>E71</f>
        <v>548</v>
      </c>
      <c r="F70" s="63">
        <f>F71</f>
        <v>524</v>
      </c>
      <c r="G70" s="63">
        <f>G71</f>
        <v>267.3</v>
      </c>
    </row>
    <row r="71" spans="1:7" s="45" customFormat="1" ht="12.75">
      <c r="A71" s="96"/>
      <c r="B71" s="79"/>
      <c r="C71" s="86" t="s">
        <v>321</v>
      </c>
      <c r="D71" s="14" t="s">
        <v>304</v>
      </c>
      <c r="E71" s="63">
        <v>548</v>
      </c>
      <c r="F71" s="214">
        <v>524</v>
      </c>
      <c r="G71" s="213">
        <v>267.3</v>
      </c>
    </row>
    <row r="72" spans="1:7" s="45" customFormat="1" ht="12.75">
      <c r="A72" s="96"/>
      <c r="B72" s="50" t="s">
        <v>105</v>
      </c>
      <c r="C72" s="109"/>
      <c r="D72" s="152" t="s">
        <v>106</v>
      </c>
      <c r="E72" s="64">
        <f>E73</f>
        <v>87</v>
      </c>
      <c r="F72" s="64"/>
      <c r="G72" s="64"/>
    </row>
    <row r="73" spans="1:7" s="45" customFormat="1" ht="25.5">
      <c r="A73" s="96"/>
      <c r="B73" s="79" t="s">
        <v>107</v>
      </c>
      <c r="C73" s="96"/>
      <c r="D73" s="83" t="s">
        <v>108</v>
      </c>
      <c r="E73" s="63">
        <f>E74</f>
        <v>87</v>
      </c>
      <c r="F73" s="63"/>
      <c r="G73" s="63"/>
    </row>
    <row r="74" spans="1:7" s="45" customFormat="1" ht="12.75">
      <c r="A74" s="96"/>
      <c r="B74" s="79"/>
      <c r="C74" s="86" t="s">
        <v>321</v>
      </c>
      <c r="D74" s="14" t="s">
        <v>304</v>
      </c>
      <c r="E74" s="63">
        <f>E75</f>
        <v>87</v>
      </c>
      <c r="F74" s="63"/>
      <c r="G74" s="63"/>
    </row>
    <row r="75" spans="1:7" s="45" customFormat="1" ht="25.5">
      <c r="A75" s="96"/>
      <c r="B75" s="79"/>
      <c r="C75" s="86"/>
      <c r="D75" s="7" t="s">
        <v>271</v>
      </c>
      <c r="E75" s="63">
        <v>87</v>
      </c>
      <c r="F75" s="180"/>
      <c r="G75" s="180"/>
    </row>
    <row r="76" spans="1:7" ht="12.75">
      <c r="A76" s="96"/>
      <c r="B76" s="50" t="s">
        <v>305</v>
      </c>
      <c r="C76" s="96"/>
      <c r="D76" s="154" t="s">
        <v>269</v>
      </c>
      <c r="E76" s="64">
        <f>E77</f>
        <v>1731</v>
      </c>
      <c r="F76" s="64">
        <f aca="true" t="shared" si="2" ref="F76:G78">F77</f>
        <v>1731</v>
      </c>
      <c r="G76" s="64">
        <f t="shared" si="2"/>
        <v>1731</v>
      </c>
    </row>
    <row r="77" spans="1:7" s="45" customFormat="1" ht="51">
      <c r="A77" s="96"/>
      <c r="B77" s="79" t="s">
        <v>306</v>
      </c>
      <c r="C77" s="96"/>
      <c r="D77" s="153" t="s">
        <v>421</v>
      </c>
      <c r="E77" s="63">
        <f>E78</f>
        <v>1731</v>
      </c>
      <c r="F77" s="63">
        <f t="shared" si="2"/>
        <v>1731</v>
      </c>
      <c r="G77" s="63">
        <f t="shared" si="2"/>
        <v>1731</v>
      </c>
    </row>
    <row r="78" spans="1:7" s="45" customFormat="1" ht="25.5">
      <c r="A78" s="96"/>
      <c r="B78" s="79" t="s">
        <v>318</v>
      </c>
      <c r="C78" s="96"/>
      <c r="D78" s="11" t="s">
        <v>537</v>
      </c>
      <c r="E78" s="66">
        <f>E79</f>
        <v>1731</v>
      </c>
      <c r="F78" s="66">
        <f t="shared" si="2"/>
        <v>1731</v>
      </c>
      <c r="G78" s="66">
        <f t="shared" si="2"/>
        <v>1731</v>
      </c>
    </row>
    <row r="79" spans="1:7" s="45" customFormat="1" ht="12.75">
      <c r="A79" s="96"/>
      <c r="B79" s="79"/>
      <c r="C79" s="86" t="s">
        <v>310</v>
      </c>
      <c r="D79" s="51" t="s">
        <v>277</v>
      </c>
      <c r="E79" s="66">
        <v>1731</v>
      </c>
      <c r="F79" s="214">
        <v>1731</v>
      </c>
      <c r="G79" s="214">
        <v>1731</v>
      </c>
    </row>
    <row r="80" spans="1:7" ht="27">
      <c r="A80" s="134" t="s">
        <v>319</v>
      </c>
      <c r="B80" s="50"/>
      <c r="C80" s="97"/>
      <c r="D80" s="6" t="s">
        <v>135</v>
      </c>
      <c r="E80" s="65">
        <f aca="true" t="shared" si="3" ref="E80:F82">E81</f>
        <v>3000</v>
      </c>
      <c r="F80" s="65">
        <f t="shared" si="3"/>
        <v>3000</v>
      </c>
      <c r="G80" s="65"/>
    </row>
    <row r="81" spans="1:7" ht="12.75">
      <c r="A81" s="109"/>
      <c r="B81" s="50" t="s">
        <v>485</v>
      </c>
      <c r="C81" s="109"/>
      <c r="D81" s="8" t="s">
        <v>136</v>
      </c>
      <c r="E81" s="64">
        <f t="shared" si="3"/>
        <v>3000</v>
      </c>
      <c r="F81" s="64">
        <f t="shared" si="3"/>
        <v>3000</v>
      </c>
      <c r="G81" s="64"/>
    </row>
    <row r="82" spans="1:7" ht="12.75">
      <c r="A82" s="109"/>
      <c r="B82" s="84" t="s">
        <v>320</v>
      </c>
      <c r="C82" s="86"/>
      <c r="D82" s="11" t="s">
        <v>137</v>
      </c>
      <c r="E82" s="66">
        <f t="shared" si="3"/>
        <v>3000</v>
      </c>
      <c r="F82" s="66">
        <f t="shared" si="3"/>
        <v>3000</v>
      </c>
      <c r="G82" s="66"/>
    </row>
    <row r="83" spans="1:7" ht="12.75">
      <c r="A83" s="109"/>
      <c r="B83" s="84"/>
      <c r="C83" s="86" t="s">
        <v>338</v>
      </c>
      <c r="D83" s="11" t="s">
        <v>322</v>
      </c>
      <c r="E83" s="66">
        <v>3000</v>
      </c>
      <c r="F83" s="214">
        <v>3000</v>
      </c>
      <c r="G83" s="180"/>
    </row>
    <row r="84" spans="1:7" ht="13.5">
      <c r="A84" s="134" t="s">
        <v>134</v>
      </c>
      <c r="B84" s="50"/>
      <c r="C84" s="97"/>
      <c r="D84" s="6" t="s">
        <v>138</v>
      </c>
      <c r="E84" s="65">
        <f aca="true" t="shared" si="4" ref="E84:F86">E85</f>
        <v>25669</v>
      </c>
      <c r="F84" s="65">
        <f t="shared" si="4"/>
        <v>6287.9</v>
      </c>
      <c r="G84" s="65"/>
    </row>
    <row r="85" spans="1:7" ht="13.5">
      <c r="A85" s="134"/>
      <c r="B85" s="50" t="s">
        <v>139</v>
      </c>
      <c r="C85" s="97"/>
      <c r="D85" s="8" t="s">
        <v>138</v>
      </c>
      <c r="E85" s="64">
        <f t="shared" si="4"/>
        <v>25669</v>
      </c>
      <c r="F85" s="64">
        <f t="shared" si="4"/>
        <v>6287.9</v>
      </c>
      <c r="G85" s="64"/>
    </row>
    <row r="86" spans="1:7" ht="13.5">
      <c r="A86" s="134"/>
      <c r="B86" s="84" t="s">
        <v>323</v>
      </c>
      <c r="C86" s="98"/>
      <c r="D86" s="10" t="s">
        <v>324</v>
      </c>
      <c r="E86" s="66">
        <f t="shared" si="4"/>
        <v>25669</v>
      </c>
      <c r="F86" s="66">
        <f t="shared" si="4"/>
        <v>6287.9</v>
      </c>
      <c r="G86" s="66"/>
    </row>
    <row r="87" spans="1:7" ht="13.5">
      <c r="A87" s="134"/>
      <c r="B87" s="84"/>
      <c r="C87" s="86" t="s">
        <v>338</v>
      </c>
      <c r="D87" s="11" t="s">
        <v>322</v>
      </c>
      <c r="E87" s="66">
        <v>25669</v>
      </c>
      <c r="F87" s="213">
        <v>6287.9</v>
      </c>
      <c r="G87" s="180"/>
    </row>
    <row r="88" spans="1:7" ht="13.5">
      <c r="A88" s="134" t="s">
        <v>325</v>
      </c>
      <c r="B88" s="50"/>
      <c r="C88" s="97"/>
      <c r="D88" s="6" t="s">
        <v>140</v>
      </c>
      <c r="E88" s="65">
        <f>E98+E93+E121+E89+E123</f>
        <v>190727.2</v>
      </c>
      <c r="F88" s="65">
        <f>F98+F93+F121+F89+F123</f>
        <v>33414.5</v>
      </c>
      <c r="G88" s="65">
        <f>G98+G93+G121+G89+G123</f>
        <v>28534.2</v>
      </c>
    </row>
    <row r="89" spans="1:7" ht="25.5">
      <c r="A89" s="134"/>
      <c r="B89" s="50" t="s">
        <v>412</v>
      </c>
      <c r="C89" s="99"/>
      <c r="D89" s="152" t="s">
        <v>296</v>
      </c>
      <c r="E89" s="64">
        <f>E90</f>
        <v>9246</v>
      </c>
      <c r="F89" s="64">
        <f aca="true" t="shared" si="5" ref="F89:G91">F90</f>
        <v>9249.3</v>
      </c>
      <c r="G89" s="64">
        <f t="shared" si="5"/>
        <v>8732.8</v>
      </c>
    </row>
    <row r="90" spans="1:7" ht="13.5">
      <c r="A90" s="134"/>
      <c r="B90" s="84" t="s">
        <v>299</v>
      </c>
      <c r="C90" s="100"/>
      <c r="D90" s="14" t="s">
        <v>238</v>
      </c>
      <c r="E90" s="66">
        <f>E91</f>
        <v>9246</v>
      </c>
      <c r="F90" s="66">
        <f t="shared" si="5"/>
        <v>9249.3</v>
      </c>
      <c r="G90" s="66">
        <f t="shared" si="5"/>
        <v>8732.8</v>
      </c>
    </row>
    <row r="91" spans="1:7" ht="13.5">
      <c r="A91" s="134"/>
      <c r="B91" s="84"/>
      <c r="C91" s="101" t="s">
        <v>321</v>
      </c>
      <c r="D91" s="14" t="s">
        <v>304</v>
      </c>
      <c r="E91" s="66">
        <f>E92</f>
        <v>9246</v>
      </c>
      <c r="F91" s="66">
        <f t="shared" si="5"/>
        <v>9249.3</v>
      </c>
      <c r="G91" s="66">
        <f t="shared" si="5"/>
        <v>8732.8</v>
      </c>
    </row>
    <row r="92" spans="1:7" ht="25.5">
      <c r="A92" s="134"/>
      <c r="B92" s="50"/>
      <c r="C92" s="95"/>
      <c r="D92" s="14" t="s">
        <v>487</v>
      </c>
      <c r="E92" s="66">
        <v>9246</v>
      </c>
      <c r="F92" s="213">
        <v>9249.3</v>
      </c>
      <c r="G92" s="213">
        <v>8732.8</v>
      </c>
    </row>
    <row r="93" spans="1:7" ht="38.25">
      <c r="A93" s="109"/>
      <c r="B93" s="50" t="s">
        <v>142</v>
      </c>
      <c r="C93" s="89"/>
      <c r="D93" s="12" t="s">
        <v>143</v>
      </c>
      <c r="E93" s="64">
        <f aca="true" t="shared" si="6" ref="E93:G94">E94</f>
        <v>3273</v>
      </c>
      <c r="F93" s="64">
        <f t="shared" si="6"/>
        <v>7249.1</v>
      </c>
      <c r="G93" s="64">
        <f t="shared" si="6"/>
        <v>3404.9</v>
      </c>
    </row>
    <row r="94" spans="1:7" ht="25.5">
      <c r="A94" s="109"/>
      <c r="B94" s="84" t="s">
        <v>326</v>
      </c>
      <c r="C94" s="135"/>
      <c r="D94" s="51" t="s">
        <v>327</v>
      </c>
      <c r="E94" s="66">
        <f t="shared" si="6"/>
        <v>3273</v>
      </c>
      <c r="F94" s="66">
        <f t="shared" si="6"/>
        <v>7249.1</v>
      </c>
      <c r="G94" s="66">
        <f t="shared" si="6"/>
        <v>3404.9</v>
      </c>
    </row>
    <row r="95" spans="1:7" ht="12.75">
      <c r="A95" s="109"/>
      <c r="B95" s="84"/>
      <c r="C95" s="86" t="s">
        <v>321</v>
      </c>
      <c r="D95" s="14" t="s">
        <v>304</v>
      </c>
      <c r="E95" s="66">
        <f>E96+E97</f>
        <v>3273</v>
      </c>
      <c r="F95" s="66">
        <f>F96+F97</f>
        <v>7249.1</v>
      </c>
      <c r="G95" s="66">
        <f>G96+G97</f>
        <v>3404.9</v>
      </c>
    </row>
    <row r="96" spans="1:7" ht="25.5">
      <c r="A96" s="109"/>
      <c r="B96" s="84"/>
      <c r="C96" s="135"/>
      <c r="D96" s="51" t="s">
        <v>327</v>
      </c>
      <c r="E96" s="66">
        <v>3273</v>
      </c>
      <c r="F96" s="213">
        <v>3319.1</v>
      </c>
      <c r="G96" s="213">
        <v>2860.8</v>
      </c>
    </row>
    <row r="97" spans="1:7" ht="12.75">
      <c r="A97" s="109"/>
      <c r="B97" s="84"/>
      <c r="C97" s="135"/>
      <c r="D97" s="14" t="s">
        <v>31</v>
      </c>
      <c r="E97" s="66"/>
      <c r="F97" s="214">
        <v>3930</v>
      </c>
      <c r="G97" s="213">
        <v>544.1</v>
      </c>
    </row>
    <row r="98" spans="1:7" ht="25.5">
      <c r="A98" s="109"/>
      <c r="B98" s="50" t="s">
        <v>144</v>
      </c>
      <c r="C98" s="89"/>
      <c r="D98" s="13" t="s">
        <v>145</v>
      </c>
      <c r="E98" s="64">
        <f>E99+E112</f>
        <v>11274</v>
      </c>
      <c r="F98" s="64">
        <f>F99+F112</f>
        <v>13600.599999999999</v>
      </c>
      <c r="G98" s="64">
        <f>G99+G112</f>
        <v>13081</v>
      </c>
    </row>
    <row r="99" spans="1:7" s="45" customFormat="1" ht="12.75">
      <c r="A99" s="96"/>
      <c r="B99" s="84" t="s">
        <v>328</v>
      </c>
      <c r="C99" s="102"/>
      <c r="D99" s="14" t="s">
        <v>272</v>
      </c>
      <c r="E99" s="66">
        <f>E100+E104+E102+E108+E110</f>
        <v>3187</v>
      </c>
      <c r="F99" s="66">
        <f>F100+F104+F102+F108+F110</f>
        <v>3385.7</v>
      </c>
      <c r="G99" s="66">
        <f>G100+G104+G102+G108+G110</f>
        <v>3256.6999999999994</v>
      </c>
    </row>
    <row r="100" spans="1:7" ht="25.5">
      <c r="A100" s="109"/>
      <c r="B100" s="84" t="s">
        <v>329</v>
      </c>
      <c r="C100" s="86"/>
      <c r="D100" s="15" t="s">
        <v>330</v>
      </c>
      <c r="E100" s="66">
        <f>E101</f>
        <v>108</v>
      </c>
      <c r="F100" s="66">
        <f>F101</f>
        <v>108</v>
      </c>
      <c r="G100" s="66">
        <f>G101</f>
        <v>107.1</v>
      </c>
    </row>
    <row r="101" spans="1:7" ht="12.75">
      <c r="A101" s="109"/>
      <c r="B101" s="84"/>
      <c r="C101" s="86" t="s">
        <v>321</v>
      </c>
      <c r="D101" s="14" t="s">
        <v>304</v>
      </c>
      <c r="E101" s="66">
        <v>108</v>
      </c>
      <c r="F101" s="214">
        <v>108</v>
      </c>
      <c r="G101" s="213">
        <v>107.1</v>
      </c>
    </row>
    <row r="102" spans="1:7" ht="25.5">
      <c r="A102" s="109"/>
      <c r="B102" s="84" t="s">
        <v>617</v>
      </c>
      <c r="C102" s="86"/>
      <c r="D102" s="15" t="s">
        <v>618</v>
      </c>
      <c r="E102" s="66"/>
      <c r="F102" s="248">
        <f>F103</f>
        <v>100</v>
      </c>
      <c r="G102" s="66">
        <f>G103</f>
        <v>95.1</v>
      </c>
    </row>
    <row r="103" spans="1:7" ht="12.75">
      <c r="A103" s="109"/>
      <c r="B103" s="84"/>
      <c r="C103" s="86" t="s">
        <v>321</v>
      </c>
      <c r="D103" s="14" t="s">
        <v>304</v>
      </c>
      <c r="E103" s="66"/>
      <c r="F103" s="214">
        <v>100</v>
      </c>
      <c r="G103" s="213">
        <v>95.1</v>
      </c>
    </row>
    <row r="104" spans="1:7" ht="25.5">
      <c r="A104" s="109"/>
      <c r="B104" s="84" t="s">
        <v>331</v>
      </c>
      <c r="C104" s="86"/>
      <c r="D104" s="15" t="s">
        <v>332</v>
      </c>
      <c r="E104" s="66">
        <f>E105</f>
        <v>3079</v>
      </c>
      <c r="F104" s="66">
        <f>F105</f>
        <v>3079</v>
      </c>
      <c r="G104" s="66">
        <f>G105</f>
        <v>2955.7999999999997</v>
      </c>
    </row>
    <row r="105" spans="1:7" ht="12.75">
      <c r="A105" s="109"/>
      <c r="B105" s="84"/>
      <c r="C105" s="86" t="s">
        <v>321</v>
      </c>
      <c r="D105" s="14" t="s">
        <v>304</v>
      </c>
      <c r="E105" s="66">
        <f>E106+E107</f>
        <v>3079</v>
      </c>
      <c r="F105" s="66">
        <f>F106+F107</f>
        <v>3079</v>
      </c>
      <c r="G105" s="66">
        <f>G106+G107</f>
        <v>2955.7999999999997</v>
      </c>
    </row>
    <row r="106" spans="1:7" ht="12.75">
      <c r="A106" s="109"/>
      <c r="B106" s="50"/>
      <c r="C106" s="109"/>
      <c r="D106" s="15" t="s">
        <v>251</v>
      </c>
      <c r="E106" s="66">
        <v>2960</v>
      </c>
      <c r="F106" s="213">
        <v>2960</v>
      </c>
      <c r="G106" s="213">
        <v>2880.6</v>
      </c>
    </row>
    <row r="107" spans="1:7" ht="12.75">
      <c r="A107" s="109"/>
      <c r="B107" s="50"/>
      <c r="C107" s="109"/>
      <c r="D107" s="15" t="s">
        <v>592</v>
      </c>
      <c r="E107" s="66">
        <v>119</v>
      </c>
      <c r="F107" s="213">
        <v>119</v>
      </c>
      <c r="G107" s="213">
        <v>75.2</v>
      </c>
    </row>
    <row r="108" spans="1:7" ht="25.5">
      <c r="A108" s="109"/>
      <c r="B108" s="84" t="s">
        <v>79</v>
      </c>
      <c r="C108" s="109"/>
      <c r="D108" s="51" t="s">
        <v>45</v>
      </c>
      <c r="E108" s="66"/>
      <c r="F108" s="66">
        <f>F109</f>
        <v>1.1</v>
      </c>
      <c r="G108" s="66">
        <f>G109</f>
        <v>1.1</v>
      </c>
    </row>
    <row r="109" spans="1:7" ht="12.75">
      <c r="A109" s="109"/>
      <c r="B109" s="50"/>
      <c r="C109" s="86" t="s">
        <v>338</v>
      </c>
      <c r="D109" s="51" t="s">
        <v>322</v>
      </c>
      <c r="E109" s="66"/>
      <c r="F109" s="213">
        <v>1.1</v>
      </c>
      <c r="G109" s="213">
        <v>1.1</v>
      </c>
    </row>
    <row r="110" spans="1:7" ht="25.5">
      <c r="A110" s="109"/>
      <c r="B110" s="84" t="s">
        <v>46</v>
      </c>
      <c r="C110" s="109"/>
      <c r="D110" s="51" t="s">
        <v>47</v>
      </c>
      <c r="E110" s="66"/>
      <c r="F110" s="66">
        <f>F111</f>
        <v>97.6</v>
      </c>
      <c r="G110" s="66">
        <f>G111</f>
        <v>97.6</v>
      </c>
    </row>
    <row r="111" spans="1:7" ht="12.75">
      <c r="A111" s="109"/>
      <c r="B111" s="50"/>
      <c r="C111" s="86" t="s">
        <v>321</v>
      </c>
      <c r="D111" s="14" t="s">
        <v>304</v>
      </c>
      <c r="E111" s="66"/>
      <c r="F111" s="213">
        <v>97.6</v>
      </c>
      <c r="G111" s="213">
        <v>97.6</v>
      </c>
    </row>
    <row r="112" spans="1:7" s="45" customFormat="1" ht="12.75">
      <c r="A112" s="96"/>
      <c r="B112" s="79" t="s">
        <v>483</v>
      </c>
      <c r="C112" s="96"/>
      <c r="D112" s="51" t="s">
        <v>176</v>
      </c>
      <c r="E112" s="66">
        <f>E113</f>
        <v>8087</v>
      </c>
      <c r="F112" s="66">
        <f>F113</f>
        <v>10214.9</v>
      </c>
      <c r="G112" s="66">
        <f>G113</f>
        <v>9824.300000000001</v>
      </c>
    </row>
    <row r="113" spans="1:7" ht="12.75">
      <c r="A113" s="109"/>
      <c r="B113" s="50"/>
      <c r="C113" s="86" t="s">
        <v>367</v>
      </c>
      <c r="D113" s="23" t="s">
        <v>368</v>
      </c>
      <c r="E113" s="66">
        <f>E114+E116+E119+E115</f>
        <v>8087</v>
      </c>
      <c r="F113" s="66">
        <f>F114+F116+F119+F115</f>
        <v>10214.9</v>
      </c>
      <c r="G113" s="66">
        <f>G114+G116+G119+G115</f>
        <v>9824.300000000001</v>
      </c>
    </row>
    <row r="114" spans="1:7" ht="25.5">
      <c r="A114" s="109"/>
      <c r="B114" s="50"/>
      <c r="C114" s="109"/>
      <c r="D114" s="15" t="s">
        <v>484</v>
      </c>
      <c r="E114" s="66">
        <v>3082</v>
      </c>
      <c r="F114" s="213">
        <v>3128.9</v>
      </c>
      <c r="G114" s="213">
        <v>3027.4</v>
      </c>
    </row>
    <row r="115" spans="1:7" ht="12.75">
      <c r="A115" s="109"/>
      <c r="B115" s="50"/>
      <c r="C115" s="109"/>
      <c r="D115" s="51" t="s">
        <v>87</v>
      </c>
      <c r="E115" s="66"/>
      <c r="F115" s="214">
        <v>1000</v>
      </c>
      <c r="G115" s="214">
        <v>1000</v>
      </c>
    </row>
    <row r="116" spans="1:7" ht="25.5">
      <c r="A116" s="109"/>
      <c r="B116" s="50"/>
      <c r="C116" s="109"/>
      <c r="D116" s="155" t="s">
        <v>141</v>
      </c>
      <c r="E116" s="70">
        <f>E117+E118</f>
        <v>5005</v>
      </c>
      <c r="F116" s="70">
        <f>F117+F118</f>
        <v>6061</v>
      </c>
      <c r="G116" s="70">
        <f>G117+G118</f>
        <v>5771.900000000001</v>
      </c>
    </row>
    <row r="117" spans="1:7" ht="12.75">
      <c r="A117" s="109"/>
      <c r="B117" s="50"/>
      <c r="C117" s="109"/>
      <c r="D117" s="51" t="s">
        <v>576</v>
      </c>
      <c r="E117" s="66">
        <v>5005</v>
      </c>
      <c r="F117" s="213">
        <v>5336.1</v>
      </c>
      <c r="G117" s="213">
        <v>5052.3</v>
      </c>
    </row>
    <row r="118" spans="1:7" ht="12.75">
      <c r="A118" s="109"/>
      <c r="B118" s="50"/>
      <c r="C118" s="109"/>
      <c r="D118" s="15" t="s">
        <v>577</v>
      </c>
      <c r="E118" s="66"/>
      <c r="F118" s="213">
        <v>724.9</v>
      </c>
      <c r="G118" s="213">
        <v>719.6</v>
      </c>
    </row>
    <row r="119" spans="1:7" ht="25.5">
      <c r="A119" s="109"/>
      <c r="B119" s="50"/>
      <c r="C119" s="109"/>
      <c r="D119" s="158" t="s">
        <v>146</v>
      </c>
      <c r="E119" s="70"/>
      <c r="F119" s="70">
        <f>F120</f>
        <v>25</v>
      </c>
      <c r="G119" s="70">
        <f>G120</f>
        <v>25</v>
      </c>
    </row>
    <row r="120" spans="1:7" ht="25.5">
      <c r="A120" s="109"/>
      <c r="B120" s="50"/>
      <c r="C120" s="109"/>
      <c r="D120" s="15" t="s">
        <v>36</v>
      </c>
      <c r="E120" s="66"/>
      <c r="F120" s="214">
        <v>25</v>
      </c>
      <c r="G120" s="214">
        <v>25</v>
      </c>
    </row>
    <row r="121" spans="1:7" s="42" customFormat="1" ht="25.5">
      <c r="A121" s="134"/>
      <c r="B121" s="50" t="s">
        <v>335</v>
      </c>
      <c r="C121" s="134"/>
      <c r="D121" s="40" t="s">
        <v>284</v>
      </c>
      <c r="E121" s="64">
        <f>E122</f>
        <v>3307.2</v>
      </c>
      <c r="F121" s="64">
        <f>F122</f>
        <v>3307.2</v>
      </c>
      <c r="G121" s="64">
        <f>G122</f>
        <v>3307.2</v>
      </c>
    </row>
    <row r="122" spans="1:7" s="42" customFormat="1" ht="12.75">
      <c r="A122" s="136"/>
      <c r="B122" s="79"/>
      <c r="C122" s="86" t="s">
        <v>310</v>
      </c>
      <c r="D122" s="15" t="s">
        <v>277</v>
      </c>
      <c r="E122" s="66">
        <v>3307.2</v>
      </c>
      <c r="F122" s="213">
        <v>3307.2</v>
      </c>
      <c r="G122" s="213">
        <v>3307.2</v>
      </c>
    </row>
    <row r="123" spans="1:7" s="42" customFormat="1" ht="13.5">
      <c r="A123" s="134"/>
      <c r="B123" s="50" t="s">
        <v>305</v>
      </c>
      <c r="C123" s="134"/>
      <c r="D123" s="40" t="s">
        <v>269</v>
      </c>
      <c r="E123" s="64">
        <f>E124+E126</f>
        <v>163627</v>
      </c>
      <c r="F123" s="64">
        <f>F124+F126</f>
        <v>8.3</v>
      </c>
      <c r="G123" s="64">
        <f>G124+G126</f>
        <v>8.3</v>
      </c>
    </row>
    <row r="124" spans="1:7" s="42" customFormat="1" ht="51">
      <c r="A124" s="136"/>
      <c r="B124" s="79" t="s">
        <v>478</v>
      </c>
      <c r="C124" s="136"/>
      <c r="D124" s="85" t="s">
        <v>479</v>
      </c>
      <c r="E124" s="66">
        <f>E125</f>
        <v>163627</v>
      </c>
      <c r="F124" s="66"/>
      <c r="G124" s="66"/>
    </row>
    <row r="125" spans="1:7" s="45" customFormat="1" ht="12.75">
      <c r="A125" s="96"/>
      <c r="B125" s="79"/>
      <c r="C125" s="96" t="s">
        <v>491</v>
      </c>
      <c r="D125" s="15" t="s">
        <v>492</v>
      </c>
      <c r="E125" s="66">
        <v>163627</v>
      </c>
      <c r="F125" s="180"/>
      <c r="G125" s="180"/>
    </row>
    <row r="126" spans="1:7" s="45" customFormat="1" ht="51">
      <c r="A126" s="96"/>
      <c r="B126" s="79" t="s">
        <v>306</v>
      </c>
      <c r="C126" s="96"/>
      <c r="D126" s="153" t="s">
        <v>421</v>
      </c>
      <c r="E126" s="66"/>
      <c r="F126" s="66">
        <f>F127</f>
        <v>8.3</v>
      </c>
      <c r="G126" s="66">
        <f>G127</f>
        <v>8.3</v>
      </c>
    </row>
    <row r="127" spans="1:7" s="45" customFormat="1" ht="51">
      <c r="A127" s="96"/>
      <c r="B127" s="79" t="s">
        <v>37</v>
      </c>
      <c r="C127" s="96"/>
      <c r="D127" s="51" t="s">
        <v>38</v>
      </c>
      <c r="E127" s="66"/>
      <c r="F127" s="66">
        <f>F128</f>
        <v>8.3</v>
      </c>
      <c r="G127" s="66">
        <f>G128</f>
        <v>8.3</v>
      </c>
    </row>
    <row r="128" spans="1:7" s="45" customFormat="1" ht="12.75">
      <c r="A128" s="96"/>
      <c r="B128" s="79"/>
      <c r="C128" s="86" t="s">
        <v>310</v>
      </c>
      <c r="D128" s="221" t="s">
        <v>277</v>
      </c>
      <c r="E128" s="222"/>
      <c r="F128" s="230">
        <v>8.3</v>
      </c>
      <c r="G128" s="230">
        <v>8.3</v>
      </c>
    </row>
    <row r="129" spans="1:7" ht="12.75">
      <c r="A129" s="137"/>
      <c r="B129" s="76"/>
      <c r="C129" s="137"/>
      <c r="D129" s="226"/>
      <c r="E129" s="227"/>
      <c r="F129" s="228"/>
      <c r="G129" s="228"/>
    </row>
    <row r="130" spans="1:7" ht="25.5">
      <c r="A130" s="109" t="s">
        <v>147</v>
      </c>
      <c r="B130" s="50"/>
      <c r="C130" s="103"/>
      <c r="D130" s="224" t="s">
        <v>148</v>
      </c>
      <c r="E130" s="225">
        <f>E131+E167+E190+E183</f>
        <v>137982</v>
      </c>
      <c r="F130" s="225">
        <f>F131+F167+F190+F183</f>
        <v>124388.3</v>
      </c>
      <c r="G130" s="225">
        <f>G131+G167+G190+G183</f>
        <v>117961.39999999998</v>
      </c>
    </row>
    <row r="131" spans="1:7" ht="13.5">
      <c r="A131" s="134" t="s">
        <v>149</v>
      </c>
      <c r="B131" s="50"/>
      <c r="C131" s="104"/>
      <c r="D131" s="17" t="s">
        <v>150</v>
      </c>
      <c r="E131" s="188">
        <f>E132+E162</f>
        <v>104376</v>
      </c>
      <c r="F131" s="188">
        <f>F132+F162</f>
        <v>108927.1</v>
      </c>
      <c r="G131" s="188">
        <f>G132+G162</f>
        <v>103618.4</v>
      </c>
    </row>
    <row r="132" spans="1:7" ht="13.5">
      <c r="A132" s="134"/>
      <c r="B132" s="50" t="s">
        <v>239</v>
      </c>
      <c r="C132" s="105"/>
      <c r="D132" s="118" t="s">
        <v>240</v>
      </c>
      <c r="E132" s="189">
        <f>E137+E146+E150+E154+E158+E133+E135</f>
        <v>104143</v>
      </c>
      <c r="F132" s="189">
        <f>F137+F146+F150+F154+F158+F133+F135</f>
        <v>108678.5</v>
      </c>
      <c r="G132" s="189">
        <f>G137+G146+G150+G154+G158+G133+G135</f>
        <v>103409.5</v>
      </c>
    </row>
    <row r="133" spans="1:7" ht="63.75">
      <c r="A133" s="134"/>
      <c r="B133" s="84" t="s">
        <v>364</v>
      </c>
      <c r="C133" s="106"/>
      <c r="D133" s="85" t="s">
        <v>363</v>
      </c>
      <c r="E133" s="190">
        <f>E134</f>
        <v>16653</v>
      </c>
      <c r="F133" s="190">
        <f>F134</f>
        <v>22440.9</v>
      </c>
      <c r="G133" s="190">
        <f>G134</f>
        <v>20773.7</v>
      </c>
    </row>
    <row r="134" spans="1:7" ht="13.5">
      <c r="A134" s="134"/>
      <c r="B134" s="84"/>
      <c r="C134" s="86" t="s">
        <v>530</v>
      </c>
      <c r="D134" s="85" t="s">
        <v>365</v>
      </c>
      <c r="E134" s="190">
        <v>16653</v>
      </c>
      <c r="F134" s="213">
        <v>22440.9</v>
      </c>
      <c r="G134" s="213">
        <v>20773.7</v>
      </c>
    </row>
    <row r="135" spans="1:7" ht="63.75">
      <c r="A135" s="134"/>
      <c r="B135" s="84" t="s">
        <v>364</v>
      </c>
      <c r="C135" s="106"/>
      <c r="D135" s="85" t="s">
        <v>587</v>
      </c>
      <c r="E135" s="190"/>
      <c r="F135" s="190">
        <f>F136</f>
        <v>783.6</v>
      </c>
      <c r="G135" s="190">
        <f>G136</f>
        <v>783.6</v>
      </c>
    </row>
    <row r="136" spans="1:7" ht="13.5">
      <c r="A136" s="134"/>
      <c r="B136" s="84"/>
      <c r="C136" s="86" t="s">
        <v>530</v>
      </c>
      <c r="D136" s="85" t="s">
        <v>365</v>
      </c>
      <c r="E136" s="190"/>
      <c r="F136" s="213">
        <v>783.6</v>
      </c>
      <c r="G136" s="213">
        <v>783.6</v>
      </c>
    </row>
    <row r="137" spans="1:7" ht="13.5">
      <c r="A137" s="134"/>
      <c r="B137" s="84" t="s">
        <v>486</v>
      </c>
      <c r="C137" s="106"/>
      <c r="D137" s="38" t="s">
        <v>241</v>
      </c>
      <c r="E137" s="190">
        <f>E138+E142</f>
        <v>1291</v>
      </c>
      <c r="F137" s="190">
        <f>F138+F142</f>
        <v>1660.8000000000002</v>
      </c>
      <c r="G137" s="190">
        <f>G138+G142</f>
        <v>1648.6</v>
      </c>
    </row>
    <row r="138" spans="1:7" ht="13.5">
      <c r="A138" s="134"/>
      <c r="B138" s="84" t="s">
        <v>336</v>
      </c>
      <c r="C138" s="106"/>
      <c r="D138" s="38" t="s">
        <v>337</v>
      </c>
      <c r="E138" s="190">
        <f>E139</f>
        <v>1073</v>
      </c>
      <c r="F138" s="190">
        <f>F139</f>
        <v>1133.7</v>
      </c>
      <c r="G138" s="190">
        <f>G139</f>
        <v>1133.7</v>
      </c>
    </row>
    <row r="139" spans="1:7" ht="25.5">
      <c r="A139" s="134"/>
      <c r="B139" s="84"/>
      <c r="C139" s="86" t="s">
        <v>474</v>
      </c>
      <c r="D139" s="38" t="s">
        <v>482</v>
      </c>
      <c r="E139" s="190">
        <f>E140+E141</f>
        <v>1073</v>
      </c>
      <c r="F139" s="190">
        <f>F140+F141</f>
        <v>1133.7</v>
      </c>
      <c r="G139" s="190">
        <f>G140+G141</f>
        <v>1133.7</v>
      </c>
    </row>
    <row r="140" spans="1:7" ht="13.5">
      <c r="A140" s="134"/>
      <c r="B140" s="50"/>
      <c r="C140" s="105"/>
      <c r="D140" s="38" t="s">
        <v>578</v>
      </c>
      <c r="E140" s="190">
        <v>1052</v>
      </c>
      <c r="F140" s="213">
        <v>1075.7</v>
      </c>
      <c r="G140" s="213">
        <v>1075.7</v>
      </c>
    </row>
    <row r="141" spans="1:7" ht="13.5">
      <c r="A141" s="134"/>
      <c r="B141" s="50"/>
      <c r="C141" s="105"/>
      <c r="D141" s="38" t="s">
        <v>579</v>
      </c>
      <c r="E141" s="190">
        <v>21</v>
      </c>
      <c r="F141" s="214">
        <v>58</v>
      </c>
      <c r="G141" s="214">
        <v>58</v>
      </c>
    </row>
    <row r="142" spans="1:7" ht="13.5">
      <c r="A142" s="134"/>
      <c r="B142" s="84" t="s">
        <v>339</v>
      </c>
      <c r="C142" s="106"/>
      <c r="D142" s="38" t="s">
        <v>340</v>
      </c>
      <c r="E142" s="190">
        <f>E143</f>
        <v>218</v>
      </c>
      <c r="F142" s="190">
        <f>F143</f>
        <v>527.1</v>
      </c>
      <c r="G142" s="190">
        <f>G143</f>
        <v>514.9</v>
      </c>
    </row>
    <row r="143" spans="1:7" ht="25.5">
      <c r="A143" s="134"/>
      <c r="B143" s="84"/>
      <c r="C143" s="86" t="s">
        <v>474</v>
      </c>
      <c r="D143" s="20" t="s">
        <v>482</v>
      </c>
      <c r="E143" s="190">
        <f>E144+E145</f>
        <v>218</v>
      </c>
      <c r="F143" s="190">
        <f>F144+F145</f>
        <v>527.1</v>
      </c>
      <c r="G143" s="190">
        <f>G144+G145</f>
        <v>514.9</v>
      </c>
    </row>
    <row r="144" spans="1:7" ht="13.5">
      <c r="A144" s="134"/>
      <c r="B144" s="50"/>
      <c r="C144" s="105"/>
      <c r="D144" s="38" t="s">
        <v>578</v>
      </c>
      <c r="E144" s="190">
        <v>195</v>
      </c>
      <c r="F144" s="213">
        <v>488.8</v>
      </c>
      <c r="G144" s="213">
        <v>488.6</v>
      </c>
    </row>
    <row r="145" spans="1:7" ht="13.5">
      <c r="A145" s="134"/>
      <c r="B145" s="50"/>
      <c r="C145" s="105"/>
      <c r="D145" s="38" t="s">
        <v>579</v>
      </c>
      <c r="E145" s="190">
        <v>23</v>
      </c>
      <c r="F145" s="213">
        <v>38.3</v>
      </c>
      <c r="G145" s="213">
        <v>26.3</v>
      </c>
    </row>
    <row r="146" spans="1:7" ht="13.5">
      <c r="A146" s="134"/>
      <c r="B146" s="84" t="s">
        <v>352</v>
      </c>
      <c r="C146" s="106"/>
      <c r="D146" s="38" t="s">
        <v>353</v>
      </c>
      <c r="E146" s="190">
        <f>E147</f>
        <v>60133</v>
      </c>
      <c r="F146" s="190">
        <f>F147</f>
        <v>51945.799999999996</v>
      </c>
      <c r="G146" s="190">
        <f>G147</f>
        <v>50320.5</v>
      </c>
    </row>
    <row r="147" spans="1:7" ht="25.5">
      <c r="A147" s="134"/>
      <c r="B147" s="84"/>
      <c r="C147" s="86" t="s">
        <v>474</v>
      </c>
      <c r="D147" s="20" t="s">
        <v>482</v>
      </c>
      <c r="E147" s="190">
        <f>E148+E149</f>
        <v>60133</v>
      </c>
      <c r="F147" s="190">
        <f>F148+F149</f>
        <v>51945.799999999996</v>
      </c>
      <c r="G147" s="190">
        <f>G148+G149</f>
        <v>50320.5</v>
      </c>
    </row>
    <row r="148" spans="1:7" ht="13.5">
      <c r="A148" s="134"/>
      <c r="B148" s="50"/>
      <c r="C148" s="105"/>
      <c r="D148" s="38" t="s">
        <v>578</v>
      </c>
      <c r="E148" s="190">
        <v>56689</v>
      </c>
      <c r="F148" s="213">
        <v>48533.1</v>
      </c>
      <c r="G148" s="213">
        <v>47112.3</v>
      </c>
    </row>
    <row r="149" spans="1:7" ht="13.5">
      <c r="A149" s="134"/>
      <c r="B149" s="50"/>
      <c r="C149" s="105"/>
      <c r="D149" s="38" t="s">
        <v>579</v>
      </c>
      <c r="E149" s="190">
        <v>3444</v>
      </c>
      <c r="F149" s="213">
        <v>3412.7</v>
      </c>
      <c r="G149" s="213">
        <v>3208.2</v>
      </c>
    </row>
    <row r="150" spans="1:7" ht="13.5">
      <c r="A150" s="134"/>
      <c r="B150" s="84" t="s">
        <v>354</v>
      </c>
      <c r="C150" s="106"/>
      <c r="D150" s="38" t="s">
        <v>242</v>
      </c>
      <c r="E150" s="190">
        <f>E151</f>
        <v>3613</v>
      </c>
      <c r="F150" s="190">
        <f>F151</f>
        <v>3409.6000000000004</v>
      </c>
      <c r="G150" s="190">
        <f>G151</f>
        <v>3403.5</v>
      </c>
    </row>
    <row r="151" spans="1:7" ht="25.5">
      <c r="A151" s="134"/>
      <c r="B151" s="84"/>
      <c r="C151" s="86" t="s">
        <v>474</v>
      </c>
      <c r="D151" s="20" t="s">
        <v>482</v>
      </c>
      <c r="E151" s="190">
        <f>E152+E153</f>
        <v>3613</v>
      </c>
      <c r="F151" s="190">
        <f>F152+F153</f>
        <v>3409.6000000000004</v>
      </c>
      <c r="G151" s="190">
        <f>G152+G153</f>
        <v>3403.5</v>
      </c>
    </row>
    <row r="152" spans="1:7" ht="13.5">
      <c r="A152" s="134"/>
      <c r="B152" s="50"/>
      <c r="C152" s="105"/>
      <c r="D152" s="38" t="s">
        <v>578</v>
      </c>
      <c r="E152" s="190">
        <v>1918</v>
      </c>
      <c r="F152" s="213">
        <v>1954.2</v>
      </c>
      <c r="G152" s="213">
        <v>1951.9</v>
      </c>
    </row>
    <row r="153" spans="1:7" ht="13.5">
      <c r="A153" s="134"/>
      <c r="B153" s="50"/>
      <c r="C153" s="105"/>
      <c r="D153" s="38" t="s">
        <v>579</v>
      </c>
      <c r="E153" s="190">
        <v>1695</v>
      </c>
      <c r="F153" s="213">
        <v>1455.4</v>
      </c>
      <c r="G153" s="213">
        <v>1451.6</v>
      </c>
    </row>
    <row r="154" spans="1:7" ht="25.5">
      <c r="A154" s="134"/>
      <c r="B154" s="84" t="s">
        <v>355</v>
      </c>
      <c r="C154" s="106"/>
      <c r="D154" s="38" t="s">
        <v>356</v>
      </c>
      <c r="E154" s="190">
        <f>E155</f>
        <v>20192</v>
      </c>
      <c r="F154" s="190">
        <f>F155</f>
        <v>24499.100000000002</v>
      </c>
      <c r="G154" s="190">
        <f>G155</f>
        <v>22928.600000000002</v>
      </c>
    </row>
    <row r="155" spans="1:7" ht="25.5">
      <c r="A155" s="134"/>
      <c r="B155" s="84"/>
      <c r="C155" s="86" t="s">
        <v>474</v>
      </c>
      <c r="D155" s="20" t="s">
        <v>482</v>
      </c>
      <c r="E155" s="190">
        <f>E156+E157</f>
        <v>20192</v>
      </c>
      <c r="F155" s="190">
        <f>F156+F157</f>
        <v>24499.100000000002</v>
      </c>
      <c r="G155" s="190">
        <f>G156+G157</f>
        <v>22928.600000000002</v>
      </c>
    </row>
    <row r="156" spans="1:7" ht="13.5">
      <c r="A156" s="134"/>
      <c r="B156" s="50"/>
      <c r="C156" s="104"/>
      <c r="D156" s="38" t="s">
        <v>578</v>
      </c>
      <c r="E156" s="190">
        <v>18258</v>
      </c>
      <c r="F156" s="213">
        <v>22471.9</v>
      </c>
      <c r="G156" s="213">
        <v>21134.4</v>
      </c>
    </row>
    <row r="157" spans="1:7" ht="13.5">
      <c r="A157" s="134"/>
      <c r="B157" s="50"/>
      <c r="C157" s="104"/>
      <c r="D157" s="38" t="s">
        <v>579</v>
      </c>
      <c r="E157" s="190">
        <v>1934</v>
      </c>
      <c r="F157" s="213">
        <v>2027.2</v>
      </c>
      <c r="G157" s="213">
        <v>1794.2</v>
      </c>
    </row>
    <row r="158" spans="1:7" ht="25.5">
      <c r="A158" s="134"/>
      <c r="B158" s="84" t="s">
        <v>357</v>
      </c>
      <c r="C158" s="106"/>
      <c r="D158" s="38" t="s">
        <v>254</v>
      </c>
      <c r="E158" s="190">
        <f>E159</f>
        <v>2261</v>
      </c>
      <c r="F158" s="190">
        <f>F159</f>
        <v>3938.7</v>
      </c>
      <c r="G158" s="190">
        <f>G159</f>
        <v>3551</v>
      </c>
    </row>
    <row r="159" spans="1:7" ht="13.5">
      <c r="A159" s="134"/>
      <c r="B159" s="84"/>
      <c r="C159" s="86" t="s">
        <v>245</v>
      </c>
      <c r="D159" s="20" t="s">
        <v>362</v>
      </c>
      <c r="E159" s="190">
        <f>E160+E161</f>
        <v>2261</v>
      </c>
      <c r="F159" s="190">
        <f>F160+F161</f>
        <v>3938.7</v>
      </c>
      <c r="G159" s="190">
        <f>G160+G161</f>
        <v>3551</v>
      </c>
    </row>
    <row r="160" spans="1:7" ht="13.5">
      <c r="A160" s="134"/>
      <c r="B160" s="50"/>
      <c r="C160" s="104"/>
      <c r="D160" s="19" t="s">
        <v>578</v>
      </c>
      <c r="E160" s="190">
        <v>1822</v>
      </c>
      <c r="F160" s="213">
        <v>3536.7</v>
      </c>
      <c r="G160" s="213">
        <v>3461.6</v>
      </c>
    </row>
    <row r="161" spans="1:7" ht="13.5">
      <c r="A161" s="134"/>
      <c r="B161" s="50"/>
      <c r="C161" s="104"/>
      <c r="D161" s="38" t="s">
        <v>579</v>
      </c>
      <c r="E161" s="190">
        <v>439</v>
      </c>
      <c r="F161" s="214">
        <v>402</v>
      </c>
      <c r="G161" s="213">
        <v>89.4</v>
      </c>
    </row>
    <row r="162" spans="1:7" ht="38.25">
      <c r="A162" s="134"/>
      <c r="B162" s="50" t="s">
        <v>358</v>
      </c>
      <c r="C162" s="104"/>
      <c r="D162" s="18" t="s">
        <v>359</v>
      </c>
      <c r="E162" s="189">
        <f aca="true" t="shared" si="7" ref="E162:G163">E163</f>
        <v>233</v>
      </c>
      <c r="F162" s="189">
        <f t="shared" si="7"/>
        <v>248.6</v>
      </c>
      <c r="G162" s="189">
        <f t="shared" si="7"/>
        <v>208.9</v>
      </c>
    </row>
    <row r="163" spans="1:7" ht="25.5">
      <c r="A163" s="134"/>
      <c r="B163" s="84" t="s">
        <v>360</v>
      </c>
      <c r="C163" s="107"/>
      <c r="D163" s="20" t="s">
        <v>361</v>
      </c>
      <c r="E163" s="190">
        <f t="shared" si="7"/>
        <v>233</v>
      </c>
      <c r="F163" s="190">
        <f t="shared" si="7"/>
        <v>248.6</v>
      </c>
      <c r="G163" s="190">
        <f t="shared" si="7"/>
        <v>208.9</v>
      </c>
    </row>
    <row r="164" spans="1:7" ht="25.5">
      <c r="A164" s="134"/>
      <c r="B164" s="84"/>
      <c r="C164" s="86" t="s">
        <v>474</v>
      </c>
      <c r="D164" s="20" t="s">
        <v>482</v>
      </c>
      <c r="E164" s="190">
        <f>E165+E166</f>
        <v>233</v>
      </c>
      <c r="F164" s="190">
        <f>F165+F166</f>
        <v>248.6</v>
      </c>
      <c r="G164" s="190">
        <f>G165+G166</f>
        <v>208.9</v>
      </c>
    </row>
    <row r="165" spans="1:7" ht="13.5">
      <c r="A165" s="134"/>
      <c r="B165" s="50"/>
      <c r="C165" s="109"/>
      <c r="D165" s="19" t="s">
        <v>578</v>
      </c>
      <c r="E165" s="190">
        <v>185</v>
      </c>
      <c r="F165" s="213">
        <v>200.6</v>
      </c>
      <c r="G165" s="213">
        <v>182</v>
      </c>
    </row>
    <row r="166" spans="1:7" ht="13.5">
      <c r="A166" s="134"/>
      <c r="B166" s="50"/>
      <c r="C166" s="109"/>
      <c r="D166" s="20" t="s">
        <v>579</v>
      </c>
      <c r="E166" s="190">
        <v>48</v>
      </c>
      <c r="F166" s="214">
        <v>48</v>
      </c>
      <c r="G166" s="213">
        <v>26.9</v>
      </c>
    </row>
    <row r="167" spans="1:7" ht="40.5">
      <c r="A167" s="128" t="s">
        <v>151</v>
      </c>
      <c r="B167" s="78"/>
      <c r="C167" s="129"/>
      <c r="D167" s="21" t="s">
        <v>366</v>
      </c>
      <c r="E167" s="189">
        <f>E168+E177</f>
        <v>8407</v>
      </c>
      <c r="F167" s="192">
        <f>F168+F177</f>
        <v>9417.9</v>
      </c>
      <c r="G167" s="192">
        <f>G168+G177</f>
        <v>9250.4</v>
      </c>
    </row>
    <row r="168" spans="1:7" s="45" customFormat="1" ht="12.75">
      <c r="A168" s="129"/>
      <c r="B168" s="78" t="s">
        <v>239</v>
      </c>
      <c r="C168" s="129"/>
      <c r="D168" s="22" t="s">
        <v>240</v>
      </c>
      <c r="E168" s="189">
        <f>E169+E172</f>
        <v>3859</v>
      </c>
      <c r="F168" s="189">
        <f>F169+F172</f>
        <v>4009.3999999999996</v>
      </c>
      <c r="G168" s="189">
        <f>G169+G172</f>
        <v>3944.3999999999996</v>
      </c>
    </row>
    <row r="169" spans="1:7" s="45" customFormat="1" ht="12.75">
      <c r="A169" s="130"/>
      <c r="B169" s="79" t="s">
        <v>354</v>
      </c>
      <c r="C169" s="86"/>
      <c r="D169" s="23" t="s">
        <v>242</v>
      </c>
      <c r="E169" s="190">
        <f aca="true" t="shared" si="8" ref="E169:G170">E170</f>
        <v>3131</v>
      </c>
      <c r="F169" s="190">
        <f t="shared" si="8"/>
        <v>3030.6</v>
      </c>
      <c r="G169" s="190">
        <f t="shared" si="8"/>
        <v>3010.6</v>
      </c>
    </row>
    <row r="170" spans="1:7" s="45" customFormat="1" ht="25.5">
      <c r="A170" s="130"/>
      <c r="B170" s="79"/>
      <c r="C170" s="96" t="s">
        <v>474</v>
      </c>
      <c r="D170" s="20" t="s">
        <v>482</v>
      </c>
      <c r="E170" s="190">
        <f t="shared" si="8"/>
        <v>3131</v>
      </c>
      <c r="F170" s="190">
        <f t="shared" si="8"/>
        <v>3030.6</v>
      </c>
      <c r="G170" s="190">
        <f t="shared" si="8"/>
        <v>3010.6</v>
      </c>
    </row>
    <row r="171" spans="1:7" ht="13.5">
      <c r="A171" s="128"/>
      <c r="B171" s="50"/>
      <c r="C171" s="129"/>
      <c r="D171" s="15" t="s">
        <v>279</v>
      </c>
      <c r="E171" s="190">
        <v>3131</v>
      </c>
      <c r="F171" s="213">
        <v>3030.6</v>
      </c>
      <c r="G171" s="213">
        <v>3010.6</v>
      </c>
    </row>
    <row r="172" spans="1:7" s="45" customFormat="1" ht="25.5">
      <c r="A172" s="130"/>
      <c r="B172" s="79" t="s">
        <v>355</v>
      </c>
      <c r="C172" s="86"/>
      <c r="D172" s="38" t="s">
        <v>356</v>
      </c>
      <c r="E172" s="190">
        <f>E173</f>
        <v>728</v>
      </c>
      <c r="F172" s="190">
        <f>F173</f>
        <v>978.8</v>
      </c>
      <c r="G172" s="190">
        <f>G173</f>
        <v>933.8</v>
      </c>
    </row>
    <row r="173" spans="1:7" s="45" customFormat="1" ht="25.5">
      <c r="A173" s="130"/>
      <c r="B173" s="79"/>
      <c r="C173" s="96" t="s">
        <v>474</v>
      </c>
      <c r="D173" s="38" t="s">
        <v>482</v>
      </c>
      <c r="E173" s="190">
        <f>E174+E175</f>
        <v>728</v>
      </c>
      <c r="F173" s="190">
        <f>F174+F175</f>
        <v>978.8</v>
      </c>
      <c r="G173" s="190">
        <f>G174+G175</f>
        <v>933.8</v>
      </c>
    </row>
    <row r="174" spans="1:7" ht="13.5">
      <c r="A174" s="128"/>
      <c r="B174" s="50"/>
      <c r="C174" s="129"/>
      <c r="D174" s="15" t="s">
        <v>279</v>
      </c>
      <c r="E174" s="190">
        <v>728</v>
      </c>
      <c r="F174" s="213">
        <v>975.3</v>
      </c>
      <c r="G174" s="213">
        <v>931.3</v>
      </c>
    </row>
    <row r="175" spans="1:7" ht="25.5">
      <c r="A175" s="128"/>
      <c r="B175" s="50"/>
      <c r="C175" s="129"/>
      <c r="D175" s="155" t="s">
        <v>141</v>
      </c>
      <c r="E175" s="191"/>
      <c r="F175" s="191">
        <f>F176</f>
        <v>3.5</v>
      </c>
      <c r="G175" s="191">
        <f>G176</f>
        <v>2.5</v>
      </c>
    </row>
    <row r="176" spans="1:7" ht="13.5">
      <c r="A176" s="128"/>
      <c r="B176" s="50"/>
      <c r="C176" s="129"/>
      <c r="D176" s="15" t="s">
        <v>39</v>
      </c>
      <c r="E176" s="190"/>
      <c r="F176" s="213">
        <v>3.5</v>
      </c>
      <c r="G176" s="213">
        <v>2.5</v>
      </c>
    </row>
    <row r="177" spans="1:7" ht="13.5">
      <c r="A177" s="128"/>
      <c r="B177" s="75" t="s">
        <v>243</v>
      </c>
      <c r="C177" s="108"/>
      <c r="D177" s="117" t="s">
        <v>244</v>
      </c>
      <c r="E177" s="192">
        <f>E180+E178</f>
        <v>4548</v>
      </c>
      <c r="F177" s="192">
        <f>F180+F178</f>
        <v>5408.5</v>
      </c>
      <c r="G177" s="192">
        <f>G180+G178</f>
        <v>5306</v>
      </c>
    </row>
    <row r="178" spans="1:7" ht="13.5">
      <c r="A178" s="128"/>
      <c r="B178" s="79" t="s">
        <v>48</v>
      </c>
      <c r="C178" s="108"/>
      <c r="D178" s="38" t="s">
        <v>49</v>
      </c>
      <c r="E178" s="190"/>
      <c r="F178" s="190">
        <f>F179</f>
        <v>938.5</v>
      </c>
      <c r="G178" s="190">
        <f>G179</f>
        <v>938.5</v>
      </c>
    </row>
    <row r="179" spans="1:7" ht="13.5">
      <c r="A179" s="128"/>
      <c r="B179" s="75"/>
      <c r="C179" s="96" t="s">
        <v>367</v>
      </c>
      <c r="D179" s="15" t="s">
        <v>368</v>
      </c>
      <c r="E179" s="192"/>
      <c r="F179" s="190">
        <v>938.5</v>
      </c>
      <c r="G179" s="190">
        <v>938.5</v>
      </c>
    </row>
    <row r="180" spans="1:7" s="45" customFormat="1" ht="12.75">
      <c r="A180" s="130"/>
      <c r="B180" s="79" t="s">
        <v>369</v>
      </c>
      <c r="C180" s="86"/>
      <c r="D180" s="15" t="s">
        <v>176</v>
      </c>
      <c r="E180" s="190">
        <f aca="true" t="shared" si="9" ref="E180:G181">E181</f>
        <v>4548</v>
      </c>
      <c r="F180" s="190">
        <f t="shared" si="9"/>
        <v>4470</v>
      </c>
      <c r="G180" s="190">
        <f t="shared" si="9"/>
        <v>4367.5</v>
      </c>
    </row>
    <row r="181" spans="1:7" s="45" customFormat="1" ht="12.75">
      <c r="A181" s="130"/>
      <c r="B181" s="79"/>
      <c r="C181" s="96" t="s">
        <v>367</v>
      </c>
      <c r="D181" s="15" t="s">
        <v>368</v>
      </c>
      <c r="E181" s="190">
        <f t="shared" si="9"/>
        <v>4548</v>
      </c>
      <c r="F181" s="190">
        <f t="shared" si="9"/>
        <v>4470</v>
      </c>
      <c r="G181" s="190">
        <f t="shared" si="9"/>
        <v>4367.5</v>
      </c>
    </row>
    <row r="182" spans="1:7" ht="13.5">
      <c r="A182" s="128"/>
      <c r="B182" s="50"/>
      <c r="C182" s="128"/>
      <c r="D182" s="15" t="s">
        <v>109</v>
      </c>
      <c r="E182" s="190">
        <v>4548</v>
      </c>
      <c r="F182" s="214">
        <v>4470</v>
      </c>
      <c r="G182" s="213">
        <v>4367.5</v>
      </c>
    </row>
    <row r="183" spans="1:7" ht="13.5">
      <c r="A183" s="128" t="s">
        <v>568</v>
      </c>
      <c r="B183" s="50"/>
      <c r="C183" s="128"/>
      <c r="D183" s="43" t="s">
        <v>567</v>
      </c>
      <c r="E183" s="192">
        <f>E184</f>
        <v>23220</v>
      </c>
      <c r="F183" s="192">
        <f aca="true" t="shared" si="10" ref="F183:G185">F184</f>
        <v>445</v>
      </c>
      <c r="G183" s="192">
        <f t="shared" si="10"/>
        <v>419.7</v>
      </c>
    </row>
    <row r="184" spans="1:7" ht="38.25">
      <c r="A184" s="128"/>
      <c r="B184" s="50" t="s">
        <v>290</v>
      </c>
      <c r="C184" s="128"/>
      <c r="D184" s="40" t="s">
        <v>370</v>
      </c>
      <c r="E184" s="189">
        <f>E185</f>
        <v>23220</v>
      </c>
      <c r="F184" s="189">
        <f t="shared" si="10"/>
        <v>445</v>
      </c>
      <c r="G184" s="189">
        <f t="shared" si="10"/>
        <v>419.7</v>
      </c>
    </row>
    <row r="185" spans="1:7" s="45" customFormat="1" ht="25.5">
      <c r="A185" s="130"/>
      <c r="B185" s="79" t="s">
        <v>371</v>
      </c>
      <c r="C185" s="130"/>
      <c r="D185" s="15" t="s">
        <v>428</v>
      </c>
      <c r="E185" s="190">
        <f>E186</f>
        <v>23220</v>
      </c>
      <c r="F185" s="190">
        <f t="shared" si="10"/>
        <v>445</v>
      </c>
      <c r="G185" s="190">
        <f t="shared" si="10"/>
        <v>419.7</v>
      </c>
    </row>
    <row r="186" spans="1:7" s="45" customFormat="1" ht="12.75">
      <c r="A186" s="130"/>
      <c r="B186" s="88"/>
      <c r="C186" s="96" t="s">
        <v>429</v>
      </c>
      <c r="D186" s="15" t="s">
        <v>372</v>
      </c>
      <c r="E186" s="190">
        <f>E187+E188+E189</f>
        <v>23220</v>
      </c>
      <c r="F186" s="190">
        <f>F187+F188+F189</f>
        <v>445</v>
      </c>
      <c r="G186" s="190">
        <f>G187+G188+G189</f>
        <v>419.7</v>
      </c>
    </row>
    <row r="187" spans="1:7" ht="25.5">
      <c r="A187" s="128"/>
      <c r="B187" s="50"/>
      <c r="C187" s="128"/>
      <c r="D187" s="15" t="s">
        <v>275</v>
      </c>
      <c r="E187" s="190">
        <v>9710</v>
      </c>
      <c r="F187" s="214">
        <v>445</v>
      </c>
      <c r="G187" s="213">
        <v>419.7</v>
      </c>
    </row>
    <row r="188" spans="1:7" ht="25.5">
      <c r="A188" s="128"/>
      <c r="B188" s="50"/>
      <c r="C188" s="128"/>
      <c r="D188" s="15" t="s">
        <v>110</v>
      </c>
      <c r="E188" s="190">
        <v>9010</v>
      </c>
      <c r="F188" s="206"/>
      <c r="G188" s="206"/>
    </row>
    <row r="189" spans="1:7" ht="25.5">
      <c r="A189" s="128"/>
      <c r="B189" s="50"/>
      <c r="C189" s="128"/>
      <c r="D189" s="15" t="s">
        <v>111</v>
      </c>
      <c r="E189" s="190">
        <v>4500</v>
      </c>
      <c r="F189" s="206"/>
      <c r="G189" s="206"/>
    </row>
    <row r="190" spans="1:7" s="44" customFormat="1" ht="27">
      <c r="A190" s="128" t="s">
        <v>373</v>
      </c>
      <c r="B190" s="77"/>
      <c r="C190" s="128"/>
      <c r="D190" s="43" t="s">
        <v>285</v>
      </c>
      <c r="E190" s="192">
        <f>E191+E197</f>
        <v>1979</v>
      </c>
      <c r="F190" s="192">
        <f>F191+F197</f>
        <v>5598.3</v>
      </c>
      <c r="G190" s="192">
        <f>G191+G197</f>
        <v>4672.900000000001</v>
      </c>
    </row>
    <row r="191" spans="1:7" s="41" customFormat="1" ht="12.75">
      <c r="A191" s="129"/>
      <c r="B191" s="50" t="s">
        <v>239</v>
      </c>
      <c r="C191" s="129"/>
      <c r="D191" s="22" t="s">
        <v>240</v>
      </c>
      <c r="E191" s="189">
        <f aca="true" t="shared" si="11" ref="E191:G192">E192</f>
        <v>1968</v>
      </c>
      <c r="F191" s="189">
        <f t="shared" si="11"/>
        <v>5587</v>
      </c>
      <c r="G191" s="189">
        <f t="shared" si="11"/>
        <v>4661.6</v>
      </c>
    </row>
    <row r="192" spans="1:7" s="42" customFormat="1" ht="25.5">
      <c r="A192" s="130"/>
      <c r="B192" s="84" t="s">
        <v>355</v>
      </c>
      <c r="C192" s="130"/>
      <c r="D192" s="20" t="s">
        <v>482</v>
      </c>
      <c r="E192" s="190">
        <f t="shared" si="11"/>
        <v>1968</v>
      </c>
      <c r="F192" s="190">
        <f t="shared" si="11"/>
        <v>5587</v>
      </c>
      <c r="G192" s="190">
        <f t="shared" si="11"/>
        <v>4661.6</v>
      </c>
    </row>
    <row r="193" spans="1:7" s="42" customFormat="1" ht="25.5">
      <c r="A193" s="130"/>
      <c r="B193" s="88"/>
      <c r="C193" s="86" t="s">
        <v>474</v>
      </c>
      <c r="D193" s="20" t="s">
        <v>482</v>
      </c>
      <c r="E193" s="190">
        <f>E194+E195</f>
        <v>1968</v>
      </c>
      <c r="F193" s="190">
        <f>F194+F195</f>
        <v>5587</v>
      </c>
      <c r="G193" s="190">
        <f>G194+G195</f>
        <v>4661.6</v>
      </c>
    </row>
    <row r="194" spans="1:7" s="44" customFormat="1" ht="13.5">
      <c r="A194" s="128"/>
      <c r="B194" s="77"/>
      <c r="C194" s="128"/>
      <c r="D194" s="15" t="s">
        <v>481</v>
      </c>
      <c r="E194" s="190">
        <v>1968</v>
      </c>
      <c r="F194" s="214">
        <v>1968</v>
      </c>
      <c r="G194" s="213">
        <v>1967.2</v>
      </c>
    </row>
    <row r="195" spans="1:7" s="44" customFormat="1" ht="25.5">
      <c r="A195" s="128"/>
      <c r="B195" s="77"/>
      <c r="C195" s="128"/>
      <c r="D195" s="158" t="s">
        <v>146</v>
      </c>
      <c r="E195" s="191"/>
      <c r="F195" s="247">
        <f>F196</f>
        <v>3619</v>
      </c>
      <c r="G195" s="191">
        <f>G196</f>
        <v>2694.4</v>
      </c>
    </row>
    <row r="196" spans="1:7" s="44" customFormat="1" ht="13.5">
      <c r="A196" s="128"/>
      <c r="B196" s="77"/>
      <c r="C196" s="128"/>
      <c r="D196" s="15" t="s">
        <v>40</v>
      </c>
      <c r="E196" s="190"/>
      <c r="F196" s="214">
        <v>3619</v>
      </c>
      <c r="G196" s="213">
        <v>2694.4</v>
      </c>
    </row>
    <row r="197" spans="1:7" ht="13.5">
      <c r="A197" s="128"/>
      <c r="B197" s="50" t="s">
        <v>305</v>
      </c>
      <c r="C197" s="128"/>
      <c r="D197" s="40" t="s">
        <v>269</v>
      </c>
      <c r="E197" s="189">
        <f>E198</f>
        <v>11</v>
      </c>
      <c r="F197" s="189">
        <f aca="true" t="shared" si="12" ref="F197:G199">F198</f>
        <v>11.3</v>
      </c>
      <c r="G197" s="189">
        <f t="shared" si="12"/>
        <v>11.3</v>
      </c>
    </row>
    <row r="198" spans="1:7" s="45" customFormat="1" ht="51">
      <c r="A198" s="130"/>
      <c r="B198" s="79" t="s">
        <v>306</v>
      </c>
      <c r="C198" s="86"/>
      <c r="D198" s="15" t="s">
        <v>421</v>
      </c>
      <c r="E198" s="190">
        <f>E199</f>
        <v>11</v>
      </c>
      <c r="F198" s="190">
        <f t="shared" si="12"/>
        <v>11.3</v>
      </c>
      <c r="G198" s="190">
        <f t="shared" si="12"/>
        <v>11.3</v>
      </c>
    </row>
    <row r="199" spans="1:7" s="45" customFormat="1" ht="38.25">
      <c r="A199" s="130"/>
      <c r="B199" s="79" t="s">
        <v>480</v>
      </c>
      <c r="C199" s="130"/>
      <c r="D199" s="14" t="s">
        <v>548</v>
      </c>
      <c r="E199" s="190">
        <f>E200</f>
        <v>11</v>
      </c>
      <c r="F199" s="190">
        <f t="shared" si="12"/>
        <v>11.3</v>
      </c>
      <c r="G199" s="190">
        <f t="shared" si="12"/>
        <v>11.3</v>
      </c>
    </row>
    <row r="200" spans="1:7" s="45" customFormat="1" ht="12.75">
      <c r="A200" s="130"/>
      <c r="B200" s="79"/>
      <c r="C200" s="86" t="s">
        <v>310</v>
      </c>
      <c r="D200" s="85" t="s">
        <v>277</v>
      </c>
      <c r="E200" s="66">
        <v>11</v>
      </c>
      <c r="F200" s="213">
        <v>11.3</v>
      </c>
      <c r="G200" s="213">
        <v>11.3</v>
      </c>
    </row>
    <row r="201" spans="1:7" ht="12.75">
      <c r="A201" s="24"/>
      <c r="B201" s="76"/>
      <c r="C201" s="24"/>
      <c r="D201" s="25"/>
      <c r="E201" s="68"/>
      <c r="F201" s="203"/>
      <c r="G201" s="203"/>
    </row>
    <row r="202" spans="1:7" ht="12.75">
      <c r="A202" s="109" t="s">
        <v>152</v>
      </c>
      <c r="B202" s="50"/>
      <c r="C202" s="103"/>
      <c r="D202" s="16" t="s">
        <v>153</v>
      </c>
      <c r="E202" s="61">
        <f>E203+E208+E231</f>
        <v>59281</v>
      </c>
      <c r="F202" s="61">
        <f>F203+F208+F231</f>
        <v>77174.1</v>
      </c>
      <c r="G202" s="61">
        <f>G203+G208+G231</f>
        <v>71093.1</v>
      </c>
    </row>
    <row r="203" spans="1:7" ht="13.5">
      <c r="A203" s="128" t="s">
        <v>265</v>
      </c>
      <c r="B203" s="75"/>
      <c r="C203" s="94"/>
      <c r="D203" s="119" t="s">
        <v>266</v>
      </c>
      <c r="E203" s="192">
        <f>E204</f>
        <v>1254</v>
      </c>
      <c r="F203" s="192">
        <f aca="true" t="shared" si="13" ref="F203:G206">F204</f>
        <v>1254</v>
      </c>
      <c r="G203" s="192">
        <f t="shared" si="13"/>
        <v>1254</v>
      </c>
    </row>
    <row r="204" spans="1:7" ht="12.75">
      <c r="A204" s="109"/>
      <c r="B204" s="50" t="s">
        <v>267</v>
      </c>
      <c r="C204" s="103"/>
      <c r="D204" s="16" t="s">
        <v>268</v>
      </c>
      <c r="E204" s="187">
        <f>E205</f>
        <v>1254</v>
      </c>
      <c r="F204" s="187">
        <f t="shared" si="13"/>
        <v>1254</v>
      </c>
      <c r="G204" s="187">
        <f t="shared" si="13"/>
        <v>1254</v>
      </c>
    </row>
    <row r="205" spans="1:7" s="45" customFormat="1" ht="12.75">
      <c r="A205" s="96"/>
      <c r="B205" s="79" t="s">
        <v>523</v>
      </c>
      <c r="C205" s="110"/>
      <c r="D205" s="120" t="s">
        <v>276</v>
      </c>
      <c r="E205" s="193">
        <f>E206</f>
        <v>1254</v>
      </c>
      <c r="F205" s="193">
        <f t="shared" si="13"/>
        <v>1254</v>
      </c>
      <c r="G205" s="193">
        <f t="shared" si="13"/>
        <v>1254</v>
      </c>
    </row>
    <row r="206" spans="1:7" s="45" customFormat="1" ht="12.75">
      <c r="A206" s="96"/>
      <c r="B206" s="79"/>
      <c r="C206" s="96" t="s">
        <v>321</v>
      </c>
      <c r="D206" s="120" t="s">
        <v>304</v>
      </c>
      <c r="E206" s="193">
        <f>E207</f>
        <v>1254</v>
      </c>
      <c r="F206" s="193">
        <f t="shared" si="13"/>
        <v>1254</v>
      </c>
      <c r="G206" s="193">
        <f t="shared" si="13"/>
        <v>1254</v>
      </c>
    </row>
    <row r="207" spans="1:7" ht="12.75">
      <c r="A207" s="109"/>
      <c r="B207" s="50"/>
      <c r="C207" s="103"/>
      <c r="D207" s="85" t="s">
        <v>130</v>
      </c>
      <c r="E207" s="190">
        <v>1254</v>
      </c>
      <c r="F207" s="214">
        <v>1254</v>
      </c>
      <c r="G207" s="214">
        <v>1254</v>
      </c>
    </row>
    <row r="208" spans="1:7" ht="13.5">
      <c r="A208" s="128" t="s">
        <v>246</v>
      </c>
      <c r="B208" s="50"/>
      <c r="C208" s="138"/>
      <c r="D208" s="57" t="s">
        <v>248</v>
      </c>
      <c r="E208" s="194">
        <f>SUM(E209+E223+E219)</f>
        <v>41873</v>
      </c>
      <c r="F208" s="194">
        <f>SUM(F209+F223+F219)</f>
        <v>59318.1</v>
      </c>
      <c r="G208" s="194">
        <f>SUM(G209+G223+G219)</f>
        <v>53257.1</v>
      </c>
    </row>
    <row r="209" spans="1:7" ht="13.5">
      <c r="A209" s="128"/>
      <c r="B209" s="50" t="s">
        <v>247</v>
      </c>
      <c r="C209" s="138"/>
      <c r="D209" s="52" t="s">
        <v>249</v>
      </c>
      <c r="E209" s="194">
        <f>SUM(E210)</f>
        <v>36679</v>
      </c>
      <c r="F209" s="194">
        <f>SUM(F210)</f>
        <v>52451.5</v>
      </c>
      <c r="G209" s="194">
        <f>SUM(G210)</f>
        <v>51584.9</v>
      </c>
    </row>
    <row r="210" spans="1:7" s="112" customFormat="1" ht="12.75">
      <c r="A210" s="139"/>
      <c r="B210" s="79" t="s">
        <v>495</v>
      </c>
      <c r="C210" s="140"/>
      <c r="D210" s="111" t="s">
        <v>250</v>
      </c>
      <c r="E210" s="195">
        <f>SUM(E211+E216)</f>
        <v>36679</v>
      </c>
      <c r="F210" s="195">
        <f>SUM(F211+F216)</f>
        <v>52451.5</v>
      </c>
      <c r="G210" s="195">
        <f>SUM(G211+G216)</f>
        <v>51584.9</v>
      </c>
    </row>
    <row r="211" spans="1:7" s="112" customFormat="1" ht="25.5">
      <c r="A211" s="139"/>
      <c r="B211" s="79"/>
      <c r="C211" s="140" t="s">
        <v>496</v>
      </c>
      <c r="D211" s="111" t="s">
        <v>497</v>
      </c>
      <c r="E211" s="195">
        <f>SUM(E212:E215)</f>
        <v>24348</v>
      </c>
      <c r="F211" s="195">
        <f>SUM(F212:F215)</f>
        <v>38494</v>
      </c>
      <c r="G211" s="195">
        <f>SUM(G212:G215)</f>
        <v>37646.9</v>
      </c>
    </row>
    <row r="212" spans="1:7" ht="38.25">
      <c r="A212" s="141"/>
      <c r="B212" s="50"/>
      <c r="C212" s="138"/>
      <c r="D212" s="111" t="s">
        <v>4</v>
      </c>
      <c r="E212" s="196">
        <v>20000</v>
      </c>
      <c r="F212" s="218">
        <v>36496</v>
      </c>
      <c r="G212" s="217">
        <v>36196</v>
      </c>
    </row>
    <row r="213" spans="1:7" ht="51">
      <c r="A213" s="141"/>
      <c r="B213" s="50"/>
      <c r="C213" s="138"/>
      <c r="D213" s="53" t="s">
        <v>574</v>
      </c>
      <c r="E213" s="196">
        <v>1603</v>
      </c>
      <c r="F213" s="218">
        <v>1488</v>
      </c>
      <c r="G213" s="217">
        <v>1000.1</v>
      </c>
    </row>
    <row r="214" spans="1:7" ht="63.75">
      <c r="A214" s="141"/>
      <c r="B214" s="50"/>
      <c r="C214" s="138"/>
      <c r="D214" s="53" t="s">
        <v>603</v>
      </c>
      <c r="E214" s="196">
        <v>395</v>
      </c>
      <c r="F214" s="218">
        <v>510</v>
      </c>
      <c r="G214" s="217">
        <v>450.8</v>
      </c>
    </row>
    <row r="215" spans="1:7" ht="25.5">
      <c r="A215" s="141"/>
      <c r="B215" s="50"/>
      <c r="C215" s="138"/>
      <c r="D215" s="53" t="s">
        <v>112</v>
      </c>
      <c r="E215" s="196">
        <v>2350</v>
      </c>
      <c r="F215" s="206"/>
      <c r="G215" s="206"/>
    </row>
    <row r="216" spans="1:7" ht="12.75">
      <c r="A216" s="141"/>
      <c r="B216" s="50"/>
      <c r="C216" s="140" t="s">
        <v>321</v>
      </c>
      <c r="D216" s="120" t="s">
        <v>304</v>
      </c>
      <c r="E216" s="195">
        <f>E217+E218</f>
        <v>12331</v>
      </c>
      <c r="F216" s="195">
        <f>F217+F218</f>
        <v>13957.5</v>
      </c>
      <c r="G216" s="195">
        <f>G217+G218</f>
        <v>13938</v>
      </c>
    </row>
    <row r="217" spans="1:7" ht="12.75">
      <c r="A217" s="141"/>
      <c r="B217" s="50"/>
      <c r="C217" s="138"/>
      <c r="D217" s="111" t="s">
        <v>498</v>
      </c>
      <c r="E217" s="196">
        <v>5640</v>
      </c>
      <c r="F217" s="214">
        <v>7322</v>
      </c>
      <c r="G217" s="214">
        <v>7322</v>
      </c>
    </row>
    <row r="218" spans="1:7" ht="25.5">
      <c r="A218" s="141"/>
      <c r="B218" s="50"/>
      <c r="C218" s="138"/>
      <c r="D218" s="111" t="s">
        <v>499</v>
      </c>
      <c r="E218" s="196">
        <v>6691</v>
      </c>
      <c r="F218" s="213">
        <v>6635.5</v>
      </c>
      <c r="G218" s="213">
        <v>6616</v>
      </c>
    </row>
    <row r="219" spans="1:7" ht="25.5">
      <c r="A219" s="141"/>
      <c r="B219" s="50" t="s">
        <v>11</v>
      </c>
      <c r="C219" s="142"/>
      <c r="D219" s="126" t="s">
        <v>12</v>
      </c>
      <c r="E219" s="189"/>
      <c r="F219" s="189">
        <f aca="true" t="shared" si="14" ref="F219:G221">F220</f>
        <v>1462</v>
      </c>
      <c r="G219" s="189">
        <f t="shared" si="14"/>
        <v>1462</v>
      </c>
    </row>
    <row r="220" spans="1:7" ht="25.5">
      <c r="A220" s="141"/>
      <c r="B220" s="79" t="s">
        <v>13</v>
      </c>
      <c r="C220" s="143"/>
      <c r="D220" s="127" t="s">
        <v>14</v>
      </c>
      <c r="E220" s="193"/>
      <c r="F220" s="193">
        <f t="shared" si="14"/>
        <v>1462</v>
      </c>
      <c r="G220" s="193">
        <f t="shared" si="14"/>
        <v>1462</v>
      </c>
    </row>
    <row r="221" spans="1:7" ht="12.75">
      <c r="A221" s="141"/>
      <c r="B221" s="79"/>
      <c r="C221" s="143" t="s">
        <v>15</v>
      </c>
      <c r="D221" s="80" t="s">
        <v>16</v>
      </c>
      <c r="E221" s="193"/>
      <c r="F221" s="193">
        <f t="shared" si="14"/>
        <v>1462</v>
      </c>
      <c r="G221" s="193">
        <f t="shared" si="14"/>
        <v>1462</v>
      </c>
    </row>
    <row r="222" spans="1:7" ht="12.75">
      <c r="A222" s="141"/>
      <c r="B222" s="79"/>
      <c r="C222" s="96"/>
      <c r="D222" s="127" t="s">
        <v>17</v>
      </c>
      <c r="E222" s="196"/>
      <c r="F222" s="214">
        <v>1462</v>
      </c>
      <c r="G222" s="214">
        <v>1462</v>
      </c>
    </row>
    <row r="223" spans="1:7" ht="12.75">
      <c r="A223" s="141"/>
      <c r="B223" s="50" t="s">
        <v>199</v>
      </c>
      <c r="C223" s="141"/>
      <c r="D223" s="52" t="s">
        <v>384</v>
      </c>
      <c r="E223" s="194">
        <f>SUM(E224)</f>
        <v>5194</v>
      </c>
      <c r="F223" s="194">
        <f>SUM(F224)</f>
        <v>5404.599999999999</v>
      </c>
      <c r="G223" s="194">
        <f>SUM(G224)</f>
        <v>210.2</v>
      </c>
    </row>
    <row r="224" spans="1:7" ht="76.5">
      <c r="A224" s="141"/>
      <c r="B224" s="84" t="s">
        <v>500</v>
      </c>
      <c r="C224" s="141"/>
      <c r="D224" s="156" t="s">
        <v>501</v>
      </c>
      <c r="E224" s="195">
        <f>SUM(E225+E229+E227)</f>
        <v>5194</v>
      </c>
      <c r="F224" s="195">
        <f>SUM(F225+F229+F227)</f>
        <v>5404.599999999999</v>
      </c>
      <c r="G224" s="195">
        <f>SUM(G225+G229+G227)</f>
        <v>210.2</v>
      </c>
    </row>
    <row r="225" spans="1:7" ht="63.75">
      <c r="A225" s="141"/>
      <c r="B225" s="84" t="s">
        <v>502</v>
      </c>
      <c r="C225" s="141"/>
      <c r="D225" s="156" t="s">
        <v>503</v>
      </c>
      <c r="E225" s="195">
        <f>SUM(E226)</f>
        <v>4478</v>
      </c>
      <c r="F225" s="195">
        <f>SUM(F226)</f>
        <v>4478.4</v>
      </c>
      <c r="G225" s="195"/>
    </row>
    <row r="226" spans="1:7" ht="12.75">
      <c r="A226" s="141"/>
      <c r="B226" s="50"/>
      <c r="C226" s="139" t="s">
        <v>310</v>
      </c>
      <c r="D226" s="156" t="s">
        <v>277</v>
      </c>
      <c r="E226" s="195">
        <v>4478</v>
      </c>
      <c r="F226" s="213">
        <v>4478.4</v>
      </c>
      <c r="G226" s="180"/>
    </row>
    <row r="227" spans="1:7" ht="76.5">
      <c r="A227" s="141"/>
      <c r="B227" s="84" t="s">
        <v>502</v>
      </c>
      <c r="C227" s="141"/>
      <c r="D227" s="156" t="s">
        <v>549</v>
      </c>
      <c r="E227" s="195"/>
      <c r="F227" s="195">
        <f>F228</f>
        <v>210.2</v>
      </c>
      <c r="G227" s="195">
        <f>G228</f>
        <v>210.2</v>
      </c>
    </row>
    <row r="228" spans="1:7" ht="12.75">
      <c r="A228" s="141"/>
      <c r="B228" s="50"/>
      <c r="C228" s="139" t="s">
        <v>310</v>
      </c>
      <c r="D228" s="156" t="s">
        <v>277</v>
      </c>
      <c r="E228" s="195"/>
      <c r="F228" s="213">
        <v>210.2</v>
      </c>
      <c r="G228" s="213">
        <v>210.2</v>
      </c>
    </row>
    <row r="229" spans="1:7" ht="63.75">
      <c r="A229" s="141"/>
      <c r="B229" s="84" t="s">
        <v>504</v>
      </c>
      <c r="C229" s="141"/>
      <c r="D229" s="156" t="s">
        <v>505</v>
      </c>
      <c r="E229" s="195">
        <f>SUM(E230)</f>
        <v>716</v>
      </c>
      <c r="F229" s="195">
        <f>SUM(F230)</f>
        <v>716</v>
      </c>
      <c r="G229" s="195"/>
    </row>
    <row r="230" spans="1:7" ht="12.75">
      <c r="A230" s="141"/>
      <c r="B230" s="50"/>
      <c r="C230" s="139" t="s">
        <v>310</v>
      </c>
      <c r="D230" s="156" t="s">
        <v>277</v>
      </c>
      <c r="E230" s="195">
        <v>716</v>
      </c>
      <c r="F230" s="214">
        <v>716</v>
      </c>
      <c r="G230" s="180"/>
    </row>
    <row r="231" spans="1:7" ht="13.5">
      <c r="A231" s="134" t="s">
        <v>524</v>
      </c>
      <c r="B231" s="50"/>
      <c r="C231" s="97"/>
      <c r="D231" s="6" t="s">
        <v>154</v>
      </c>
      <c r="E231" s="188">
        <f>E234</f>
        <v>16154</v>
      </c>
      <c r="F231" s="188">
        <f>F234+F232</f>
        <v>16602</v>
      </c>
      <c r="G231" s="188">
        <f>G234+G232</f>
        <v>16582</v>
      </c>
    </row>
    <row r="232" spans="1:7" ht="25.5">
      <c r="A232" s="134"/>
      <c r="B232" s="50" t="s">
        <v>50</v>
      </c>
      <c r="C232" s="97"/>
      <c r="D232" s="219" t="s">
        <v>51</v>
      </c>
      <c r="E232" s="187"/>
      <c r="F232" s="189">
        <f>F233</f>
        <v>450</v>
      </c>
      <c r="G232" s="189">
        <f>G233</f>
        <v>430</v>
      </c>
    </row>
    <row r="233" spans="1:7" ht="13.5">
      <c r="A233" s="134"/>
      <c r="B233" s="50"/>
      <c r="C233" s="140" t="s">
        <v>321</v>
      </c>
      <c r="D233" s="120" t="s">
        <v>304</v>
      </c>
      <c r="E233" s="188"/>
      <c r="F233" s="190">
        <v>450</v>
      </c>
      <c r="G233" s="190">
        <v>430</v>
      </c>
    </row>
    <row r="234" spans="1:7" ht="12.75">
      <c r="A234" s="109"/>
      <c r="B234" s="50" t="s">
        <v>538</v>
      </c>
      <c r="C234" s="27"/>
      <c r="D234" s="29" t="s">
        <v>539</v>
      </c>
      <c r="E234" s="187">
        <f aca="true" t="shared" si="15" ref="E234:G235">E235</f>
        <v>16154</v>
      </c>
      <c r="F234" s="187">
        <f t="shared" si="15"/>
        <v>16152</v>
      </c>
      <c r="G234" s="187">
        <f t="shared" si="15"/>
        <v>16152</v>
      </c>
    </row>
    <row r="235" spans="1:7" ht="38.25">
      <c r="A235" s="109"/>
      <c r="B235" s="50"/>
      <c r="C235" s="114"/>
      <c r="D235" s="37" t="s">
        <v>525</v>
      </c>
      <c r="E235" s="190">
        <f t="shared" si="15"/>
        <v>16154</v>
      </c>
      <c r="F235" s="190">
        <f t="shared" si="15"/>
        <v>16152</v>
      </c>
      <c r="G235" s="190">
        <f t="shared" si="15"/>
        <v>16152</v>
      </c>
    </row>
    <row r="236" spans="1:7" ht="12.75">
      <c r="A236" s="109"/>
      <c r="B236" s="50"/>
      <c r="C236" s="139" t="s">
        <v>429</v>
      </c>
      <c r="D236" s="111" t="s">
        <v>518</v>
      </c>
      <c r="E236" s="66">
        <v>16154</v>
      </c>
      <c r="F236" s="214">
        <v>16152</v>
      </c>
      <c r="G236" s="214">
        <v>16152</v>
      </c>
    </row>
    <row r="237" spans="1:7" ht="12.75">
      <c r="A237" s="24"/>
      <c r="B237" s="76"/>
      <c r="C237" s="24"/>
      <c r="D237" s="25"/>
      <c r="E237" s="68"/>
      <c r="F237" s="203"/>
      <c r="G237" s="203"/>
    </row>
    <row r="238" spans="1:7" ht="12.75">
      <c r="A238" s="26" t="s">
        <v>155</v>
      </c>
      <c r="B238" s="50"/>
      <c r="C238" s="27"/>
      <c r="D238" s="30" t="s">
        <v>156</v>
      </c>
      <c r="E238" s="61">
        <f>SUM(E239+E289+E333+E361)</f>
        <v>199395</v>
      </c>
      <c r="F238" s="61">
        <f>SUM(F239+F289+F333+F361)</f>
        <v>1164561.8</v>
      </c>
      <c r="G238" s="61">
        <f>SUM(G239+G289+G333+G361)</f>
        <v>559654.7</v>
      </c>
    </row>
    <row r="239" spans="1:7" ht="13.5">
      <c r="A239" s="28" t="s">
        <v>157</v>
      </c>
      <c r="B239" s="50"/>
      <c r="C239" s="27"/>
      <c r="D239" s="47" t="s">
        <v>158</v>
      </c>
      <c r="E239" s="188">
        <f>E240+E254+E280+E272+E286+E250</f>
        <v>29871</v>
      </c>
      <c r="F239" s="188">
        <f>F240+F254+F280+F272+F286+F250</f>
        <v>802370.5</v>
      </c>
      <c r="G239" s="188">
        <f>G240+G254+G280+G272+G286+G250</f>
        <v>290772.7</v>
      </c>
    </row>
    <row r="240" spans="1:7" ht="38.25">
      <c r="A240" s="28"/>
      <c r="B240" s="50" t="s">
        <v>290</v>
      </c>
      <c r="C240" s="109"/>
      <c r="D240" s="40" t="s">
        <v>370</v>
      </c>
      <c r="E240" s="189"/>
      <c r="F240" s="189">
        <f>F241</f>
        <v>153060.6</v>
      </c>
      <c r="G240" s="189">
        <f>G241</f>
        <v>151171.40000000002</v>
      </c>
    </row>
    <row r="241" spans="1:7" ht="25.5">
      <c r="A241" s="28"/>
      <c r="B241" s="84" t="s">
        <v>371</v>
      </c>
      <c r="C241" s="86"/>
      <c r="D241" s="15" t="s">
        <v>428</v>
      </c>
      <c r="E241" s="190"/>
      <c r="F241" s="190">
        <f>F242</f>
        <v>153060.6</v>
      </c>
      <c r="G241" s="190">
        <f>G242</f>
        <v>151171.40000000002</v>
      </c>
    </row>
    <row r="242" spans="1:7" ht="13.5">
      <c r="A242" s="28"/>
      <c r="B242" s="84"/>
      <c r="C242" s="86" t="s">
        <v>429</v>
      </c>
      <c r="D242" s="15" t="s">
        <v>372</v>
      </c>
      <c r="E242" s="190"/>
      <c r="F242" s="190">
        <f>F246+F243+F244+F247+F248+F249+F245</f>
        <v>153060.6</v>
      </c>
      <c r="G242" s="190">
        <f>G246+G243+G244+G247+G248+G249+G245</f>
        <v>151171.40000000002</v>
      </c>
    </row>
    <row r="243" spans="1:7" ht="25.5">
      <c r="A243" s="28"/>
      <c r="B243" s="84"/>
      <c r="C243" s="86"/>
      <c r="D243" s="15" t="s">
        <v>604</v>
      </c>
      <c r="E243" s="190"/>
      <c r="F243" s="213">
        <v>1320.1</v>
      </c>
      <c r="G243" s="214">
        <v>1320</v>
      </c>
    </row>
    <row r="244" spans="1:7" ht="13.5">
      <c r="A244" s="28"/>
      <c r="B244" s="84"/>
      <c r="C244" s="86"/>
      <c r="D244" s="116" t="s">
        <v>81</v>
      </c>
      <c r="E244" s="190"/>
      <c r="F244" s="214">
        <v>500</v>
      </c>
      <c r="G244" s="214">
        <v>500</v>
      </c>
    </row>
    <row r="245" spans="1:7" ht="25.5">
      <c r="A245" s="28"/>
      <c r="B245" s="84"/>
      <c r="C245" s="86"/>
      <c r="D245" s="15" t="s">
        <v>57</v>
      </c>
      <c r="E245" s="190"/>
      <c r="F245" s="213">
        <v>6.6</v>
      </c>
      <c r="G245" s="213">
        <v>6.6</v>
      </c>
    </row>
    <row r="246" spans="1:7" s="45" customFormat="1" ht="51">
      <c r="A246" s="72"/>
      <c r="B246" s="79"/>
      <c r="C246" s="96"/>
      <c r="D246" s="15" t="s">
        <v>588</v>
      </c>
      <c r="E246" s="190"/>
      <c r="F246" s="214">
        <v>5739</v>
      </c>
      <c r="G246" s="214">
        <v>5739</v>
      </c>
    </row>
    <row r="247" spans="1:7" s="45" customFormat="1" ht="63.75">
      <c r="A247" s="72"/>
      <c r="B247" s="79"/>
      <c r="C247" s="96"/>
      <c r="D247" s="116" t="s">
        <v>82</v>
      </c>
      <c r="E247" s="190"/>
      <c r="F247" s="214">
        <v>142285</v>
      </c>
      <c r="G247" s="213">
        <v>140889.1</v>
      </c>
    </row>
    <row r="248" spans="1:7" s="45" customFormat="1" ht="25.5">
      <c r="A248" s="72"/>
      <c r="B248" s="79"/>
      <c r="C248" s="96"/>
      <c r="D248" s="15" t="s">
        <v>20</v>
      </c>
      <c r="E248" s="190"/>
      <c r="F248" s="214">
        <v>1300</v>
      </c>
      <c r="G248" s="213">
        <v>850.1</v>
      </c>
    </row>
    <row r="249" spans="1:7" s="45" customFormat="1" ht="12.75">
      <c r="A249" s="72"/>
      <c r="B249" s="79"/>
      <c r="C249" s="96"/>
      <c r="D249" s="15" t="s">
        <v>44</v>
      </c>
      <c r="E249" s="190"/>
      <c r="F249" s="213">
        <v>1909.9</v>
      </c>
      <c r="G249" s="213">
        <v>1866.6</v>
      </c>
    </row>
    <row r="250" spans="1:7" s="45" customFormat="1" ht="25.5">
      <c r="A250" s="72"/>
      <c r="B250" s="50" t="s">
        <v>58</v>
      </c>
      <c r="C250" s="109"/>
      <c r="D250" s="40" t="s">
        <v>59</v>
      </c>
      <c r="E250" s="189"/>
      <c r="F250" s="189">
        <f aca="true" t="shared" si="16" ref="F250:G252">F251</f>
        <v>76710</v>
      </c>
      <c r="G250" s="189">
        <f t="shared" si="16"/>
        <v>76710</v>
      </c>
    </row>
    <row r="251" spans="1:7" s="45" customFormat="1" ht="38.25">
      <c r="A251" s="72"/>
      <c r="B251" s="84" t="s">
        <v>60</v>
      </c>
      <c r="C251" s="86"/>
      <c r="D251" s="15" t="s">
        <v>61</v>
      </c>
      <c r="E251" s="190"/>
      <c r="F251" s="190">
        <f t="shared" si="16"/>
        <v>76710</v>
      </c>
      <c r="G251" s="190">
        <f t="shared" si="16"/>
        <v>76710</v>
      </c>
    </row>
    <row r="252" spans="1:7" s="45" customFormat="1" ht="12.75">
      <c r="A252" s="72"/>
      <c r="B252" s="79"/>
      <c r="C252" s="86" t="s">
        <v>491</v>
      </c>
      <c r="D252" s="15" t="s">
        <v>492</v>
      </c>
      <c r="E252" s="190"/>
      <c r="F252" s="190">
        <f t="shared" si="16"/>
        <v>76710</v>
      </c>
      <c r="G252" s="190">
        <f t="shared" si="16"/>
        <v>76710</v>
      </c>
    </row>
    <row r="253" spans="1:7" s="45" customFormat="1" ht="25.5">
      <c r="A253" s="72"/>
      <c r="B253" s="79"/>
      <c r="C253" s="86"/>
      <c r="D253" s="116" t="s">
        <v>88</v>
      </c>
      <c r="E253" s="190"/>
      <c r="F253" s="213">
        <v>76710</v>
      </c>
      <c r="G253" s="213">
        <v>76710</v>
      </c>
    </row>
    <row r="254" spans="1:7" ht="12.75">
      <c r="A254" s="26"/>
      <c r="B254" s="50" t="s">
        <v>159</v>
      </c>
      <c r="C254" s="26"/>
      <c r="D254" s="30" t="s">
        <v>160</v>
      </c>
      <c r="E254" s="187">
        <f>SUM(E255+E260)</f>
        <v>29871</v>
      </c>
      <c r="F254" s="187">
        <f>SUM(F255+F260)</f>
        <v>63011.799999999996</v>
      </c>
      <c r="G254" s="187">
        <f>SUM(G255+G260)</f>
        <v>45056.5</v>
      </c>
    </row>
    <row r="255" spans="1:7" ht="25.5">
      <c r="A255" s="26"/>
      <c r="B255" s="113"/>
      <c r="C255" s="140" t="s">
        <v>496</v>
      </c>
      <c r="D255" s="111" t="s">
        <v>497</v>
      </c>
      <c r="E255" s="195">
        <f>SUM(E256:E259)</f>
        <v>4269</v>
      </c>
      <c r="F255" s="195">
        <f>SUM(F256:F259)</f>
        <v>27126</v>
      </c>
      <c r="G255" s="195">
        <f>SUM(G256:G259)</f>
        <v>15800</v>
      </c>
    </row>
    <row r="256" spans="1:7" ht="63.75">
      <c r="A256" s="26"/>
      <c r="B256" s="54"/>
      <c r="C256" s="141"/>
      <c r="D256" s="111" t="s">
        <v>5</v>
      </c>
      <c r="E256" s="196">
        <v>1045</v>
      </c>
      <c r="F256" s="217">
        <v>518</v>
      </c>
      <c r="G256" s="217">
        <v>499.7</v>
      </c>
    </row>
    <row r="257" spans="1:7" ht="51">
      <c r="A257" s="26"/>
      <c r="B257" s="54"/>
      <c r="C257" s="141"/>
      <c r="D257" s="111" t="s">
        <v>6</v>
      </c>
      <c r="E257" s="196">
        <v>3224</v>
      </c>
      <c r="F257" s="217">
        <v>3532.5</v>
      </c>
      <c r="G257" s="217">
        <v>3521.5</v>
      </c>
    </row>
    <row r="258" spans="1:7" ht="25.5">
      <c r="A258" s="26"/>
      <c r="B258" s="54"/>
      <c r="C258" s="141"/>
      <c r="D258" s="111" t="s">
        <v>611</v>
      </c>
      <c r="E258" s="196"/>
      <c r="F258" s="214">
        <v>3500</v>
      </c>
      <c r="G258" s="214">
        <v>3500</v>
      </c>
    </row>
    <row r="259" spans="1:7" ht="25.5">
      <c r="A259" s="26"/>
      <c r="B259" s="54"/>
      <c r="C259" s="141"/>
      <c r="D259" s="111" t="s">
        <v>27</v>
      </c>
      <c r="E259" s="196"/>
      <c r="F259" s="213">
        <v>19575.5</v>
      </c>
      <c r="G259" s="213">
        <v>8278.8</v>
      </c>
    </row>
    <row r="260" spans="1:7" ht="12.75">
      <c r="A260" s="26"/>
      <c r="B260" s="54"/>
      <c r="C260" s="96" t="s">
        <v>321</v>
      </c>
      <c r="D260" s="120" t="s">
        <v>304</v>
      </c>
      <c r="E260" s="196">
        <f>E262+E263+E264+E261+E265+E266+E267</f>
        <v>25602</v>
      </c>
      <c r="F260" s="196">
        <f>F262+F263+F264+F261+F265+F266+F267+F268+F269+F270+F271</f>
        <v>35885.799999999996</v>
      </c>
      <c r="G260" s="196">
        <f>G262+G263+G264+G261+G265+G266+G267+G268+G269+G270+G271</f>
        <v>29256.5</v>
      </c>
    </row>
    <row r="261" spans="1:7" ht="12.75">
      <c r="A261" s="26"/>
      <c r="B261" s="54"/>
      <c r="C261" s="96"/>
      <c r="D261" s="111" t="s">
        <v>280</v>
      </c>
      <c r="E261" s="196">
        <v>4848</v>
      </c>
      <c r="F261" s="214">
        <v>4848</v>
      </c>
      <c r="G261" s="213">
        <v>682.9</v>
      </c>
    </row>
    <row r="262" spans="1:7" ht="25.5">
      <c r="A262" s="26"/>
      <c r="B262" s="54"/>
      <c r="C262" s="96"/>
      <c r="D262" s="53" t="s">
        <v>7</v>
      </c>
      <c r="E262" s="196">
        <v>754</v>
      </c>
      <c r="F262" s="218">
        <v>822</v>
      </c>
      <c r="G262" s="217">
        <v>820.6</v>
      </c>
    </row>
    <row r="263" spans="1:7" ht="25.5">
      <c r="A263" s="26"/>
      <c r="B263" s="54"/>
      <c r="C263" s="96"/>
      <c r="D263" s="53" t="s">
        <v>506</v>
      </c>
      <c r="E263" s="196">
        <v>20000</v>
      </c>
      <c r="F263" s="217">
        <v>5381.6</v>
      </c>
      <c r="G263" s="217">
        <v>3295.9</v>
      </c>
    </row>
    <row r="264" spans="1:7" ht="12.75">
      <c r="A264" s="26"/>
      <c r="B264" s="54"/>
      <c r="C264" s="141"/>
      <c r="D264" s="53" t="s">
        <v>589</v>
      </c>
      <c r="E264" s="196"/>
      <c r="F264" s="213">
        <v>11850</v>
      </c>
      <c r="G264" s="213">
        <v>11547.2</v>
      </c>
    </row>
    <row r="265" spans="1:7" ht="25.5">
      <c r="A265" s="26"/>
      <c r="B265" s="54"/>
      <c r="C265" s="141"/>
      <c r="D265" s="53" t="s">
        <v>21</v>
      </c>
      <c r="E265" s="196"/>
      <c r="F265" s="214">
        <v>9912</v>
      </c>
      <c r="G265" s="214">
        <v>9912</v>
      </c>
    </row>
    <row r="266" spans="1:7" ht="12.75">
      <c r="A266" s="26"/>
      <c r="B266" s="54"/>
      <c r="C266" s="141"/>
      <c r="D266" s="53" t="s">
        <v>22</v>
      </c>
      <c r="E266" s="196"/>
      <c r="F266" s="213">
        <v>1226.6</v>
      </c>
      <c r="G266" s="213">
        <v>1185.2</v>
      </c>
    </row>
    <row r="267" spans="1:7" ht="25.5">
      <c r="A267" s="26"/>
      <c r="B267" s="54"/>
      <c r="C267" s="141"/>
      <c r="D267" s="53" t="s">
        <v>23</v>
      </c>
      <c r="E267" s="196"/>
      <c r="F267" s="213">
        <v>31.3</v>
      </c>
      <c r="G267" s="213">
        <v>31.2</v>
      </c>
    </row>
    <row r="268" spans="1:7" ht="25.5">
      <c r="A268" s="26"/>
      <c r="B268" s="54"/>
      <c r="C268" s="141"/>
      <c r="D268" s="53" t="s">
        <v>345</v>
      </c>
      <c r="E268" s="196"/>
      <c r="F268" s="246">
        <v>809</v>
      </c>
      <c r="G268" s="215">
        <v>776.2</v>
      </c>
    </row>
    <row r="269" spans="1:7" ht="51">
      <c r="A269" s="26"/>
      <c r="B269" s="54"/>
      <c r="C269" s="141"/>
      <c r="D269" s="53" t="s">
        <v>346</v>
      </c>
      <c r="E269" s="196"/>
      <c r="F269" s="246">
        <v>512</v>
      </c>
      <c r="G269" s="246">
        <v>512</v>
      </c>
    </row>
    <row r="270" spans="1:7" ht="38.25">
      <c r="A270" s="26"/>
      <c r="B270" s="54"/>
      <c r="C270" s="141"/>
      <c r="D270" s="53" t="s">
        <v>350</v>
      </c>
      <c r="E270" s="196"/>
      <c r="F270" s="215">
        <v>439.7</v>
      </c>
      <c r="G270" s="215">
        <v>439.7</v>
      </c>
    </row>
    <row r="271" spans="1:7" ht="38.25">
      <c r="A271" s="26"/>
      <c r="B271" s="54"/>
      <c r="C271" s="141"/>
      <c r="D271" s="53" t="s">
        <v>351</v>
      </c>
      <c r="E271" s="196"/>
      <c r="F271" s="215">
        <v>53.6</v>
      </c>
      <c r="G271" s="215">
        <v>53.6</v>
      </c>
    </row>
    <row r="272" spans="1:7" ht="12.75">
      <c r="A272" s="26"/>
      <c r="B272" s="50" t="s">
        <v>305</v>
      </c>
      <c r="C272" s="129"/>
      <c r="D272" s="40" t="s">
        <v>269</v>
      </c>
      <c r="E272" s="197"/>
      <c r="F272" s="197">
        <f>F273</f>
        <v>485580.6</v>
      </c>
      <c r="G272" s="197"/>
    </row>
    <row r="273" spans="1:7" ht="51">
      <c r="A273" s="26"/>
      <c r="B273" s="84" t="s">
        <v>478</v>
      </c>
      <c r="C273" s="86"/>
      <c r="D273" s="15" t="s">
        <v>479</v>
      </c>
      <c r="E273" s="196"/>
      <c r="F273" s="196">
        <f>F274+F277</f>
        <v>485580.6</v>
      </c>
      <c r="G273" s="196"/>
    </row>
    <row r="274" spans="1:7" ht="12.75">
      <c r="A274" s="26"/>
      <c r="B274" s="84" t="s">
        <v>613</v>
      </c>
      <c r="C274" s="86"/>
      <c r="D274" s="15" t="s">
        <v>614</v>
      </c>
      <c r="E274" s="196"/>
      <c r="F274" s="196">
        <f>F275</f>
        <v>58726.6</v>
      </c>
      <c r="G274" s="196"/>
    </row>
    <row r="275" spans="1:7" ht="12.75">
      <c r="A275" s="26"/>
      <c r="B275" s="84"/>
      <c r="C275" s="86" t="s">
        <v>491</v>
      </c>
      <c r="D275" s="15" t="s">
        <v>492</v>
      </c>
      <c r="E275" s="196"/>
      <c r="F275" s="196">
        <f>F276</f>
        <v>58726.6</v>
      </c>
      <c r="G275" s="196"/>
    </row>
    <row r="276" spans="1:7" ht="38.25">
      <c r="A276" s="26"/>
      <c r="B276" s="84"/>
      <c r="C276" s="86"/>
      <c r="D276" s="15" t="s">
        <v>28</v>
      </c>
      <c r="E276" s="196"/>
      <c r="F276" s="213">
        <v>58726.6</v>
      </c>
      <c r="G276" s="180"/>
    </row>
    <row r="277" spans="1:7" ht="25.5">
      <c r="A277" s="26"/>
      <c r="B277" s="84" t="s">
        <v>29</v>
      </c>
      <c r="C277" s="86"/>
      <c r="D277" s="15" t="s">
        <v>30</v>
      </c>
      <c r="E277" s="196"/>
      <c r="F277" s="196">
        <f>F278</f>
        <v>426854</v>
      </c>
      <c r="G277" s="196"/>
    </row>
    <row r="278" spans="1:7" ht="12.75">
      <c r="A278" s="26"/>
      <c r="B278" s="84"/>
      <c r="C278" s="86" t="s">
        <v>491</v>
      </c>
      <c r="D278" s="15" t="s">
        <v>492</v>
      </c>
      <c r="E278" s="196"/>
      <c r="F278" s="196">
        <f>F279</f>
        <v>426854</v>
      </c>
      <c r="G278" s="196"/>
    </row>
    <row r="279" spans="1:7" ht="76.5">
      <c r="A279" s="26"/>
      <c r="B279" s="84"/>
      <c r="C279" s="86"/>
      <c r="D279" s="116" t="s">
        <v>120</v>
      </c>
      <c r="E279" s="196"/>
      <c r="F279" s="214">
        <v>426854</v>
      </c>
      <c r="G279" s="180"/>
    </row>
    <row r="280" spans="1:7" ht="12.75">
      <c r="A280" s="26"/>
      <c r="B280" s="50" t="s">
        <v>538</v>
      </c>
      <c r="C280" s="129"/>
      <c r="D280" s="40" t="s">
        <v>564</v>
      </c>
      <c r="E280" s="189"/>
      <c r="F280" s="189">
        <f aca="true" t="shared" si="17" ref="F280:G282">F281</f>
        <v>21007.5</v>
      </c>
      <c r="G280" s="189">
        <f t="shared" si="17"/>
        <v>14835.800000000001</v>
      </c>
    </row>
    <row r="281" spans="1:7" ht="25.5">
      <c r="A281" s="26"/>
      <c r="B281" s="84" t="s">
        <v>562</v>
      </c>
      <c r="C281" s="86"/>
      <c r="D281" s="15" t="s">
        <v>565</v>
      </c>
      <c r="E281" s="190"/>
      <c r="F281" s="190">
        <f t="shared" si="17"/>
        <v>21007.5</v>
      </c>
      <c r="G281" s="190">
        <f t="shared" si="17"/>
        <v>14835.800000000001</v>
      </c>
    </row>
    <row r="282" spans="1:7" ht="25.5">
      <c r="A282" s="26"/>
      <c r="B282" s="84" t="s">
        <v>563</v>
      </c>
      <c r="C282" s="86"/>
      <c r="D282" s="15" t="s">
        <v>42</v>
      </c>
      <c r="E282" s="190"/>
      <c r="F282" s="190">
        <f t="shared" si="17"/>
        <v>21007.5</v>
      </c>
      <c r="G282" s="190">
        <f t="shared" si="17"/>
        <v>14835.800000000001</v>
      </c>
    </row>
    <row r="283" spans="1:7" ht="12.75">
      <c r="A283" s="26"/>
      <c r="B283" s="84"/>
      <c r="C283" s="86" t="s">
        <v>530</v>
      </c>
      <c r="D283" s="37" t="s">
        <v>365</v>
      </c>
      <c r="E283" s="190"/>
      <c r="F283" s="190">
        <f>F284+F285</f>
        <v>21007.5</v>
      </c>
      <c r="G283" s="190">
        <f>G284+G285</f>
        <v>14835.800000000001</v>
      </c>
    </row>
    <row r="284" spans="1:7" ht="25.5">
      <c r="A284" s="26"/>
      <c r="B284" s="84"/>
      <c r="C284" s="86"/>
      <c r="D284" s="15" t="s">
        <v>43</v>
      </c>
      <c r="E284" s="190"/>
      <c r="F284" s="213">
        <v>12584.8</v>
      </c>
      <c r="G284" s="213">
        <v>6413.1</v>
      </c>
    </row>
    <row r="285" spans="1:7" ht="38.25">
      <c r="A285" s="26"/>
      <c r="B285" s="84"/>
      <c r="C285" s="86"/>
      <c r="D285" s="15" t="s">
        <v>590</v>
      </c>
      <c r="E285" s="190"/>
      <c r="F285" s="213">
        <v>8422.7</v>
      </c>
      <c r="G285" s="213">
        <v>8422.7</v>
      </c>
    </row>
    <row r="286" spans="1:7" ht="12.75">
      <c r="A286" s="26"/>
      <c r="B286" s="50" t="s">
        <v>287</v>
      </c>
      <c r="C286" s="129"/>
      <c r="D286" s="122" t="s">
        <v>288</v>
      </c>
      <c r="E286" s="189"/>
      <c r="F286" s="189">
        <f>F287</f>
        <v>3000</v>
      </c>
      <c r="G286" s="189">
        <f>G287</f>
        <v>2999</v>
      </c>
    </row>
    <row r="287" spans="1:7" ht="38.25">
      <c r="A287" s="26"/>
      <c r="B287" s="84" t="s">
        <v>427</v>
      </c>
      <c r="C287" s="86"/>
      <c r="D287" s="15" t="s">
        <v>546</v>
      </c>
      <c r="E287" s="190"/>
      <c r="F287" s="190">
        <f>F288</f>
        <v>3000</v>
      </c>
      <c r="G287" s="190">
        <f>G288</f>
        <v>2999</v>
      </c>
    </row>
    <row r="288" spans="1:7" ht="12.75">
      <c r="A288" s="26"/>
      <c r="B288" s="84"/>
      <c r="C288" s="86" t="s">
        <v>338</v>
      </c>
      <c r="D288" s="15" t="s">
        <v>322</v>
      </c>
      <c r="E288" s="190"/>
      <c r="F288" s="214">
        <v>3000</v>
      </c>
      <c r="G288" s="214">
        <v>2999</v>
      </c>
    </row>
    <row r="289" spans="1:7" ht="13.5">
      <c r="A289" s="28" t="s">
        <v>161</v>
      </c>
      <c r="B289" s="50"/>
      <c r="C289" s="27"/>
      <c r="D289" s="47" t="s">
        <v>162</v>
      </c>
      <c r="E289" s="192">
        <f>E311+E290+E307+E326</f>
        <v>35173</v>
      </c>
      <c r="F289" s="192">
        <f>F311+F290+F307+F326</f>
        <v>110590.8</v>
      </c>
      <c r="G289" s="192">
        <f>G311+G290+G307+G326</f>
        <v>26993.199999999997</v>
      </c>
    </row>
    <row r="290" spans="1:7" ht="38.25">
      <c r="A290" s="28"/>
      <c r="B290" s="50" t="s">
        <v>290</v>
      </c>
      <c r="C290" s="109"/>
      <c r="D290" s="40" t="s">
        <v>370</v>
      </c>
      <c r="E290" s="189">
        <f aca="true" t="shared" si="18" ref="E290:G291">E291</f>
        <v>21639</v>
      </c>
      <c r="F290" s="189">
        <f t="shared" si="18"/>
        <v>71282.1</v>
      </c>
      <c r="G290" s="189">
        <f t="shared" si="18"/>
        <v>12012.199999999999</v>
      </c>
    </row>
    <row r="291" spans="1:7" ht="25.5">
      <c r="A291" s="28"/>
      <c r="B291" s="84" t="s">
        <v>371</v>
      </c>
      <c r="C291" s="86"/>
      <c r="D291" s="15" t="s">
        <v>428</v>
      </c>
      <c r="E291" s="190">
        <f t="shared" si="18"/>
        <v>21639</v>
      </c>
      <c r="F291" s="190">
        <f t="shared" si="18"/>
        <v>71282.1</v>
      </c>
      <c r="G291" s="190">
        <f t="shared" si="18"/>
        <v>12012.199999999999</v>
      </c>
    </row>
    <row r="292" spans="1:7" ht="13.5">
      <c r="A292" s="28"/>
      <c r="B292" s="84"/>
      <c r="C292" s="86" t="s">
        <v>429</v>
      </c>
      <c r="D292" s="15" t="s">
        <v>372</v>
      </c>
      <c r="E292" s="190">
        <f>E302+E303+E304+E299+E295+E296+E297+E298+E305+E300+E301+E293+E294</f>
        <v>21639</v>
      </c>
      <c r="F292" s="190">
        <f>F302+F303+F304+F299+F295+F296+F297+F298+F305+F300+F301+F293+F294</f>
        <v>71282.1</v>
      </c>
      <c r="G292" s="190">
        <f>G302+G303+G304+G299+G295+G296+G297+G298+G305+G300+G301+G293+G294</f>
        <v>12012.199999999999</v>
      </c>
    </row>
    <row r="293" spans="1:7" ht="25.5">
      <c r="A293" s="28"/>
      <c r="B293" s="84"/>
      <c r="C293" s="86"/>
      <c r="D293" s="15" t="s">
        <v>114</v>
      </c>
      <c r="E293" s="190">
        <v>5630</v>
      </c>
      <c r="F293" s="190"/>
      <c r="G293" s="190"/>
    </row>
    <row r="294" spans="1:7" ht="25.5">
      <c r="A294" s="28"/>
      <c r="B294" s="84"/>
      <c r="C294" s="86"/>
      <c r="D294" s="15" t="s">
        <v>115</v>
      </c>
      <c r="E294" s="190">
        <v>2570</v>
      </c>
      <c r="F294" s="190"/>
      <c r="G294" s="190"/>
    </row>
    <row r="295" spans="1:7" ht="25.5">
      <c r="A295" s="28"/>
      <c r="B295" s="50"/>
      <c r="C295" s="109"/>
      <c r="D295" s="116" t="s">
        <v>520</v>
      </c>
      <c r="E295" s="190">
        <v>3325</v>
      </c>
      <c r="F295" s="214">
        <v>4055</v>
      </c>
      <c r="G295" s="213">
        <v>4011.4</v>
      </c>
    </row>
    <row r="296" spans="1:7" ht="25.5">
      <c r="A296" s="28"/>
      <c r="B296" s="50"/>
      <c r="C296" s="109"/>
      <c r="D296" s="116" t="s">
        <v>68</v>
      </c>
      <c r="E296" s="190"/>
      <c r="F296" s="214">
        <v>150</v>
      </c>
      <c r="G296" s="213"/>
    </row>
    <row r="297" spans="1:7" ht="13.5">
      <c r="A297" s="28"/>
      <c r="B297" s="50"/>
      <c r="C297" s="109"/>
      <c r="D297" s="157" t="s">
        <v>521</v>
      </c>
      <c r="E297" s="190">
        <v>5000</v>
      </c>
      <c r="F297" s="213">
        <v>1455.1</v>
      </c>
      <c r="G297" s="213">
        <v>1022.4</v>
      </c>
    </row>
    <row r="298" spans="1:7" ht="13.5">
      <c r="A298" s="28"/>
      <c r="B298" s="50"/>
      <c r="C298" s="109"/>
      <c r="D298" s="157" t="s">
        <v>527</v>
      </c>
      <c r="E298" s="190">
        <v>1314</v>
      </c>
      <c r="F298" s="214">
        <v>4314</v>
      </c>
      <c r="G298" s="214">
        <v>1314</v>
      </c>
    </row>
    <row r="299" spans="1:7" ht="25.5">
      <c r="A299" s="28"/>
      <c r="B299" s="50"/>
      <c r="C299" s="109"/>
      <c r="D299" s="15" t="s">
        <v>264</v>
      </c>
      <c r="E299" s="193">
        <v>3800</v>
      </c>
      <c r="F299" s="213">
        <v>3791.5</v>
      </c>
      <c r="G299" s="213">
        <v>3752.9</v>
      </c>
    </row>
    <row r="300" spans="1:7" ht="38.25">
      <c r="A300" s="28"/>
      <c r="B300" s="50"/>
      <c r="C300" s="109"/>
      <c r="D300" s="15" t="s">
        <v>67</v>
      </c>
      <c r="E300" s="193"/>
      <c r="F300" s="214">
        <v>2420</v>
      </c>
      <c r="G300" s="214">
        <v>1500</v>
      </c>
    </row>
    <row r="301" spans="1:7" ht="13.5">
      <c r="A301" s="28"/>
      <c r="B301" s="50"/>
      <c r="C301" s="109"/>
      <c r="D301" s="15" t="s">
        <v>69</v>
      </c>
      <c r="E301" s="193"/>
      <c r="F301" s="213">
        <v>59.3</v>
      </c>
      <c r="G301" s="213">
        <v>59.3</v>
      </c>
    </row>
    <row r="302" spans="1:7" ht="38.25">
      <c r="A302" s="28"/>
      <c r="B302" s="79"/>
      <c r="C302" s="96"/>
      <c r="D302" s="15" t="s">
        <v>560</v>
      </c>
      <c r="E302" s="190"/>
      <c r="F302" s="213">
        <v>22.2</v>
      </c>
      <c r="G302" s="213">
        <v>22.2</v>
      </c>
    </row>
    <row r="303" spans="1:7" ht="51">
      <c r="A303" s="28"/>
      <c r="B303" s="79"/>
      <c r="C303" s="96"/>
      <c r="D303" s="15" t="s">
        <v>561</v>
      </c>
      <c r="E303" s="190"/>
      <c r="F303" s="213">
        <v>11752.7</v>
      </c>
      <c r="G303" s="180"/>
    </row>
    <row r="304" spans="1:7" ht="38.25">
      <c r="A304" s="28"/>
      <c r="B304" s="79"/>
      <c r="C304" s="96"/>
      <c r="D304" s="15" t="s">
        <v>566</v>
      </c>
      <c r="E304" s="190"/>
      <c r="F304" s="213">
        <v>42653.8</v>
      </c>
      <c r="G304" s="180"/>
    </row>
    <row r="305" spans="1:7" ht="25.5">
      <c r="A305" s="28"/>
      <c r="B305" s="79"/>
      <c r="C305" s="96"/>
      <c r="D305" s="158" t="s">
        <v>146</v>
      </c>
      <c r="E305" s="191"/>
      <c r="F305" s="191">
        <f>F306</f>
        <v>608.5</v>
      </c>
      <c r="G305" s="191">
        <f>G306</f>
        <v>330</v>
      </c>
    </row>
    <row r="306" spans="1:7" ht="13.5">
      <c r="A306" s="28"/>
      <c r="B306" s="79"/>
      <c r="C306" s="96"/>
      <c r="D306" s="15" t="s">
        <v>66</v>
      </c>
      <c r="E306" s="190"/>
      <c r="F306" s="213">
        <v>608.5</v>
      </c>
      <c r="G306" s="214">
        <v>330</v>
      </c>
    </row>
    <row r="307" spans="1:7" ht="25.5">
      <c r="A307" s="28"/>
      <c r="B307" s="50" t="s">
        <v>58</v>
      </c>
      <c r="C307" s="109"/>
      <c r="D307" s="40" t="s">
        <v>59</v>
      </c>
      <c r="E307" s="189"/>
      <c r="F307" s="189">
        <f aca="true" t="shared" si="19" ref="F307:G309">F308</f>
        <v>5000</v>
      </c>
      <c r="G307" s="189">
        <f t="shared" si="19"/>
        <v>3045.5</v>
      </c>
    </row>
    <row r="308" spans="1:7" ht="25.5">
      <c r="A308" s="28"/>
      <c r="B308" s="84" t="s">
        <v>63</v>
      </c>
      <c r="C308" s="86"/>
      <c r="D308" s="15" t="s">
        <v>64</v>
      </c>
      <c r="E308" s="190"/>
      <c r="F308" s="190">
        <f t="shared" si="19"/>
        <v>5000</v>
      </c>
      <c r="G308" s="190">
        <f t="shared" si="19"/>
        <v>3045.5</v>
      </c>
    </row>
    <row r="309" spans="1:7" ht="25.5">
      <c r="A309" s="28"/>
      <c r="B309" s="84" t="s">
        <v>62</v>
      </c>
      <c r="C309" s="86"/>
      <c r="D309" s="15" t="s">
        <v>65</v>
      </c>
      <c r="E309" s="190"/>
      <c r="F309" s="190">
        <f t="shared" si="19"/>
        <v>5000</v>
      </c>
      <c r="G309" s="190">
        <f t="shared" si="19"/>
        <v>3045.5</v>
      </c>
    </row>
    <row r="310" spans="1:7" ht="13.5">
      <c r="A310" s="28"/>
      <c r="B310" s="79"/>
      <c r="C310" s="86" t="s">
        <v>491</v>
      </c>
      <c r="D310" s="15" t="s">
        <v>492</v>
      </c>
      <c r="E310" s="196"/>
      <c r="F310" s="214">
        <v>5000</v>
      </c>
      <c r="G310" s="213">
        <v>3045.5</v>
      </c>
    </row>
    <row r="311" spans="1:7" ht="12.75">
      <c r="A311" s="26"/>
      <c r="B311" s="50" t="s">
        <v>163</v>
      </c>
      <c r="C311" s="26"/>
      <c r="D311" s="30" t="s">
        <v>164</v>
      </c>
      <c r="E311" s="189">
        <f>SUM(E312+E316+E323)</f>
        <v>13534</v>
      </c>
      <c r="F311" s="189">
        <f>SUM(F312+F316+F323)</f>
        <v>13417.7</v>
      </c>
      <c r="G311" s="189">
        <f>SUM(G312+G316+G323)</f>
        <v>11935.5</v>
      </c>
    </row>
    <row r="312" spans="1:7" ht="25.5">
      <c r="A312" s="26"/>
      <c r="B312" s="54"/>
      <c r="C312" s="140" t="s">
        <v>496</v>
      </c>
      <c r="D312" s="111" t="s">
        <v>497</v>
      </c>
      <c r="E312" s="196">
        <f>E313+E314+E315</f>
        <v>3968</v>
      </c>
      <c r="F312" s="196">
        <f>F313+F314+F315</f>
        <v>2600.1</v>
      </c>
      <c r="G312" s="196">
        <f>G313+G314+G315</f>
        <v>2344.7</v>
      </c>
    </row>
    <row r="313" spans="1:7" ht="25.5">
      <c r="A313" s="26"/>
      <c r="B313" s="54"/>
      <c r="C313" s="140"/>
      <c r="D313" s="53" t="s">
        <v>10</v>
      </c>
      <c r="E313" s="196">
        <v>3751</v>
      </c>
      <c r="F313" s="213">
        <v>2251</v>
      </c>
      <c r="G313" s="213">
        <v>2039.4</v>
      </c>
    </row>
    <row r="314" spans="1:7" ht="25.5">
      <c r="A314" s="26"/>
      <c r="B314" s="54"/>
      <c r="C314" s="141"/>
      <c r="D314" s="111" t="s">
        <v>507</v>
      </c>
      <c r="E314" s="196">
        <v>217</v>
      </c>
      <c r="F314" s="214">
        <v>217</v>
      </c>
      <c r="G314" s="213">
        <v>173.2</v>
      </c>
    </row>
    <row r="315" spans="1:7" ht="38.25">
      <c r="A315" s="26"/>
      <c r="B315" s="54"/>
      <c r="C315" s="141"/>
      <c r="D315" s="111" t="s">
        <v>610</v>
      </c>
      <c r="E315" s="196"/>
      <c r="F315" s="213">
        <v>132.1</v>
      </c>
      <c r="G315" s="213">
        <v>132.1</v>
      </c>
    </row>
    <row r="316" spans="1:7" ht="12.75">
      <c r="A316" s="26"/>
      <c r="B316" s="54"/>
      <c r="C316" s="96" t="s">
        <v>321</v>
      </c>
      <c r="D316" s="120" t="s">
        <v>304</v>
      </c>
      <c r="E316" s="196">
        <f>E317+E318+E322+E319+E320</f>
        <v>4566</v>
      </c>
      <c r="F316" s="196">
        <f>F317+F318+F322+F319+F320+F321</f>
        <v>7732.5</v>
      </c>
      <c r="G316" s="196">
        <f>G317+G318+G322+G319+G320+G321</f>
        <v>6505.7</v>
      </c>
    </row>
    <row r="317" spans="1:7" ht="25.5">
      <c r="A317" s="26"/>
      <c r="B317" s="54"/>
      <c r="C317" s="141"/>
      <c r="D317" s="53" t="s">
        <v>8</v>
      </c>
      <c r="E317" s="196">
        <v>4566</v>
      </c>
      <c r="F317" s="213">
        <v>2993.2</v>
      </c>
      <c r="G317" s="213">
        <v>1805.5</v>
      </c>
    </row>
    <row r="318" spans="1:7" ht="25.5">
      <c r="A318" s="26"/>
      <c r="B318" s="54"/>
      <c r="C318" s="141"/>
      <c r="D318" s="53" t="s">
        <v>24</v>
      </c>
      <c r="E318" s="196"/>
      <c r="F318" s="213">
        <v>73.3</v>
      </c>
      <c r="G318" s="213">
        <v>71.7</v>
      </c>
    </row>
    <row r="319" spans="1:7" ht="25.5">
      <c r="A319" s="26"/>
      <c r="B319" s="54"/>
      <c r="C319" s="141"/>
      <c r="D319" s="53" t="s">
        <v>83</v>
      </c>
      <c r="E319" s="196"/>
      <c r="F319" s="214">
        <v>75</v>
      </c>
      <c r="G319" s="213">
        <v>37.5</v>
      </c>
    </row>
    <row r="320" spans="1:7" ht="25.5">
      <c r="A320" s="26"/>
      <c r="B320" s="54"/>
      <c r="C320" s="141"/>
      <c r="D320" s="53" t="s">
        <v>86</v>
      </c>
      <c r="E320" s="196"/>
      <c r="F320" s="214">
        <v>95</v>
      </c>
      <c r="G320" s="214">
        <v>95</v>
      </c>
    </row>
    <row r="321" spans="1:7" ht="38.25">
      <c r="A321" s="26"/>
      <c r="B321" s="54"/>
      <c r="C321" s="141"/>
      <c r="D321" s="53" t="s">
        <v>116</v>
      </c>
      <c r="E321" s="196"/>
      <c r="F321" s="214">
        <v>100</v>
      </c>
      <c r="G321" s="214">
        <v>100</v>
      </c>
    </row>
    <row r="322" spans="1:7" ht="25.5">
      <c r="A322" s="26"/>
      <c r="B322" s="54"/>
      <c r="C322" s="141"/>
      <c r="D322" s="53" t="s">
        <v>32</v>
      </c>
      <c r="E322" s="196"/>
      <c r="F322" s="213">
        <v>4396</v>
      </c>
      <c r="G322" s="213">
        <v>4396</v>
      </c>
    </row>
    <row r="323" spans="1:7" ht="12.75">
      <c r="A323" s="26"/>
      <c r="B323" s="54"/>
      <c r="C323" s="139" t="s">
        <v>338</v>
      </c>
      <c r="D323" s="53" t="s">
        <v>322</v>
      </c>
      <c r="E323" s="196">
        <f>E324</f>
        <v>5000</v>
      </c>
      <c r="F323" s="196">
        <f>F324+F325</f>
        <v>3085.1000000000004</v>
      </c>
      <c r="G323" s="196">
        <f>G324+G325</f>
        <v>3085.1000000000004</v>
      </c>
    </row>
    <row r="324" spans="1:7" ht="12.75">
      <c r="A324" s="26"/>
      <c r="B324" s="54"/>
      <c r="C324" s="141"/>
      <c r="D324" s="53" t="s">
        <v>113</v>
      </c>
      <c r="E324" s="196">
        <v>5000</v>
      </c>
      <c r="F324" s="215">
        <v>177.8</v>
      </c>
      <c r="G324" s="215">
        <v>177.8</v>
      </c>
    </row>
    <row r="325" spans="1:7" ht="25.5">
      <c r="A325" s="26"/>
      <c r="B325" s="54"/>
      <c r="C325" s="141"/>
      <c r="D325" s="53" t="s">
        <v>52</v>
      </c>
      <c r="E325" s="196"/>
      <c r="F325" s="215">
        <v>2907.3</v>
      </c>
      <c r="G325" s="215">
        <v>2907.3</v>
      </c>
    </row>
    <row r="326" spans="1:7" ht="13.5">
      <c r="A326" s="26"/>
      <c r="B326" s="54" t="s">
        <v>305</v>
      </c>
      <c r="C326" s="134"/>
      <c r="D326" s="40" t="s">
        <v>269</v>
      </c>
      <c r="E326" s="197"/>
      <c r="F326" s="197">
        <f>F327</f>
        <v>20891</v>
      </c>
      <c r="G326" s="197"/>
    </row>
    <row r="327" spans="1:7" ht="51">
      <c r="A327" s="26"/>
      <c r="B327" s="113" t="s">
        <v>478</v>
      </c>
      <c r="C327" s="136"/>
      <c r="D327" s="85" t="s">
        <v>479</v>
      </c>
      <c r="E327" s="196"/>
      <c r="F327" s="196">
        <f>F328</f>
        <v>20891</v>
      </c>
      <c r="G327" s="196"/>
    </row>
    <row r="328" spans="1:7" ht="38.25">
      <c r="A328" s="26"/>
      <c r="B328" s="113" t="s">
        <v>70</v>
      </c>
      <c r="C328" s="136"/>
      <c r="D328" s="85" t="s">
        <v>71</v>
      </c>
      <c r="E328" s="196"/>
      <c r="F328" s="196">
        <f>F329</f>
        <v>20891</v>
      </c>
      <c r="G328" s="196"/>
    </row>
    <row r="329" spans="1:7" ht="12.75">
      <c r="A329" s="26"/>
      <c r="B329" s="79"/>
      <c r="C329" s="96" t="s">
        <v>491</v>
      </c>
      <c r="D329" s="15" t="s">
        <v>492</v>
      </c>
      <c r="E329" s="196"/>
      <c r="F329" s="196">
        <f>F330+F331+F332</f>
        <v>20891</v>
      </c>
      <c r="G329" s="196"/>
    </row>
    <row r="330" spans="1:7" ht="12.75">
      <c r="A330" s="26"/>
      <c r="B330" s="79"/>
      <c r="C330" s="96"/>
      <c r="D330" s="157" t="s">
        <v>527</v>
      </c>
      <c r="E330" s="196"/>
      <c r="F330" s="214">
        <v>3686</v>
      </c>
      <c r="G330" s="180"/>
    </row>
    <row r="331" spans="1:7" ht="25.5">
      <c r="A331" s="26"/>
      <c r="B331" s="79"/>
      <c r="C331" s="96"/>
      <c r="D331" s="116" t="s">
        <v>520</v>
      </c>
      <c r="E331" s="196"/>
      <c r="F331" s="214">
        <v>9975</v>
      </c>
      <c r="G331" s="180"/>
    </row>
    <row r="332" spans="1:7" ht="38.25">
      <c r="A332" s="26"/>
      <c r="B332" s="79"/>
      <c r="C332" s="96"/>
      <c r="D332" s="15" t="s">
        <v>67</v>
      </c>
      <c r="E332" s="196"/>
      <c r="F332" s="246">
        <v>7230</v>
      </c>
      <c r="G332" s="206"/>
    </row>
    <row r="333" spans="1:7" ht="13.5">
      <c r="A333" s="144" t="s">
        <v>508</v>
      </c>
      <c r="B333" s="150"/>
      <c r="C333" s="144"/>
      <c r="D333" s="56" t="s">
        <v>509</v>
      </c>
      <c r="E333" s="198">
        <f>E343+E334+E338</f>
        <v>129553</v>
      </c>
      <c r="F333" s="198">
        <f>F343+F334+F338</f>
        <v>239836.4</v>
      </c>
      <c r="G333" s="198">
        <f>G343+G334+G338</f>
        <v>230750.8</v>
      </c>
    </row>
    <row r="334" spans="1:7" ht="38.25">
      <c r="A334" s="144"/>
      <c r="B334" s="54" t="s">
        <v>290</v>
      </c>
      <c r="C334" s="109"/>
      <c r="D334" s="40" t="s">
        <v>370</v>
      </c>
      <c r="E334" s="197">
        <f>E335</f>
        <v>6000</v>
      </c>
      <c r="F334" s="197">
        <f aca="true" t="shared" si="20" ref="F334:G336">F335</f>
        <v>8957</v>
      </c>
      <c r="G334" s="197">
        <f t="shared" si="20"/>
        <v>8401.1</v>
      </c>
    </row>
    <row r="335" spans="1:7" ht="25.5">
      <c r="A335" s="144"/>
      <c r="B335" s="113" t="s">
        <v>371</v>
      </c>
      <c r="C335" s="96"/>
      <c r="D335" s="15" t="s">
        <v>428</v>
      </c>
      <c r="E335" s="196">
        <f>E336</f>
        <v>6000</v>
      </c>
      <c r="F335" s="196">
        <f t="shared" si="20"/>
        <v>8957</v>
      </c>
      <c r="G335" s="196">
        <f t="shared" si="20"/>
        <v>8401.1</v>
      </c>
    </row>
    <row r="336" spans="1:7" ht="13.5">
      <c r="A336" s="144"/>
      <c r="B336" s="79"/>
      <c r="C336" s="96" t="s">
        <v>429</v>
      </c>
      <c r="D336" s="15" t="s">
        <v>372</v>
      </c>
      <c r="E336" s="196">
        <f>E337</f>
        <v>6000</v>
      </c>
      <c r="F336" s="196">
        <f t="shared" si="20"/>
        <v>8957</v>
      </c>
      <c r="G336" s="196">
        <f t="shared" si="20"/>
        <v>8401.1</v>
      </c>
    </row>
    <row r="337" spans="1:7" ht="13.5">
      <c r="A337" s="144"/>
      <c r="B337" s="150"/>
      <c r="C337" s="144"/>
      <c r="D337" s="15" t="s">
        <v>522</v>
      </c>
      <c r="E337" s="190">
        <v>6000</v>
      </c>
      <c r="F337" s="214">
        <v>8957</v>
      </c>
      <c r="G337" s="213">
        <v>8401.1</v>
      </c>
    </row>
    <row r="338" spans="1:7" ht="13.5">
      <c r="A338" s="144"/>
      <c r="B338" s="54" t="s">
        <v>305</v>
      </c>
      <c r="C338" s="134"/>
      <c r="D338" s="40" t="s">
        <v>269</v>
      </c>
      <c r="E338" s="197"/>
      <c r="F338" s="197">
        <f aca="true" t="shared" si="21" ref="F338:G341">F339</f>
        <v>67086</v>
      </c>
      <c r="G338" s="197">
        <f t="shared" si="21"/>
        <v>61174.3</v>
      </c>
    </row>
    <row r="339" spans="1:7" ht="51">
      <c r="A339" s="144"/>
      <c r="B339" s="113" t="s">
        <v>478</v>
      </c>
      <c r="C339" s="136"/>
      <c r="D339" s="85" t="s">
        <v>479</v>
      </c>
      <c r="E339" s="196"/>
      <c r="F339" s="196">
        <f t="shared" si="21"/>
        <v>67086</v>
      </c>
      <c r="G339" s="196">
        <f t="shared" si="21"/>
        <v>61174.3</v>
      </c>
    </row>
    <row r="340" spans="1:7" ht="13.5">
      <c r="A340" s="144"/>
      <c r="B340" s="113" t="s">
        <v>613</v>
      </c>
      <c r="C340" s="136"/>
      <c r="D340" s="85" t="s">
        <v>614</v>
      </c>
      <c r="E340" s="196"/>
      <c r="F340" s="196">
        <f t="shared" si="21"/>
        <v>67086</v>
      </c>
      <c r="G340" s="196">
        <f t="shared" si="21"/>
        <v>61174.3</v>
      </c>
    </row>
    <row r="341" spans="1:7" ht="13.5">
      <c r="A341" s="144"/>
      <c r="B341" s="79"/>
      <c r="C341" s="96" t="s">
        <v>491</v>
      </c>
      <c r="D341" s="15" t="s">
        <v>492</v>
      </c>
      <c r="E341" s="196"/>
      <c r="F341" s="196">
        <f t="shared" si="21"/>
        <v>67086</v>
      </c>
      <c r="G341" s="196">
        <f t="shared" si="21"/>
        <v>61174.3</v>
      </c>
    </row>
    <row r="342" spans="1:7" ht="38.25">
      <c r="A342" s="144"/>
      <c r="B342" s="79"/>
      <c r="C342" s="96"/>
      <c r="D342" s="15" t="s">
        <v>3</v>
      </c>
      <c r="E342" s="196"/>
      <c r="F342" s="214">
        <v>67086</v>
      </c>
      <c r="G342" s="213">
        <v>61174.3</v>
      </c>
    </row>
    <row r="343" spans="1:7" ht="12.75">
      <c r="A343" s="141"/>
      <c r="B343" s="54" t="s">
        <v>286</v>
      </c>
      <c r="C343" s="141"/>
      <c r="D343" s="55" t="s">
        <v>526</v>
      </c>
      <c r="E343" s="197">
        <f>SUM(E344+E346+E348+E354+E359)</f>
        <v>123553</v>
      </c>
      <c r="F343" s="197">
        <f>SUM(F344+F346+F348+F354+F359)</f>
        <v>163793.4</v>
      </c>
      <c r="G343" s="197">
        <f>SUM(G344+G346+G348+G354+G359)</f>
        <v>161175.4</v>
      </c>
    </row>
    <row r="344" spans="1:7" ht="25.5">
      <c r="A344" s="141"/>
      <c r="B344" s="113" t="s">
        <v>510</v>
      </c>
      <c r="C344" s="139"/>
      <c r="D344" s="53" t="s">
        <v>511</v>
      </c>
      <c r="E344" s="199">
        <f>E345</f>
        <v>10880</v>
      </c>
      <c r="F344" s="199">
        <f>F345</f>
        <v>14081.4</v>
      </c>
      <c r="G344" s="199">
        <f>G345</f>
        <v>13931.8</v>
      </c>
    </row>
    <row r="345" spans="1:7" ht="12.75">
      <c r="A345" s="141"/>
      <c r="B345" s="113"/>
      <c r="C345" s="139" t="s">
        <v>338</v>
      </c>
      <c r="D345" s="53" t="s">
        <v>322</v>
      </c>
      <c r="E345" s="199">
        <v>10880</v>
      </c>
      <c r="F345" s="213">
        <v>14081.4</v>
      </c>
      <c r="G345" s="213">
        <v>13931.8</v>
      </c>
    </row>
    <row r="346" spans="1:7" ht="12.75">
      <c r="A346" s="138"/>
      <c r="B346" s="113" t="s">
        <v>512</v>
      </c>
      <c r="C346" s="139"/>
      <c r="D346" s="53" t="s">
        <v>289</v>
      </c>
      <c r="E346" s="199">
        <f>E347</f>
        <v>3217</v>
      </c>
      <c r="F346" s="199">
        <f>F347</f>
        <v>3732.2</v>
      </c>
      <c r="G346" s="199">
        <f>G347</f>
        <v>3732</v>
      </c>
    </row>
    <row r="347" spans="1:7" ht="12.75">
      <c r="A347" s="138"/>
      <c r="B347" s="113"/>
      <c r="C347" s="139" t="s">
        <v>338</v>
      </c>
      <c r="D347" s="53" t="s">
        <v>322</v>
      </c>
      <c r="E347" s="199">
        <v>3217</v>
      </c>
      <c r="F347" s="213">
        <v>3732.2</v>
      </c>
      <c r="G347" s="213">
        <v>3732</v>
      </c>
    </row>
    <row r="348" spans="1:7" ht="51">
      <c r="A348" s="138"/>
      <c r="B348" s="113" t="s">
        <v>513</v>
      </c>
      <c r="C348" s="139"/>
      <c r="D348" s="111" t="s">
        <v>528</v>
      </c>
      <c r="E348" s="195">
        <f>E351+E349</f>
        <v>80450</v>
      </c>
      <c r="F348" s="195">
        <f>F351+F349</f>
        <v>117510</v>
      </c>
      <c r="G348" s="195">
        <f>G351+G349</f>
        <v>115731.5</v>
      </c>
    </row>
    <row r="349" spans="1:7" ht="12.75">
      <c r="A349" s="138"/>
      <c r="B349" s="113"/>
      <c r="C349" s="139" t="s">
        <v>321</v>
      </c>
      <c r="D349" s="120" t="s">
        <v>304</v>
      </c>
      <c r="E349" s="195"/>
      <c r="F349" s="195">
        <f>F350</f>
        <v>13100</v>
      </c>
      <c r="G349" s="195">
        <f>G350</f>
        <v>13100</v>
      </c>
    </row>
    <row r="350" spans="1:7" ht="12.75">
      <c r="A350" s="138"/>
      <c r="B350" s="113"/>
      <c r="C350" s="139"/>
      <c r="D350" s="111" t="s">
        <v>612</v>
      </c>
      <c r="E350" s="195"/>
      <c r="F350" s="214">
        <v>13100</v>
      </c>
      <c r="G350" s="214">
        <v>13100</v>
      </c>
    </row>
    <row r="351" spans="1:7" ht="12.75">
      <c r="A351" s="138"/>
      <c r="B351" s="113"/>
      <c r="C351" s="139" t="s">
        <v>338</v>
      </c>
      <c r="D351" s="53" t="s">
        <v>322</v>
      </c>
      <c r="E351" s="195">
        <f>E352+E353</f>
        <v>80450</v>
      </c>
      <c r="F351" s="195">
        <f>F352+F353</f>
        <v>104410</v>
      </c>
      <c r="G351" s="195">
        <f>G352+G353</f>
        <v>102631.5</v>
      </c>
    </row>
    <row r="352" spans="1:7" ht="38.25">
      <c r="A352" s="138"/>
      <c r="B352" s="113"/>
      <c r="C352" s="139"/>
      <c r="D352" s="53" t="s">
        <v>9</v>
      </c>
      <c r="E352" s="195">
        <v>80450</v>
      </c>
      <c r="F352" s="213">
        <v>82048.1</v>
      </c>
      <c r="G352" s="213">
        <v>80478.8</v>
      </c>
    </row>
    <row r="353" spans="1:7" ht="25.5">
      <c r="A353" s="138"/>
      <c r="B353" s="113"/>
      <c r="C353" s="139"/>
      <c r="D353" s="53" t="s">
        <v>594</v>
      </c>
      <c r="E353" s="195"/>
      <c r="F353" s="213">
        <v>22361.9</v>
      </c>
      <c r="G353" s="213">
        <v>22152.7</v>
      </c>
    </row>
    <row r="354" spans="1:7" ht="38.25">
      <c r="A354" s="138"/>
      <c r="B354" s="113" t="s">
        <v>514</v>
      </c>
      <c r="C354" s="139"/>
      <c r="D354" s="111" t="s">
        <v>515</v>
      </c>
      <c r="E354" s="195">
        <f>E355</f>
        <v>26495</v>
      </c>
      <c r="F354" s="195">
        <f>F355</f>
        <v>25958.8</v>
      </c>
      <c r="G354" s="195">
        <f>G355</f>
        <v>25293.9</v>
      </c>
    </row>
    <row r="355" spans="1:7" ht="12.75">
      <c r="A355" s="138"/>
      <c r="B355" s="113"/>
      <c r="C355" s="139" t="s">
        <v>338</v>
      </c>
      <c r="D355" s="53" t="s">
        <v>322</v>
      </c>
      <c r="E355" s="195">
        <f>E356+E357</f>
        <v>26495</v>
      </c>
      <c r="F355" s="195">
        <f>F356+F357</f>
        <v>25958.8</v>
      </c>
      <c r="G355" s="195">
        <f>G356+G357</f>
        <v>25293.9</v>
      </c>
    </row>
    <row r="356" spans="1:7" ht="12.75">
      <c r="A356" s="138"/>
      <c r="B356" s="54"/>
      <c r="C356" s="141"/>
      <c r="D356" s="116" t="s">
        <v>273</v>
      </c>
      <c r="E356" s="195">
        <v>26495</v>
      </c>
      <c r="F356" s="213">
        <v>25533.2</v>
      </c>
      <c r="G356" s="213">
        <v>25293.9</v>
      </c>
    </row>
    <row r="357" spans="1:7" ht="25.5">
      <c r="A357" s="138"/>
      <c r="B357" s="54"/>
      <c r="C357" s="141"/>
      <c r="D357" s="158" t="s">
        <v>146</v>
      </c>
      <c r="E357" s="200"/>
      <c r="F357" s="200">
        <f>F358</f>
        <v>425.6</v>
      </c>
      <c r="G357" s="200"/>
    </row>
    <row r="358" spans="1:7" ht="12.75">
      <c r="A358" s="138"/>
      <c r="B358" s="54"/>
      <c r="C358" s="141"/>
      <c r="D358" s="116" t="s">
        <v>569</v>
      </c>
      <c r="E358" s="195"/>
      <c r="F358" s="213">
        <v>425.6</v>
      </c>
      <c r="G358" s="213"/>
    </row>
    <row r="359" spans="1:7" ht="12.75">
      <c r="A359" s="138"/>
      <c r="B359" s="113" t="s">
        <v>516</v>
      </c>
      <c r="C359" s="139"/>
      <c r="D359" s="111" t="s">
        <v>517</v>
      </c>
      <c r="E359" s="196">
        <f>E360</f>
        <v>2511</v>
      </c>
      <c r="F359" s="196">
        <f>F360</f>
        <v>2511</v>
      </c>
      <c r="G359" s="196">
        <f>G360</f>
        <v>2486.2</v>
      </c>
    </row>
    <row r="360" spans="1:7" ht="12.75">
      <c r="A360" s="138"/>
      <c r="B360" s="113"/>
      <c r="C360" s="139" t="s">
        <v>338</v>
      </c>
      <c r="D360" s="53" t="s">
        <v>322</v>
      </c>
      <c r="E360" s="196">
        <v>2511</v>
      </c>
      <c r="F360" s="214">
        <v>2511</v>
      </c>
      <c r="G360" s="213">
        <v>2486.2</v>
      </c>
    </row>
    <row r="361" spans="1:7" ht="27">
      <c r="A361" s="28" t="s">
        <v>519</v>
      </c>
      <c r="B361" s="50"/>
      <c r="C361" s="27"/>
      <c r="D361" s="47" t="s">
        <v>165</v>
      </c>
      <c r="E361" s="188">
        <f>E366+E372+E362</f>
        <v>4798</v>
      </c>
      <c r="F361" s="188">
        <f>F366+F372+F362</f>
        <v>11764.099999999999</v>
      </c>
      <c r="G361" s="188">
        <f>G366+G372+G362</f>
        <v>11138</v>
      </c>
    </row>
    <row r="362" spans="1:7" ht="25.5">
      <c r="A362" s="28"/>
      <c r="B362" s="50" t="s">
        <v>297</v>
      </c>
      <c r="C362" s="109"/>
      <c r="D362" s="152" t="s">
        <v>296</v>
      </c>
      <c r="E362" s="189"/>
      <c r="F362" s="189">
        <f aca="true" t="shared" si="22" ref="F362:G364">F363</f>
        <v>5245.9</v>
      </c>
      <c r="G362" s="189">
        <f t="shared" si="22"/>
        <v>4898.6</v>
      </c>
    </row>
    <row r="363" spans="1:7" ht="13.5">
      <c r="A363" s="28"/>
      <c r="B363" s="79" t="s">
        <v>299</v>
      </c>
      <c r="C363" s="91"/>
      <c r="D363" s="153" t="s">
        <v>238</v>
      </c>
      <c r="E363" s="190"/>
      <c r="F363" s="190">
        <f t="shared" si="22"/>
        <v>5245.9</v>
      </c>
      <c r="G363" s="190">
        <f t="shared" si="22"/>
        <v>4898.6</v>
      </c>
    </row>
    <row r="364" spans="1:7" ht="13.5">
      <c r="A364" s="28"/>
      <c r="B364" s="79"/>
      <c r="C364" s="91" t="s">
        <v>321</v>
      </c>
      <c r="D364" s="80" t="s">
        <v>304</v>
      </c>
      <c r="E364" s="190"/>
      <c r="F364" s="190">
        <f t="shared" si="22"/>
        <v>5245.9</v>
      </c>
      <c r="G364" s="190">
        <f t="shared" si="22"/>
        <v>4898.6</v>
      </c>
    </row>
    <row r="365" spans="1:7" ht="13.5">
      <c r="A365" s="28"/>
      <c r="B365" s="79"/>
      <c r="C365" s="91"/>
      <c r="D365" s="80" t="s">
        <v>25</v>
      </c>
      <c r="E365" s="190"/>
      <c r="F365" s="213">
        <v>5245.9</v>
      </c>
      <c r="G365" s="213">
        <v>4898.6</v>
      </c>
    </row>
    <row r="366" spans="1:7" ht="25.5">
      <c r="A366" s="28"/>
      <c r="B366" s="50" t="s">
        <v>144</v>
      </c>
      <c r="C366" s="103"/>
      <c r="D366" s="9" t="s">
        <v>145</v>
      </c>
      <c r="E366" s="189">
        <f aca="true" t="shared" si="23" ref="E366:G367">E367</f>
        <v>4798</v>
      </c>
      <c r="F366" s="189">
        <f t="shared" si="23"/>
        <v>5623.4</v>
      </c>
      <c r="G366" s="189">
        <f t="shared" si="23"/>
        <v>5344.6</v>
      </c>
    </row>
    <row r="367" spans="1:7" ht="13.5">
      <c r="A367" s="28"/>
      <c r="B367" s="84" t="s">
        <v>483</v>
      </c>
      <c r="C367" s="86"/>
      <c r="D367" s="15" t="s">
        <v>176</v>
      </c>
      <c r="E367" s="190">
        <f t="shared" si="23"/>
        <v>4798</v>
      </c>
      <c r="F367" s="190">
        <f t="shared" si="23"/>
        <v>5623.4</v>
      </c>
      <c r="G367" s="190">
        <f t="shared" si="23"/>
        <v>5344.6</v>
      </c>
    </row>
    <row r="368" spans="1:7" ht="13.5">
      <c r="A368" s="28"/>
      <c r="B368" s="84"/>
      <c r="C368" s="86" t="s">
        <v>367</v>
      </c>
      <c r="D368" s="15" t="s">
        <v>368</v>
      </c>
      <c r="E368" s="190">
        <f>E369+E370</f>
        <v>4798</v>
      </c>
      <c r="F368" s="190">
        <f>F369+F370</f>
        <v>5623.4</v>
      </c>
      <c r="G368" s="190">
        <f>G369+G370</f>
        <v>5344.6</v>
      </c>
    </row>
    <row r="369" spans="1:7" ht="13.5">
      <c r="A369" s="28"/>
      <c r="B369" s="50"/>
      <c r="C369" s="27"/>
      <c r="D369" s="116" t="s">
        <v>273</v>
      </c>
      <c r="E369" s="190">
        <v>4798</v>
      </c>
      <c r="F369" s="213">
        <v>5605.7</v>
      </c>
      <c r="G369" s="213">
        <v>5344.6</v>
      </c>
    </row>
    <row r="370" spans="1:7" ht="25.5">
      <c r="A370" s="28"/>
      <c r="B370" s="50"/>
      <c r="C370" s="27"/>
      <c r="D370" s="158" t="s">
        <v>141</v>
      </c>
      <c r="E370" s="191"/>
      <c r="F370" s="191">
        <f>F371</f>
        <v>17.7</v>
      </c>
      <c r="G370" s="191"/>
    </row>
    <row r="371" spans="1:7" ht="13.5">
      <c r="A371" s="28"/>
      <c r="B371" s="50"/>
      <c r="C371" s="27"/>
      <c r="D371" s="116" t="s">
        <v>72</v>
      </c>
      <c r="E371" s="190"/>
      <c r="F371" s="213">
        <v>17.7</v>
      </c>
      <c r="G371" s="213"/>
    </row>
    <row r="372" spans="1:7" ht="13.5">
      <c r="A372" s="28"/>
      <c r="B372" s="50" t="s">
        <v>199</v>
      </c>
      <c r="C372" s="129"/>
      <c r="D372" s="159" t="s">
        <v>384</v>
      </c>
      <c r="E372" s="189"/>
      <c r="F372" s="189">
        <f aca="true" t="shared" si="24" ref="F372:G374">F373</f>
        <v>894.8</v>
      </c>
      <c r="G372" s="189">
        <f t="shared" si="24"/>
        <v>894.8</v>
      </c>
    </row>
    <row r="373" spans="1:7" ht="25.5">
      <c r="A373" s="28"/>
      <c r="B373" s="84" t="s">
        <v>580</v>
      </c>
      <c r="C373" s="27"/>
      <c r="D373" s="116" t="s">
        <v>585</v>
      </c>
      <c r="E373" s="190"/>
      <c r="F373" s="190">
        <f t="shared" si="24"/>
        <v>894.8</v>
      </c>
      <c r="G373" s="190">
        <f t="shared" si="24"/>
        <v>894.8</v>
      </c>
    </row>
    <row r="374" spans="1:7" ht="25.5">
      <c r="A374" s="28"/>
      <c r="B374" s="84"/>
      <c r="C374" s="86" t="s">
        <v>496</v>
      </c>
      <c r="D374" s="15" t="s">
        <v>497</v>
      </c>
      <c r="E374" s="190"/>
      <c r="F374" s="190">
        <f t="shared" si="24"/>
        <v>894.8</v>
      </c>
      <c r="G374" s="190">
        <f t="shared" si="24"/>
        <v>894.8</v>
      </c>
    </row>
    <row r="375" spans="1:7" ht="38.25">
      <c r="A375" s="28"/>
      <c r="B375" s="84"/>
      <c r="C375" s="86"/>
      <c r="D375" s="15" t="s">
        <v>586</v>
      </c>
      <c r="E375" s="66"/>
      <c r="F375" s="213">
        <v>894.8</v>
      </c>
      <c r="G375" s="213">
        <v>894.8</v>
      </c>
    </row>
    <row r="376" spans="1:7" ht="12.75">
      <c r="A376" s="31"/>
      <c r="B376" s="76"/>
      <c r="C376" s="46"/>
      <c r="D376" s="39"/>
      <c r="E376" s="69"/>
      <c r="F376" s="203"/>
      <c r="G376" s="203"/>
    </row>
    <row r="377" spans="1:7" ht="12.75">
      <c r="A377" s="26" t="s">
        <v>166</v>
      </c>
      <c r="B377" s="50"/>
      <c r="C377" s="27"/>
      <c r="D377" s="30" t="s">
        <v>167</v>
      </c>
      <c r="E377" s="61">
        <f>E378</f>
        <v>2228</v>
      </c>
      <c r="F377" s="61">
        <f aca="true" t="shared" si="25" ref="F377:G379">F378</f>
        <v>2263</v>
      </c>
      <c r="G377" s="61">
        <f t="shared" si="25"/>
        <v>2228.8</v>
      </c>
    </row>
    <row r="378" spans="1:7" ht="13.5">
      <c r="A378" s="28" t="s">
        <v>374</v>
      </c>
      <c r="B378" s="50"/>
      <c r="C378" s="27"/>
      <c r="D378" s="47" t="s">
        <v>168</v>
      </c>
      <c r="E378" s="188">
        <f>E379</f>
        <v>2228</v>
      </c>
      <c r="F378" s="188">
        <f t="shared" si="25"/>
        <v>2263</v>
      </c>
      <c r="G378" s="188">
        <f t="shared" si="25"/>
        <v>2228.8</v>
      </c>
    </row>
    <row r="379" spans="1:7" ht="13.5">
      <c r="A379" s="28"/>
      <c r="B379" s="50" t="s">
        <v>375</v>
      </c>
      <c r="C379" s="26"/>
      <c r="D379" s="4" t="s">
        <v>169</v>
      </c>
      <c r="E379" s="189">
        <f>E380</f>
        <v>2228</v>
      </c>
      <c r="F379" s="189">
        <f t="shared" si="25"/>
        <v>2263</v>
      </c>
      <c r="G379" s="189">
        <f t="shared" si="25"/>
        <v>2228.8</v>
      </c>
    </row>
    <row r="380" spans="1:7" ht="13.5">
      <c r="A380" s="28"/>
      <c r="B380" s="50"/>
      <c r="C380" s="115" t="s">
        <v>321</v>
      </c>
      <c r="D380" s="14" t="s">
        <v>304</v>
      </c>
      <c r="E380" s="190">
        <f>E381+E382+E383+E384</f>
        <v>2228</v>
      </c>
      <c r="F380" s="190">
        <f>F381+F382+F383+F384</f>
        <v>2263</v>
      </c>
      <c r="G380" s="190">
        <f>G381+G382+G383+G384</f>
        <v>2228.8</v>
      </c>
    </row>
    <row r="381" spans="1:7" ht="13.5">
      <c r="A381" s="28"/>
      <c r="B381" s="50"/>
      <c r="C381" s="27"/>
      <c r="D381" s="48" t="s">
        <v>130</v>
      </c>
      <c r="E381" s="190">
        <v>2228</v>
      </c>
      <c r="F381" s="213">
        <v>2099.9</v>
      </c>
      <c r="G381" s="213">
        <v>2074.4</v>
      </c>
    </row>
    <row r="382" spans="1:7" ht="13.5">
      <c r="A382" s="28"/>
      <c r="B382" s="50"/>
      <c r="C382" s="27"/>
      <c r="D382" s="48" t="s">
        <v>177</v>
      </c>
      <c r="E382" s="190"/>
      <c r="F382" s="213">
        <v>76.6</v>
      </c>
      <c r="G382" s="213">
        <v>67.9</v>
      </c>
    </row>
    <row r="383" spans="1:7" ht="13.5">
      <c r="A383" s="28"/>
      <c r="B383" s="50"/>
      <c r="C383" s="27"/>
      <c r="D383" s="48" t="s">
        <v>184</v>
      </c>
      <c r="E383" s="190"/>
      <c r="F383" s="213">
        <v>51.5</v>
      </c>
      <c r="G383" s="213">
        <v>51.5</v>
      </c>
    </row>
    <row r="384" spans="1:7" ht="25.5">
      <c r="A384" s="28"/>
      <c r="B384" s="50"/>
      <c r="C384" s="27"/>
      <c r="D384" s="158" t="s">
        <v>146</v>
      </c>
      <c r="E384" s="191"/>
      <c r="F384" s="191">
        <f>F385</f>
        <v>35</v>
      </c>
      <c r="G384" s="191">
        <f>G385</f>
        <v>35</v>
      </c>
    </row>
    <row r="385" spans="1:7" ht="13.5">
      <c r="A385" s="28"/>
      <c r="B385" s="50"/>
      <c r="C385" s="27"/>
      <c r="D385" s="48" t="s">
        <v>35</v>
      </c>
      <c r="E385" s="66"/>
      <c r="F385" s="214">
        <v>35</v>
      </c>
      <c r="G385" s="214">
        <v>35</v>
      </c>
    </row>
    <row r="386" spans="1:7" ht="12.75">
      <c r="A386" s="31"/>
      <c r="B386" s="76"/>
      <c r="C386" s="24"/>
      <c r="D386" s="32"/>
      <c r="E386" s="67"/>
      <c r="F386" s="203"/>
      <c r="G386" s="203"/>
    </row>
    <row r="387" spans="1:7" ht="12.75">
      <c r="A387" s="109" t="s">
        <v>170</v>
      </c>
      <c r="B387" s="50"/>
      <c r="C387" s="103"/>
      <c r="D387" s="16" t="s">
        <v>171</v>
      </c>
      <c r="E387" s="61">
        <f>E388+E415+E494+E520</f>
        <v>994070</v>
      </c>
      <c r="F387" s="61">
        <f>F388+F415+F494+F520</f>
        <v>1375382.4999999998</v>
      </c>
      <c r="G387" s="61">
        <f>G388+G415+G494+G520</f>
        <v>1115086.7999999998</v>
      </c>
    </row>
    <row r="388" spans="1:7" ht="13.5">
      <c r="A388" s="134" t="s">
        <v>172</v>
      </c>
      <c r="B388" s="50"/>
      <c r="C388" s="97"/>
      <c r="D388" s="121" t="s">
        <v>173</v>
      </c>
      <c r="E388" s="192">
        <f>E394+E401+E389</f>
        <v>396266</v>
      </c>
      <c r="F388" s="192">
        <f>F394+F401+F389</f>
        <v>504679.20000000007</v>
      </c>
      <c r="G388" s="192">
        <f>G394+G401+G389</f>
        <v>404180.19999999995</v>
      </c>
    </row>
    <row r="389" spans="1:7" ht="38.25">
      <c r="A389" s="134"/>
      <c r="B389" s="50" t="s">
        <v>290</v>
      </c>
      <c r="C389" s="109"/>
      <c r="D389" s="40" t="s">
        <v>370</v>
      </c>
      <c r="E389" s="189">
        <f>E390</f>
        <v>10100</v>
      </c>
      <c r="F389" s="189"/>
      <c r="G389" s="189"/>
    </row>
    <row r="390" spans="1:7" ht="25.5">
      <c r="A390" s="134"/>
      <c r="B390" s="84" t="s">
        <v>371</v>
      </c>
      <c r="C390" s="86"/>
      <c r="D390" s="15" t="s">
        <v>428</v>
      </c>
      <c r="E390" s="190">
        <f>E391</f>
        <v>10100</v>
      </c>
      <c r="F390" s="190"/>
      <c r="G390" s="190"/>
    </row>
    <row r="391" spans="1:7" ht="13.5">
      <c r="A391" s="134"/>
      <c r="B391" s="84"/>
      <c r="C391" s="86" t="s">
        <v>429</v>
      </c>
      <c r="D391" s="15" t="s">
        <v>372</v>
      </c>
      <c r="E391" s="190">
        <f>E392+E393</f>
        <v>10100</v>
      </c>
      <c r="F391" s="190"/>
      <c r="G391" s="190"/>
    </row>
    <row r="392" spans="1:7" ht="13.5">
      <c r="A392" s="134"/>
      <c r="B392" s="50"/>
      <c r="C392" s="97"/>
      <c r="D392" s="85" t="s">
        <v>117</v>
      </c>
      <c r="E392" s="190">
        <v>9370</v>
      </c>
      <c r="F392" s="192"/>
      <c r="G392" s="192"/>
    </row>
    <row r="393" spans="1:7" ht="25.5">
      <c r="A393" s="134"/>
      <c r="B393" s="50"/>
      <c r="C393" s="97"/>
      <c r="D393" s="85" t="s">
        <v>454</v>
      </c>
      <c r="E393" s="190">
        <v>730</v>
      </c>
      <c r="F393" s="192"/>
      <c r="G393" s="192"/>
    </row>
    <row r="394" spans="1:7" ht="12.75">
      <c r="A394" s="109"/>
      <c r="B394" s="50" t="s">
        <v>174</v>
      </c>
      <c r="C394" s="103"/>
      <c r="D394" s="16" t="s">
        <v>175</v>
      </c>
      <c r="E394" s="187">
        <f aca="true" t="shared" si="26" ref="E394:G395">E395</f>
        <v>382713</v>
      </c>
      <c r="F394" s="187">
        <f t="shared" si="26"/>
        <v>439147.00000000006</v>
      </c>
      <c r="G394" s="187">
        <f t="shared" si="26"/>
        <v>396804.49999999994</v>
      </c>
    </row>
    <row r="395" spans="1:7" ht="12.75">
      <c r="A395" s="109"/>
      <c r="B395" s="84" t="s">
        <v>376</v>
      </c>
      <c r="C395" s="86"/>
      <c r="D395" s="85" t="s">
        <v>176</v>
      </c>
      <c r="E395" s="190">
        <f t="shared" si="26"/>
        <v>382713</v>
      </c>
      <c r="F395" s="190">
        <f t="shared" si="26"/>
        <v>439147.00000000006</v>
      </c>
      <c r="G395" s="190">
        <f t="shared" si="26"/>
        <v>396804.49999999994</v>
      </c>
    </row>
    <row r="396" spans="1:7" ht="12.75">
      <c r="A396" s="109"/>
      <c r="B396" s="84"/>
      <c r="C396" s="86" t="s">
        <v>367</v>
      </c>
      <c r="D396" s="15" t="s">
        <v>368</v>
      </c>
      <c r="E396" s="190">
        <f>E397+E399+E400+E398</f>
        <v>382713</v>
      </c>
      <c r="F396" s="190">
        <f>F397+F399+F400+F398</f>
        <v>439147.00000000006</v>
      </c>
      <c r="G396" s="190">
        <f>G397+G399+G400+G398</f>
        <v>396804.49999999994</v>
      </c>
    </row>
    <row r="397" spans="1:7" ht="12.75">
      <c r="A397" s="96"/>
      <c r="B397" s="50"/>
      <c r="C397" s="96"/>
      <c r="D397" s="49" t="s">
        <v>177</v>
      </c>
      <c r="E397" s="193">
        <v>315214</v>
      </c>
      <c r="F397" s="213">
        <v>350765.9</v>
      </c>
      <c r="G397" s="213">
        <v>332837.3</v>
      </c>
    </row>
    <row r="398" spans="1:7" ht="25.5">
      <c r="A398" s="96"/>
      <c r="B398" s="50"/>
      <c r="C398" s="96"/>
      <c r="D398" s="120" t="s">
        <v>595</v>
      </c>
      <c r="E398" s="193"/>
      <c r="F398" s="213">
        <v>17888.2</v>
      </c>
      <c r="G398" s="213">
        <v>39.8</v>
      </c>
    </row>
    <row r="399" spans="1:7" ht="25.5">
      <c r="A399" s="96"/>
      <c r="B399" s="50"/>
      <c r="C399" s="96"/>
      <c r="D399" s="158" t="s">
        <v>141</v>
      </c>
      <c r="E399" s="201">
        <v>57526</v>
      </c>
      <c r="F399" s="213">
        <v>61104.4</v>
      </c>
      <c r="G399" s="213">
        <v>58857.3</v>
      </c>
    </row>
    <row r="400" spans="1:7" ht="25.5">
      <c r="A400" s="96"/>
      <c r="B400" s="50"/>
      <c r="C400" s="96"/>
      <c r="D400" s="158" t="s">
        <v>146</v>
      </c>
      <c r="E400" s="201">
        <v>9973</v>
      </c>
      <c r="F400" s="213">
        <v>9388.5</v>
      </c>
      <c r="G400" s="213">
        <v>5070.1</v>
      </c>
    </row>
    <row r="401" spans="1:7" ht="12.75">
      <c r="A401" s="96"/>
      <c r="B401" s="50" t="s">
        <v>305</v>
      </c>
      <c r="C401" s="96"/>
      <c r="D401" s="160" t="s">
        <v>269</v>
      </c>
      <c r="E401" s="189">
        <f>E410+E402</f>
        <v>3453</v>
      </c>
      <c r="F401" s="189">
        <f>F410+F402</f>
        <v>65532.2</v>
      </c>
      <c r="G401" s="189">
        <f>G410+G402</f>
        <v>7375.700000000001</v>
      </c>
    </row>
    <row r="402" spans="1:7" ht="51">
      <c r="A402" s="96"/>
      <c r="B402" s="84" t="s">
        <v>478</v>
      </c>
      <c r="C402" s="96"/>
      <c r="D402" s="161" t="s">
        <v>479</v>
      </c>
      <c r="E402" s="190"/>
      <c r="F402" s="190">
        <f>F406+F403</f>
        <v>61804.399999999994</v>
      </c>
      <c r="G402" s="190">
        <f>G406+G403</f>
        <v>3999.5</v>
      </c>
    </row>
    <row r="403" spans="1:7" ht="38.25">
      <c r="A403" s="96"/>
      <c r="B403" s="84" t="s">
        <v>70</v>
      </c>
      <c r="C403" s="96"/>
      <c r="D403" s="85" t="s">
        <v>71</v>
      </c>
      <c r="E403" s="190"/>
      <c r="F403" s="190">
        <f>F404</f>
        <v>2180</v>
      </c>
      <c r="G403" s="190"/>
    </row>
    <row r="404" spans="1:7" ht="12.75">
      <c r="A404" s="96"/>
      <c r="B404" s="84"/>
      <c r="C404" s="96" t="s">
        <v>491</v>
      </c>
      <c r="D404" s="161" t="s">
        <v>492</v>
      </c>
      <c r="E404" s="190"/>
      <c r="F404" s="190">
        <f>F405</f>
        <v>2180</v>
      </c>
      <c r="G404" s="190"/>
    </row>
    <row r="405" spans="1:7" ht="25.5">
      <c r="A405" s="96"/>
      <c r="B405" s="84"/>
      <c r="C405" s="96"/>
      <c r="D405" s="161" t="s">
        <v>454</v>
      </c>
      <c r="E405" s="190"/>
      <c r="F405" s="214">
        <v>2180</v>
      </c>
      <c r="G405" s="180"/>
    </row>
    <row r="406" spans="1:7" ht="12.75">
      <c r="A406" s="96"/>
      <c r="B406" s="84" t="s">
        <v>613</v>
      </c>
      <c r="C406" s="96"/>
      <c r="D406" s="161" t="s">
        <v>614</v>
      </c>
      <c r="E406" s="190"/>
      <c r="F406" s="190">
        <f>F407</f>
        <v>59624.399999999994</v>
      </c>
      <c r="G406" s="190">
        <f>G407</f>
        <v>3999.5</v>
      </c>
    </row>
    <row r="407" spans="1:7" ht="12.75">
      <c r="A407" s="96"/>
      <c r="B407" s="50"/>
      <c r="C407" s="96" t="s">
        <v>491</v>
      </c>
      <c r="D407" s="161" t="s">
        <v>492</v>
      </c>
      <c r="E407" s="190"/>
      <c r="F407" s="190">
        <f>F409+F408</f>
        <v>59624.399999999994</v>
      </c>
      <c r="G407" s="190">
        <f>G409+G408</f>
        <v>3999.5</v>
      </c>
    </row>
    <row r="408" spans="1:7" ht="38.25">
      <c r="A408" s="96"/>
      <c r="B408" s="50"/>
      <c r="C408" s="96"/>
      <c r="D408" s="15" t="s">
        <v>609</v>
      </c>
      <c r="E408" s="190"/>
      <c r="F408" s="213">
        <v>59348.2</v>
      </c>
      <c r="G408" s="213">
        <v>3723.3</v>
      </c>
    </row>
    <row r="409" spans="1:7" ht="38.25">
      <c r="A409" s="96"/>
      <c r="B409" s="50"/>
      <c r="C409" s="96"/>
      <c r="D409" s="15" t="s">
        <v>591</v>
      </c>
      <c r="E409" s="193"/>
      <c r="F409" s="213">
        <v>276.2</v>
      </c>
      <c r="G409" s="213">
        <v>276.2</v>
      </c>
    </row>
    <row r="410" spans="1:7" ht="51">
      <c r="A410" s="96"/>
      <c r="B410" s="84" t="s">
        <v>306</v>
      </c>
      <c r="C410" s="86"/>
      <c r="D410" s="161" t="s">
        <v>421</v>
      </c>
      <c r="E410" s="190">
        <f>E411+E413</f>
        <v>3453</v>
      </c>
      <c r="F410" s="190">
        <f>F411+F413</f>
        <v>3727.8</v>
      </c>
      <c r="G410" s="190">
        <f>G411+G413</f>
        <v>3376.2000000000003</v>
      </c>
    </row>
    <row r="411" spans="1:7" ht="25.5">
      <c r="A411" s="96"/>
      <c r="B411" s="84" t="s">
        <v>377</v>
      </c>
      <c r="C411" s="86"/>
      <c r="D411" s="15" t="s">
        <v>378</v>
      </c>
      <c r="E411" s="190">
        <f>E412</f>
        <v>3453</v>
      </c>
      <c r="F411" s="190">
        <f>F412</f>
        <v>3618</v>
      </c>
      <c r="G411" s="190">
        <f>G412</f>
        <v>3266.4</v>
      </c>
    </row>
    <row r="412" spans="1:7" ht="12.75">
      <c r="A412" s="96"/>
      <c r="B412" s="84"/>
      <c r="C412" s="86" t="s">
        <v>310</v>
      </c>
      <c r="D412" s="15" t="s">
        <v>277</v>
      </c>
      <c r="E412" s="190">
        <v>3453</v>
      </c>
      <c r="F412" s="214">
        <v>3618</v>
      </c>
      <c r="G412" s="213">
        <v>3266.4</v>
      </c>
    </row>
    <row r="413" spans="1:7" ht="38.25">
      <c r="A413" s="96"/>
      <c r="B413" s="84" t="s">
        <v>377</v>
      </c>
      <c r="C413" s="86"/>
      <c r="D413" s="15" t="s">
        <v>553</v>
      </c>
      <c r="E413" s="190"/>
      <c r="F413" s="190">
        <f>F414</f>
        <v>109.8</v>
      </c>
      <c r="G413" s="190">
        <f>G414</f>
        <v>109.8</v>
      </c>
    </row>
    <row r="414" spans="1:7" ht="12.75">
      <c r="A414" s="96"/>
      <c r="B414" s="84"/>
      <c r="C414" s="86" t="s">
        <v>310</v>
      </c>
      <c r="D414" s="15" t="s">
        <v>277</v>
      </c>
      <c r="E414" s="190"/>
      <c r="F414" s="213">
        <v>109.8</v>
      </c>
      <c r="G414" s="213">
        <v>109.8</v>
      </c>
    </row>
    <row r="415" spans="1:7" ht="13.5">
      <c r="A415" s="134" t="s">
        <v>178</v>
      </c>
      <c r="B415" s="50"/>
      <c r="C415" s="134"/>
      <c r="D415" s="121" t="s">
        <v>179</v>
      </c>
      <c r="E415" s="188">
        <f>E422+E429+E447+E456+E466+E469+E416+E452</f>
        <v>500107</v>
      </c>
      <c r="F415" s="188">
        <f>F422+F429+F447+F456+F466+F469+F416+F452+F490</f>
        <v>732575.2</v>
      </c>
      <c r="G415" s="188">
        <f>G422+G429+G447+G456+G466+G469+G416+G452</f>
        <v>615815</v>
      </c>
    </row>
    <row r="416" spans="1:7" ht="38.25">
      <c r="A416" s="134"/>
      <c r="B416" s="50" t="s">
        <v>290</v>
      </c>
      <c r="C416" s="109"/>
      <c r="D416" s="40" t="s">
        <v>370</v>
      </c>
      <c r="E416" s="189">
        <f aca="true" t="shared" si="27" ref="E416:G417">E417</f>
        <v>3740</v>
      </c>
      <c r="F416" s="189">
        <f t="shared" si="27"/>
        <v>26740</v>
      </c>
      <c r="G416" s="189">
        <f t="shared" si="27"/>
        <v>9333.2</v>
      </c>
    </row>
    <row r="417" spans="1:7" ht="25.5">
      <c r="A417" s="134"/>
      <c r="B417" s="84" t="s">
        <v>371</v>
      </c>
      <c r="C417" s="86"/>
      <c r="D417" s="15" t="s">
        <v>428</v>
      </c>
      <c r="E417" s="190">
        <f t="shared" si="27"/>
        <v>3740</v>
      </c>
      <c r="F417" s="190">
        <f t="shared" si="27"/>
        <v>26740</v>
      </c>
      <c r="G417" s="190">
        <f t="shared" si="27"/>
        <v>9333.2</v>
      </c>
    </row>
    <row r="418" spans="1:7" ht="13.5">
      <c r="A418" s="134"/>
      <c r="B418" s="84"/>
      <c r="C418" s="86" t="s">
        <v>429</v>
      </c>
      <c r="D418" s="15" t="s">
        <v>372</v>
      </c>
      <c r="E418" s="190">
        <f>E419+E420+E421</f>
        <v>3740</v>
      </c>
      <c r="F418" s="190">
        <f>F419+F420+F421</f>
        <v>26740</v>
      </c>
      <c r="G418" s="190">
        <f>G419+G420+G421</f>
        <v>9333.2</v>
      </c>
    </row>
    <row r="419" spans="1:7" ht="25.5">
      <c r="A419" s="134"/>
      <c r="B419" s="50"/>
      <c r="C419" s="134"/>
      <c r="D419" s="120" t="s">
        <v>453</v>
      </c>
      <c r="E419" s="190">
        <v>130</v>
      </c>
      <c r="F419" s="214">
        <v>130</v>
      </c>
      <c r="G419" s="214">
        <v>130</v>
      </c>
    </row>
    <row r="420" spans="1:7" ht="13.5">
      <c r="A420" s="134"/>
      <c r="B420" s="50"/>
      <c r="C420" s="134"/>
      <c r="D420" s="120" t="s">
        <v>455</v>
      </c>
      <c r="E420" s="190">
        <v>3000</v>
      </c>
      <c r="F420" s="214">
        <v>26000</v>
      </c>
      <c r="G420" s="213">
        <v>9203.2</v>
      </c>
    </row>
    <row r="421" spans="1:7" ht="25.5">
      <c r="A421" s="134"/>
      <c r="B421" s="50"/>
      <c r="C421" s="134"/>
      <c r="D421" s="120" t="s">
        <v>456</v>
      </c>
      <c r="E421" s="190">
        <v>610</v>
      </c>
      <c r="F421" s="214">
        <v>610</v>
      </c>
      <c r="G421" s="213"/>
    </row>
    <row r="422" spans="1:7" ht="25.5">
      <c r="A422" s="109"/>
      <c r="B422" s="50" t="s">
        <v>180</v>
      </c>
      <c r="C422" s="103"/>
      <c r="D422" s="16" t="s">
        <v>181</v>
      </c>
      <c r="E422" s="187">
        <f aca="true" t="shared" si="28" ref="E422:G423">E423</f>
        <v>77028</v>
      </c>
      <c r="F422" s="187">
        <f t="shared" si="28"/>
        <v>116313.09999999999</v>
      </c>
      <c r="G422" s="187">
        <f t="shared" si="28"/>
        <v>100130.2</v>
      </c>
    </row>
    <row r="423" spans="1:7" ht="12.75">
      <c r="A423" s="109"/>
      <c r="B423" s="84" t="s">
        <v>379</v>
      </c>
      <c r="C423" s="86"/>
      <c r="D423" s="85" t="s">
        <v>176</v>
      </c>
      <c r="E423" s="190">
        <f t="shared" si="28"/>
        <v>77028</v>
      </c>
      <c r="F423" s="190">
        <f t="shared" si="28"/>
        <v>116313.09999999999</v>
      </c>
      <c r="G423" s="190">
        <f t="shared" si="28"/>
        <v>100130.2</v>
      </c>
    </row>
    <row r="424" spans="1:7" ht="12.75">
      <c r="A424" s="109"/>
      <c r="B424" s="84"/>
      <c r="C424" s="86" t="s">
        <v>367</v>
      </c>
      <c r="D424" s="15" t="s">
        <v>368</v>
      </c>
      <c r="E424" s="190">
        <f>E425+E427+E428+E426</f>
        <v>77028</v>
      </c>
      <c r="F424" s="190">
        <f>F425+F427+F428+F426</f>
        <v>116313.09999999999</v>
      </c>
      <c r="G424" s="190">
        <f>G425+G427+G428+G426</f>
        <v>100130.2</v>
      </c>
    </row>
    <row r="425" spans="1:7" ht="12.75">
      <c r="A425" s="109"/>
      <c r="B425" s="50"/>
      <c r="C425" s="103"/>
      <c r="D425" s="120" t="s">
        <v>177</v>
      </c>
      <c r="E425" s="193">
        <v>71189</v>
      </c>
      <c r="F425" s="213">
        <v>94759.5</v>
      </c>
      <c r="G425" s="213">
        <v>89093.5</v>
      </c>
    </row>
    <row r="426" spans="1:7" ht="25.5">
      <c r="A426" s="109"/>
      <c r="B426" s="50"/>
      <c r="C426" s="103"/>
      <c r="D426" s="120" t="s">
        <v>595</v>
      </c>
      <c r="E426" s="193"/>
      <c r="F426" s="213">
        <v>14112.7</v>
      </c>
      <c r="G426" s="213">
        <v>5362.7</v>
      </c>
    </row>
    <row r="427" spans="1:7" ht="25.5">
      <c r="A427" s="109"/>
      <c r="B427" s="50"/>
      <c r="C427" s="103"/>
      <c r="D427" s="158" t="s">
        <v>141</v>
      </c>
      <c r="E427" s="191">
        <v>4034</v>
      </c>
      <c r="F427" s="213">
        <v>4894.9</v>
      </c>
      <c r="G427" s="213">
        <v>3795.8</v>
      </c>
    </row>
    <row r="428" spans="1:7" ht="25.5">
      <c r="A428" s="109"/>
      <c r="B428" s="50"/>
      <c r="C428" s="103"/>
      <c r="D428" s="158" t="s">
        <v>146</v>
      </c>
      <c r="E428" s="191">
        <v>1805</v>
      </c>
      <c r="F428" s="214">
        <v>2546</v>
      </c>
      <c r="G428" s="213">
        <v>1878.2</v>
      </c>
    </row>
    <row r="429" spans="1:7" ht="12.75">
      <c r="A429" s="96"/>
      <c r="B429" s="50" t="s">
        <v>182</v>
      </c>
      <c r="C429" s="109"/>
      <c r="D429" s="122" t="s">
        <v>183</v>
      </c>
      <c r="E429" s="187">
        <f aca="true" t="shared" si="29" ref="E429:G430">E430</f>
        <v>153825</v>
      </c>
      <c r="F429" s="187">
        <f t="shared" si="29"/>
        <v>175177.8</v>
      </c>
      <c r="G429" s="187">
        <f t="shared" si="29"/>
        <v>163297.69999999995</v>
      </c>
    </row>
    <row r="430" spans="1:7" ht="12.75">
      <c r="A430" s="96"/>
      <c r="B430" s="84" t="s">
        <v>380</v>
      </c>
      <c r="C430" s="86"/>
      <c r="D430" s="85" t="s">
        <v>176</v>
      </c>
      <c r="E430" s="190">
        <f t="shared" si="29"/>
        <v>153825</v>
      </c>
      <c r="F430" s="190">
        <f t="shared" si="29"/>
        <v>175177.8</v>
      </c>
      <c r="G430" s="190">
        <f t="shared" si="29"/>
        <v>163297.69999999995</v>
      </c>
    </row>
    <row r="431" spans="1:7" ht="12.75">
      <c r="A431" s="96"/>
      <c r="B431" s="84"/>
      <c r="C431" s="86" t="s">
        <v>367</v>
      </c>
      <c r="D431" s="15" t="s">
        <v>368</v>
      </c>
      <c r="E431" s="190">
        <f>E432+E433+E434+E438+E443+E435+E437+E436</f>
        <v>153825</v>
      </c>
      <c r="F431" s="190">
        <f>F432+F433+F434+F438+F443+F435+F437+F436</f>
        <v>175177.8</v>
      </c>
      <c r="G431" s="190">
        <f>G432+G433+G434+G438+G443+G435+G437+G436</f>
        <v>163297.69999999995</v>
      </c>
    </row>
    <row r="432" spans="1:7" ht="12.75">
      <c r="A432" s="96"/>
      <c r="B432" s="50"/>
      <c r="C432" s="96"/>
      <c r="D432" s="120" t="s">
        <v>177</v>
      </c>
      <c r="E432" s="190">
        <v>93010</v>
      </c>
      <c r="F432" s="213">
        <v>101725.2</v>
      </c>
      <c r="G432" s="213">
        <v>97555.2</v>
      </c>
    </row>
    <row r="433" spans="1:7" ht="12.75">
      <c r="A433" s="96"/>
      <c r="B433" s="50"/>
      <c r="C433" s="96"/>
      <c r="D433" s="120" t="s">
        <v>184</v>
      </c>
      <c r="E433" s="190">
        <v>17445</v>
      </c>
      <c r="F433" s="213">
        <v>19006</v>
      </c>
      <c r="G433" s="213">
        <v>18585.6</v>
      </c>
    </row>
    <row r="434" spans="1:7" ht="12.75">
      <c r="A434" s="96"/>
      <c r="B434" s="50"/>
      <c r="C434" s="96"/>
      <c r="D434" s="120" t="s">
        <v>230</v>
      </c>
      <c r="E434" s="190">
        <v>18008</v>
      </c>
      <c r="F434" s="213">
        <v>21713.8</v>
      </c>
      <c r="G434" s="213">
        <v>21315.9</v>
      </c>
    </row>
    <row r="435" spans="1:7" ht="25.5">
      <c r="A435" s="96"/>
      <c r="B435" s="50"/>
      <c r="C435" s="96"/>
      <c r="D435" s="120" t="s">
        <v>409</v>
      </c>
      <c r="E435" s="190">
        <v>13951</v>
      </c>
      <c r="F435" s="213">
        <v>14576.7</v>
      </c>
      <c r="G435" s="213">
        <v>13171.8</v>
      </c>
    </row>
    <row r="436" spans="1:7" ht="25.5">
      <c r="A436" s="96"/>
      <c r="B436" s="50"/>
      <c r="C436" s="96"/>
      <c r="D436" s="120" t="s">
        <v>595</v>
      </c>
      <c r="E436" s="190"/>
      <c r="F436" s="213">
        <v>750</v>
      </c>
      <c r="G436" s="213"/>
    </row>
    <row r="437" spans="1:7" ht="38.25">
      <c r="A437" s="96"/>
      <c r="B437" s="50"/>
      <c r="C437" s="96"/>
      <c r="D437" s="120" t="s">
        <v>84</v>
      </c>
      <c r="E437" s="190"/>
      <c r="F437" s="213">
        <v>940.8</v>
      </c>
      <c r="G437" s="213"/>
    </row>
    <row r="438" spans="1:7" ht="25.5">
      <c r="A438" s="96"/>
      <c r="B438" s="50"/>
      <c r="C438" s="96"/>
      <c r="D438" s="158" t="s">
        <v>141</v>
      </c>
      <c r="E438" s="191">
        <f>E439+E440+E441+E442</f>
        <v>6508</v>
      </c>
      <c r="F438" s="191">
        <f>F439+F440+F441+F442</f>
        <v>9151.8</v>
      </c>
      <c r="G438" s="191">
        <f>G439+G440+G441+G442</f>
        <v>6663.299999999999</v>
      </c>
    </row>
    <row r="439" spans="1:7" ht="12.75">
      <c r="A439" s="96"/>
      <c r="B439" s="50"/>
      <c r="C439" s="96"/>
      <c r="D439" s="15" t="s">
        <v>185</v>
      </c>
      <c r="E439" s="193">
        <v>2391</v>
      </c>
      <c r="F439" s="213">
        <v>2313</v>
      </c>
      <c r="G439" s="213">
        <v>1444.9</v>
      </c>
    </row>
    <row r="440" spans="1:7" ht="12.75">
      <c r="A440" s="96"/>
      <c r="B440" s="50"/>
      <c r="C440" s="96"/>
      <c r="D440" s="15" t="s">
        <v>186</v>
      </c>
      <c r="E440" s="193">
        <v>1401</v>
      </c>
      <c r="F440" s="213">
        <v>1494.2</v>
      </c>
      <c r="G440" s="213">
        <v>1423.8</v>
      </c>
    </row>
    <row r="441" spans="1:7" ht="12.75">
      <c r="A441" s="96"/>
      <c r="B441" s="50"/>
      <c r="C441" s="96"/>
      <c r="D441" s="15" t="s">
        <v>192</v>
      </c>
      <c r="E441" s="193">
        <v>959</v>
      </c>
      <c r="F441" s="213">
        <v>1010.5</v>
      </c>
      <c r="G441" s="213">
        <v>867.7</v>
      </c>
    </row>
    <row r="442" spans="1:7" ht="25.5">
      <c r="A442" s="96"/>
      <c r="B442" s="50"/>
      <c r="C442" s="96"/>
      <c r="D442" s="120" t="s">
        <v>410</v>
      </c>
      <c r="E442" s="193">
        <v>1757</v>
      </c>
      <c r="F442" s="213">
        <v>4334.1</v>
      </c>
      <c r="G442" s="213">
        <v>2926.9</v>
      </c>
    </row>
    <row r="443" spans="1:7" ht="25.5">
      <c r="A443" s="96"/>
      <c r="B443" s="50"/>
      <c r="C443" s="96"/>
      <c r="D443" s="158" t="s">
        <v>146</v>
      </c>
      <c r="E443" s="191">
        <f>E444+E445+E446</f>
        <v>4903</v>
      </c>
      <c r="F443" s="191">
        <f>F444+F445+F446</f>
        <v>7313.5</v>
      </c>
      <c r="G443" s="191">
        <f>G444+G445+G446</f>
        <v>6005.9</v>
      </c>
    </row>
    <row r="444" spans="1:7" ht="12.75">
      <c r="A444" s="96"/>
      <c r="B444" s="50"/>
      <c r="C444" s="96"/>
      <c r="D444" s="15" t="s">
        <v>185</v>
      </c>
      <c r="E444" s="190">
        <v>3889</v>
      </c>
      <c r="F444" s="213">
        <v>6062.8</v>
      </c>
      <c r="G444" s="213">
        <v>5350</v>
      </c>
    </row>
    <row r="445" spans="1:7" ht="12.75">
      <c r="A445" s="96"/>
      <c r="B445" s="50"/>
      <c r="C445" s="96"/>
      <c r="D445" s="15" t="s">
        <v>192</v>
      </c>
      <c r="E445" s="190">
        <v>964</v>
      </c>
      <c r="F445" s="213">
        <v>1158.5</v>
      </c>
      <c r="G445" s="213">
        <v>576.4</v>
      </c>
    </row>
    <row r="446" spans="1:7" ht="12.75">
      <c r="A446" s="96"/>
      <c r="B446" s="50"/>
      <c r="C446" s="96"/>
      <c r="D446" s="15" t="s">
        <v>186</v>
      </c>
      <c r="E446" s="190">
        <v>50</v>
      </c>
      <c r="F446" s="213">
        <v>92.2</v>
      </c>
      <c r="G446" s="213">
        <v>79.5</v>
      </c>
    </row>
    <row r="447" spans="1:7" ht="12.75">
      <c r="A447" s="96"/>
      <c r="B447" s="50" t="s">
        <v>252</v>
      </c>
      <c r="C447" s="96"/>
      <c r="D447" s="40" t="s">
        <v>253</v>
      </c>
      <c r="E447" s="189">
        <f aca="true" t="shared" si="30" ref="E447:G448">E448</f>
        <v>161</v>
      </c>
      <c r="F447" s="189">
        <f t="shared" si="30"/>
        <v>225.1</v>
      </c>
      <c r="G447" s="189">
        <f t="shared" si="30"/>
        <v>92.69999999999999</v>
      </c>
    </row>
    <row r="448" spans="1:7" ht="12.75">
      <c r="A448" s="96"/>
      <c r="B448" s="84" t="s">
        <v>381</v>
      </c>
      <c r="C448" s="86"/>
      <c r="D448" s="85" t="s">
        <v>176</v>
      </c>
      <c r="E448" s="190">
        <f t="shared" si="30"/>
        <v>161</v>
      </c>
      <c r="F448" s="190">
        <f t="shared" si="30"/>
        <v>225.1</v>
      </c>
      <c r="G448" s="190">
        <f t="shared" si="30"/>
        <v>92.69999999999999</v>
      </c>
    </row>
    <row r="449" spans="1:7" ht="12.75">
      <c r="A449" s="96"/>
      <c r="B449" s="84"/>
      <c r="C449" s="86" t="s">
        <v>367</v>
      </c>
      <c r="D449" s="15" t="s">
        <v>368</v>
      </c>
      <c r="E449" s="190">
        <f>E450+E451</f>
        <v>161</v>
      </c>
      <c r="F449" s="190">
        <f>F450+F451</f>
        <v>225.1</v>
      </c>
      <c r="G449" s="190">
        <f>G450+G451</f>
        <v>92.69999999999999</v>
      </c>
    </row>
    <row r="450" spans="1:7" ht="25.5">
      <c r="A450" s="96"/>
      <c r="B450" s="50"/>
      <c r="C450" s="96"/>
      <c r="D450" s="158" t="s">
        <v>141</v>
      </c>
      <c r="E450" s="191">
        <v>149</v>
      </c>
      <c r="F450" s="213">
        <v>151.6</v>
      </c>
      <c r="G450" s="213">
        <v>75.6</v>
      </c>
    </row>
    <row r="451" spans="1:7" ht="25.5">
      <c r="A451" s="96"/>
      <c r="B451" s="50"/>
      <c r="C451" s="96"/>
      <c r="D451" s="158" t="s">
        <v>146</v>
      </c>
      <c r="E451" s="191">
        <v>12</v>
      </c>
      <c r="F451" s="213">
        <v>73.5</v>
      </c>
      <c r="G451" s="213">
        <v>17.1</v>
      </c>
    </row>
    <row r="452" spans="1:7" ht="12.75">
      <c r="A452" s="96"/>
      <c r="B452" s="50" t="s">
        <v>73</v>
      </c>
      <c r="C452" s="96"/>
      <c r="D452" s="40" t="s">
        <v>74</v>
      </c>
      <c r="E452" s="189"/>
      <c r="F452" s="189">
        <f aca="true" t="shared" si="31" ref="F452:G454">F453</f>
        <v>2000</v>
      </c>
      <c r="G452" s="189">
        <f t="shared" si="31"/>
        <v>2000</v>
      </c>
    </row>
    <row r="453" spans="1:7" ht="12.75">
      <c r="A453" s="96"/>
      <c r="B453" s="84" t="s">
        <v>75</v>
      </c>
      <c r="C453" s="96"/>
      <c r="D453" s="15" t="s">
        <v>76</v>
      </c>
      <c r="E453" s="190"/>
      <c r="F453" s="190">
        <f t="shared" si="31"/>
        <v>2000</v>
      </c>
      <c r="G453" s="190">
        <f t="shared" si="31"/>
        <v>2000</v>
      </c>
    </row>
    <row r="454" spans="1:7" ht="12.75">
      <c r="A454" s="96"/>
      <c r="B454" s="50"/>
      <c r="C454" s="96" t="s">
        <v>491</v>
      </c>
      <c r="D454" s="161" t="s">
        <v>492</v>
      </c>
      <c r="E454" s="190"/>
      <c r="F454" s="190">
        <f t="shared" si="31"/>
        <v>2000</v>
      </c>
      <c r="G454" s="190">
        <f t="shared" si="31"/>
        <v>2000</v>
      </c>
    </row>
    <row r="455" spans="1:7" ht="38.25">
      <c r="A455" s="96"/>
      <c r="B455" s="50"/>
      <c r="C455" s="96"/>
      <c r="D455" s="161" t="s">
        <v>89</v>
      </c>
      <c r="E455" s="190"/>
      <c r="F455" s="214">
        <v>2000</v>
      </c>
      <c r="G455" s="214">
        <v>2000</v>
      </c>
    </row>
    <row r="456" spans="1:7" ht="12.75">
      <c r="A456" s="96"/>
      <c r="B456" s="50" t="s">
        <v>199</v>
      </c>
      <c r="C456" s="96"/>
      <c r="D456" s="160" t="s">
        <v>384</v>
      </c>
      <c r="E456" s="189">
        <f>E457</f>
        <v>5709</v>
      </c>
      <c r="F456" s="189">
        <f>F457</f>
        <v>6413.2</v>
      </c>
      <c r="G456" s="189">
        <f>G457</f>
        <v>3672</v>
      </c>
    </row>
    <row r="457" spans="1:7" ht="25.5">
      <c r="A457" s="96"/>
      <c r="B457" s="84" t="s">
        <v>385</v>
      </c>
      <c r="C457" s="86"/>
      <c r="D457" s="161" t="s">
        <v>386</v>
      </c>
      <c r="E457" s="190">
        <f>E458+E462+E460+E464</f>
        <v>5709</v>
      </c>
      <c r="F457" s="190">
        <f>F458+F462+F460+F464</f>
        <v>6413.2</v>
      </c>
      <c r="G457" s="190">
        <f>G458+G462+G460+G464</f>
        <v>3672</v>
      </c>
    </row>
    <row r="458" spans="1:7" ht="25.5">
      <c r="A458" s="96"/>
      <c r="B458" s="84" t="s">
        <v>387</v>
      </c>
      <c r="C458" s="86"/>
      <c r="D458" s="15" t="s">
        <v>388</v>
      </c>
      <c r="E458" s="190">
        <f>E459</f>
        <v>1805</v>
      </c>
      <c r="F458" s="190">
        <f>F459</f>
        <v>1608</v>
      </c>
      <c r="G458" s="190">
        <f>G459</f>
        <v>928.8</v>
      </c>
    </row>
    <row r="459" spans="1:7" ht="12.75">
      <c r="A459" s="96"/>
      <c r="B459" s="84"/>
      <c r="C459" s="86" t="s">
        <v>310</v>
      </c>
      <c r="D459" s="15" t="s">
        <v>277</v>
      </c>
      <c r="E459" s="190">
        <v>1805</v>
      </c>
      <c r="F459" s="214">
        <v>1608</v>
      </c>
      <c r="G459" s="213">
        <v>928.8</v>
      </c>
    </row>
    <row r="460" spans="1:7" ht="25.5">
      <c r="A460" s="96"/>
      <c r="B460" s="84" t="s">
        <v>387</v>
      </c>
      <c r="C460" s="86"/>
      <c r="D460" s="15" t="s">
        <v>555</v>
      </c>
      <c r="E460" s="190"/>
      <c r="F460" s="190">
        <f>F461</f>
        <v>786.7</v>
      </c>
      <c r="G460" s="190">
        <f>G461</f>
        <v>667.4</v>
      </c>
    </row>
    <row r="461" spans="1:7" ht="12.75">
      <c r="A461" s="96"/>
      <c r="B461" s="84"/>
      <c r="C461" s="86" t="s">
        <v>310</v>
      </c>
      <c r="D461" s="15" t="s">
        <v>277</v>
      </c>
      <c r="E461" s="190"/>
      <c r="F461" s="213">
        <v>786.7</v>
      </c>
      <c r="G461" s="213">
        <v>667.4</v>
      </c>
    </row>
    <row r="462" spans="1:7" ht="25.5">
      <c r="A462" s="96"/>
      <c r="B462" s="84" t="s">
        <v>391</v>
      </c>
      <c r="C462" s="86"/>
      <c r="D462" s="15" t="s">
        <v>392</v>
      </c>
      <c r="E462" s="190">
        <f>E463</f>
        <v>3904</v>
      </c>
      <c r="F462" s="190">
        <f>F463</f>
        <v>3085</v>
      </c>
      <c r="G462" s="190">
        <f>G463</f>
        <v>1142.3</v>
      </c>
    </row>
    <row r="463" spans="1:7" ht="12.75">
      <c r="A463" s="96"/>
      <c r="B463" s="84"/>
      <c r="C463" s="86" t="s">
        <v>310</v>
      </c>
      <c r="D463" s="15" t="s">
        <v>277</v>
      </c>
      <c r="E463" s="190">
        <v>3904</v>
      </c>
      <c r="F463" s="214">
        <v>3085</v>
      </c>
      <c r="G463" s="213">
        <v>1142.3</v>
      </c>
    </row>
    <row r="464" spans="1:7" ht="25.5">
      <c r="A464" s="96"/>
      <c r="B464" s="84" t="s">
        <v>391</v>
      </c>
      <c r="C464" s="86"/>
      <c r="D464" s="15" t="s">
        <v>556</v>
      </c>
      <c r="E464" s="190"/>
      <c r="F464" s="190">
        <f>F465</f>
        <v>933.5</v>
      </c>
      <c r="G464" s="190">
        <f>G465</f>
        <v>933.5</v>
      </c>
    </row>
    <row r="465" spans="1:7" ht="12.75">
      <c r="A465" s="96"/>
      <c r="B465" s="84"/>
      <c r="C465" s="86" t="s">
        <v>310</v>
      </c>
      <c r="D465" s="15" t="s">
        <v>277</v>
      </c>
      <c r="E465" s="190"/>
      <c r="F465" s="213">
        <v>933.5</v>
      </c>
      <c r="G465" s="213">
        <v>933.5</v>
      </c>
    </row>
    <row r="466" spans="1:7" ht="12.75">
      <c r="A466" s="96"/>
      <c r="B466" s="50" t="s">
        <v>259</v>
      </c>
      <c r="C466" s="96"/>
      <c r="D466" s="160" t="s">
        <v>488</v>
      </c>
      <c r="E466" s="189">
        <f aca="true" t="shared" si="32" ref="E466:G467">E467</f>
        <v>10961</v>
      </c>
      <c r="F466" s="189">
        <f t="shared" si="32"/>
        <v>10960.8</v>
      </c>
      <c r="G466" s="189">
        <f t="shared" si="32"/>
        <v>10496.7</v>
      </c>
    </row>
    <row r="467" spans="1:7" ht="25.5">
      <c r="A467" s="96"/>
      <c r="B467" s="84" t="s">
        <v>389</v>
      </c>
      <c r="C467" s="86"/>
      <c r="D467" s="161" t="s">
        <v>390</v>
      </c>
      <c r="E467" s="190">
        <f t="shared" si="32"/>
        <v>10961</v>
      </c>
      <c r="F467" s="190">
        <f t="shared" si="32"/>
        <v>10960.8</v>
      </c>
      <c r="G467" s="190">
        <f t="shared" si="32"/>
        <v>10496.7</v>
      </c>
    </row>
    <row r="468" spans="1:7" ht="12.75">
      <c r="A468" s="96"/>
      <c r="B468" s="84"/>
      <c r="C468" s="86" t="s">
        <v>310</v>
      </c>
      <c r="D468" s="15" t="s">
        <v>277</v>
      </c>
      <c r="E468" s="190">
        <v>10961</v>
      </c>
      <c r="F468" s="213">
        <v>10960.8</v>
      </c>
      <c r="G468" s="213">
        <v>10496.7</v>
      </c>
    </row>
    <row r="469" spans="1:7" ht="12.75">
      <c r="A469" s="96"/>
      <c r="B469" s="50" t="s">
        <v>305</v>
      </c>
      <c r="C469" s="96"/>
      <c r="D469" s="160" t="s">
        <v>269</v>
      </c>
      <c r="E469" s="189">
        <f>E479+E470</f>
        <v>248683</v>
      </c>
      <c r="F469" s="189">
        <f>F479+F470</f>
        <v>374745.19999999995</v>
      </c>
      <c r="G469" s="189">
        <f>G479+G470</f>
        <v>326792.5</v>
      </c>
    </row>
    <row r="470" spans="1:7" ht="51">
      <c r="A470" s="96"/>
      <c r="B470" s="84" t="s">
        <v>478</v>
      </c>
      <c r="C470" s="96"/>
      <c r="D470" s="161" t="s">
        <v>479</v>
      </c>
      <c r="E470" s="190"/>
      <c r="F470" s="190">
        <f>F474+F471</f>
        <v>84101.4</v>
      </c>
      <c r="G470" s="190">
        <f>G474+G471</f>
        <v>40534.9</v>
      </c>
    </row>
    <row r="471" spans="1:7" ht="38.25">
      <c r="A471" s="96"/>
      <c r="B471" s="84" t="s">
        <v>70</v>
      </c>
      <c r="C471" s="96"/>
      <c r="D471" s="85" t="s">
        <v>71</v>
      </c>
      <c r="E471" s="190"/>
      <c r="F471" s="190">
        <f>F472</f>
        <v>380</v>
      </c>
      <c r="G471" s="190">
        <f>G472</f>
        <v>304</v>
      </c>
    </row>
    <row r="472" spans="1:7" ht="12.75">
      <c r="A472" s="96"/>
      <c r="B472" s="84"/>
      <c r="C472" s="96" t="s">
        <v>491</v>
      </c>
      <c r="D472" s="161" t="s">
        <v>492</v>
      </c>
      <c r="E472" s="190"/>
      <c r="F472" s="190">
        <f>F473</f>
        <v>380</v>
      </c>
      <c r="G472" s="190">
        <f>G473</f>
        <v>304</v>
      </c>
    </row>
    <row r="473" spans="1:7" ht="25.5">
      <c r="A473" s="96"/>
      <c r="B473" s="84"/>
      <c r="C473" s="96"/>
      <c r="D473" s="120" t="s">
        <v>453</v>
      </c>
      <c r="E473" s="190"/>
      <c r="F473" s="214">
        <v>380</v>
      </c>
      <c r="G473" s="214">
        <v>304</v>
      </c>
    </row>
    <row r="474" spans="1:7" ht="12.75">
      <c r="A474" s="96"/>
      <c r="B474" s="84" t="s">
        <v>613</v>
      </c>
      <c r="C474" s="96"/>
      <c r="D474" s="161" t="s">
        <v>614</v>
      </c>
      <c r="E474" s="190"/>
      <c r="F474" s="190">
        <f>F475</f>
        <v>83721.4</v>
      </c>
      <c r="G474" s="190">
        <f>G475</f>
        <v>40230.9</v>
      </c>
    </row>
    <row r="475" spans="1:7" ht="12.75">
      <c r="A475" s="96"/>
      <c r="B475" s="50"/>
      <c r="C475" s="96" t="s">
        <v>491</v>
      </c>
      <c r="D475" s="161" t="s">
        <v>492</v>
      </c>
      <c r="E475" s="190"/>
      <c r="F475" s="190">
        <f>F476+F477+F478</f>
        <v>83721.4</v>
      </c>
      <c r="G475" s="190">
        <f>G476+G477+G478</f>
        <v>40230.9</v>
      </c>
    </row>
    <row r="476" spans="1:7" ht="38.25">
      <c r="A476" s="96"/>
      <c r="B476" s="50"/>
      <c r="C476" s="96"/>
      <c r="D476" s="15" t="s">
        <v>609</v>
      </c>
      <c r="E476" s="190"/>
      <c r="F476" s="213">
        <v>79634</v>
      </c>
      <c r="G476" s="213">
        <v>38966.3</v>
      </c>
    </row>
    <row r="477" spans="1:7" ht="38.25">
      <c r="A477" s="96"/>
      <c r="B477" s="50"/>
      <c r="C477" s="96"/>
      <c r="D477" s="15" t="s">
        <v>591</v>
      </c>
      <c r="E477" s="190"/>
      <c r="F477" s="214">
        <v>1265</v>
      </c>
      <c r="G477" s="213">
        <v>1264.6</v>
      </c>
    </row>
    <row r="478" spans="1:7" ht="51">
      <c r="A478" s="96"/>
      <c r="B478" s="50"/>
      <c r="C478" s="96"/>
      <c r="D478" s="15" t="s">
        <v>85</v>
      </c>
      <c r="E478" s="190"/>
      <c r="F478" s="213">
        <v>2822.4</v>
      </c>
      <c r="G478" s="213"/>
    </row>
    <row r="479" spans="1:7" ht="51">
      <c r="A479" s="96"/>
      <c r="B479" s="84" t="s">
        <v>306</v>
      </c>
      <c r="C479" s="86"/>
      <c r="D479" s="161" t="s">
        <v>421</v>
      </c>
      <c r="E479" s="190">
        <f>E480+E484+E488+E482+E486</f>
        <v>248683</v>
      </c>
      <c r="F479" s="190">
        <f>F480+F484+F488+F482+F486</f>
        <v>290643.8</v>
      </c>
      <c r="G479" s="190">
        <f>G480+G484+G488+G482+G486</f>
        <v>286257.6</v>
      </c>
    </row>
    <row r="480" spans="1:7" ht="38.25">
      <c r="A480" s="96"/>
      <c r="B480" s="84" t="s">
        <v>382</v>
      </c>
      <c r="C480" s="86"/>
      <c r="D480" s="15" t="s">
        <v>383</v>
      </c>
      <c r="E480" s="190">
        <f>E481</f>
        <v>196240</v>
      </c>
      <c r="F480" s="190">
        <f>F481</f>
        <v>223870.2</v>
      </c>
      <c r="G480" s="190">
        <f>G481</f>
        <v>221609.1</v>
      </c>
    </row>
    <row r="481" spans="1:7" ht="12.75">
      <c r="A481" s="96"/>
      <c r="B481" s="84"/>
      <c r="C481" s="86" t="s">
        <v>310</v>
      </c>
      <c r="D481" s="15" t="s">
        <v>277</v>
      </c>
      <c r="E481" s="190">
        <v>196240</v>
      </c>
      <c r="F481" s="213">
        <v>223870.2</v>
      </c>
      <c r="G481" s="213">
        <v>221609.1</v>
      </c>
    </row>
    <row r="482" spans="1:7" ht="38.25">
      <c r="A482" s="96"/>
      <c r="B482" s="84" t="s">
        <v>382</v>
      </c>
      <c r="C482" s="86"/>
      <c r="D482" s="15" t="s">
        <v>551</v>
      </c>
      <c r="E482" s="190"/>
      <c r="F482" s="190">
        <f>F483</f>
        <v>762.1</v>
      </c>
      <c r="G482" s="190">
        <f>G483</f>
        <v>762.1</v>
      </c>
    </row>
    <row r="483" spans="1:7" ht="12.75">
      <c r="A483" s="96"/>
      <c r="B483" s="84"/>
      <c r="C483" s="86" t="s">
        <v>310</v>
      </c>
      <c r="D483" s="15" t="s">
        <v>277</v>
      </c>
      <c r="E483" s="190"/>
      <c r="F483" s="213">
        <v>762.1</v>
      </c>
      <c r="G483" s="213">
        <v>762.1</v>
      </c>
    </row>
    <row r="484" spans="1:7" ht="63.75">
      <c r="A484" s="96"/>
      <c r="B484" s="84" t="s">
        <v>411</v>
      </c>
      <c r="C484" s="86"/>
      <c r="D484" s="15" t="s">
        <v>552</v>
      </c>
      <c r="E484" s="190">
        <f>E485</f>
        <v>43499</v>
      </c>
      <c r="F484" s="190">
        <f>F485</f>
        <v>53084.6</v>
      </c>
      <c r="G484" s="190">
        <f>G485</f>
        <v>51621</v>
      </c>
    </row>
    <row r="485" spans="1:7" ht="12.75">
      <c r="A485" s="96"/>
      <c r="B485" s="84"/>
      <c r="C485" s="86" t="s">
        <v>310</v>
      </c>
      <c r="D485" s="15" t="s">
        <v>277</v>
      </c>
      <c r="E485" s="190">
        <v>43499</v>
      </c>
      <c r="F485" s="213">
        <v>53084.6</v>
      </c>
      <c r="G485" s="214">
        <v>51621</v>
      </c>
    </row>
    <row r="486" spans="1:7" ht="76.5">
      <c r="A486" s="96"/>
      <c r="B486" s="84" t="s">
        <v>411</v>
      </c>
      <c r="C486" s="86"/>
      <c r="D486" s="15" t="s">
        <v>554</v>
      </c>
      <c r="E486" s="190"/>
      <c r="F486" s="190">
        <f>F487</f>
        <v>647.9</v>
      </c>
      <c r="G486" s="190">
        <f>G487</f>
        <v>647.9</v>
      </c>
    </row>
    <row r="487" spans="1:7" ht="12.75">
      <c r="A487" s="96"/>
      <c r="B487" s="84"/>
      <c r="C487" s="86" t="s">
        <v>310</v>
      </c>
      <c r="D487" s="15" t="s">
        <v>277</v>
      </c>
      <c r="E487" s="190"/>
      <c r="F487" s="213">
        <v>647.9</v>
      </c>
      <c r="G487" s="213">
        <v>647.9</v>
      </c>
    </row>
    <row r="488" spans="1:7" ht="25.5">
      <c r="A488" s="96"/>
      <c r="B488" s="84" t="s">
        <v>493</v>
      </c>
      <c r="C488" s="86"/>
      <c r="D488" s="15" t="s">
        <v>494</v>
      </c>
      <c r="E488" s="190">
        <f>E489</f>
        <v>8944</v>
      </c>
      <c r="F488" s="190">
        <f>F489</f>
        <v>12279</v>
      </c>
      <c r="G488" s="190">
        <f>G489</f>
        <v>11617.5</v>
      </c>
    </row>
    <row r="489" spans="1:7" ht="12.75">
      <c r="A489" s="96"/>
      <c r="B489" s="84"/>
      <c r="C489" s="86" t="s">
        <v>310</v>
      </c>
      <c r="D489" s="15" t="s">
        <v>277</v>
      </c>
      <c r="E489" s="190">
        <v>8944</v>
      </c>
      <c r="F489" s="214">
        <v>12279</v>
      </c>
      <c r="G489" s="213">
        <v>11617.5</v>
      </c>
    </row>
    <row r="490" spans="1:7" ht="12.75">
      <c r="A490" s="96"/>
      <c r="B490" s="50" t="s">
        <v>538</v>
      </c>
      <c r="C490" s="96"/>
      <c r="D490" s="160" t="s">
        <v>539</v>
      </c>
      <c r="E490" s="66"/>
      <c r="F490" s="216">
        <f>F491</f>
        <v>20000</v>
      </c>
      <c r="G490" s="213"/>
    </row>
    <row r="491" spans="1:7" ht="38.25">
      <c r="A491" s="96"/>
      <c r="B491" s="84" t="s">
        <v>445</v>
      </c>
      <c r="C491" s="86"/>
      <c r="D491" s="15" t="s">
        <v>446</v>
      </c>
      <c r="E491" s="66"/>
      <c r="F491" s="214">
        <f>F492</f>
        <v>20000</v>
      </c>
      <c r="G491" s="214"/>
    </row>
    <row r="492" spans="1:7" ht="12.75">
      <c r="A492" s="96"/>
      <c r="B492" s="84"/>
      <c r="C492" s="86" t="s">
        <v>530</v>
      </c>
      <c r="D492" s="231" t="s">
        <v>365</v>
      </c>
      <c r="E492" s="222"/>
      <c r="F492" s="232">
        <v>20000</v>
      </c>
      <c r="G492" s="230"/>
    </row>
    <row r="493" spans="1:7" ht="12.75">
      <c r="A493" s="145"/>
      <c r="B493" s="76"/>
      <c r="C493" s="145"/>
      <c r="D493" s="235"/>
      <c r="E493" s="236"/>
      <c r="F493" s="228"/>
      <c r="G493" s="228"/>
    </row>
    <row r="494" spans="1:7" ht="13.5">
      <c r="A494" s="134" t="s">
        <v>187</v>
      </c>
      <c r="B494" s="50"/>
      <c r="C494" s="134"/>
      <c r="D494" s="233" t="s">
        <v>188</v>
      </c>
      <c r="E494" s="234">
        <f>E495+E505+E514</f>
        <v>14763</v>
      </c>
      <c r="F494" s="234">
        <f>F495+F505+F514</f>
        <v>35789.2</v>
      </c>
      <c r="G494" s="234">
        <f>G495+G505+G514</f>
        <v>5176.6</v>
      </c>
    </row>
    <row r="495" spans="1:7" ht="12.75">
      <c r="A495" s="109"/>
      <c r="B495" s="50" t="s">
        <v>189</v>
      </c>
      <c r="C495" s="109"/>
      <c r="D495" s="16" t="s">
        <v>190</v>
      </c>
      <c r="E495" s="187">
        <f>E496+E501</f>
        <v>2140</v>
      </c>
      <c r="F495" s="187">
        <f>F496+F501</f>
        <v>2333.4</v>
      </c>
      <c r="G495" s="187">
        <f>G496+G501</f>
        <v>2009.1999999999998</v>
      </c>
    </row>
    <row r="496" spans="1:7" ht="12.75">
      <c r="A496" s="109"/>
      <c r="B496" s="84" t="s">
        <v>393</v>
      </c>
      <c r="C496" s="86"/>
      <c r="D496" s="85" t="s">
        <v>197</v>
      </c>
      <c r="E496" s="190">
        <f>E497</f>
        <v>815</v>
      </c>
      <c r="F496" s="190">
        <f>F497</f>
        <v>861.5</v>
      </c>
      <c r="G496" s="190">
        <f>G497</f>
        <v>660.1999999999999</v>
      </c>
    </row>
    <row r="497" spans="1:7" ht="12.75">
      <c r="A497" s="109"/>
      <c r="B497" s="84"/>
      <c r="C497" s="86" t="s">
        <v>367</v>
      </c>
      <c r="D497" s="15" t="s">
        <v>368</v>
      </c>
      <c r="E497" s="190">
        <f>E498+E500+E499</f>
        <v>815</v>
      </c>
      <c r="F497" s="190">
        <f>F498+F500+F499</f>
        <v>861.5</v>
      </c>
      <c r="G497" s="190">
        <f>G498+G500+G499</f>
        <v>660.1999999999999</v>
      </c>
    </row>
    <row r="498" spans="1:7" ht="12.75">
      <c r="A498" s="109"/>
      <c r="B498" s="50"/>
      <c r="C498" s="109"/>
      <c r="D498" s="120" t="s">
        <v>177</v>
      </c>
      <c r="E498" s="190">
        <v>563</v>
      </c>
      <c r="F498" s="213">
        <v>610.1</v>
      </c>
      <c r="G498" s="213">
        <v>540</v>
      </c>
    </row>
    <row r="499" spans="1:7" ht="25.5">
      <c r="A499" s="109"/>
      <c r="B499" s="50"/>
      <c r="C499" s="109"/>
      <c r="D499" s="158" t="s">
        <v>141</v>
      </c>
      <c r="E499" s="191">
        <v>20</v>
      </c>
      <c r="F499" s="214">
        <v>6</v>
      </c>
      <c r="G499" s="213">
        <v>1.9</v>
      </c>
    </row>
    <row r="500" spans="1:7" ht="25.5">
      <c r="A500" s="109"/>
      <c r="B500" s="50"/>
      <c r="C500" s="109"/>
      <c r="D500" s="158" t="s">
        <v>146</v>
      </c>
      <c r="E500" s="191">
        <v>232</v>
      </c>
      <c r="F500" s="213">
        <v>245.4</v>
      </c>
      <c r="G500" s="213">
        <v>118.3</v>
      </c>
    </row>
    <row r="501" spans="1:7" ht="12.75">
      <c r="A501" s="109"/>
      <c r="B501" s="84" t="s">
        <v>394</v>
      </c>
      <c r="C501" s="86"/>
      <c r="D501" s="85" t="s">
        <v>176</v>
      </c>
      <c r="E501" s="190">
        <f>E502</f>
        <v>1325</v>
      </c>
      <c r="F501" s="190">
        <f>F502</f>
        <v>1471.9</v>
      </c>
      <c r="G501" s="190">
        <f>G502</f>
        <v>1349</v>
      </c>
    </row>
    <row r="502" spans="1:7" ht="12.75">
      <c r="A502" s="109"/>
      <c r="B502" s="84"/>
      <c r="C502" s="86" t="s">
        <v>367</v>
      </c>
      <c r="D502" s="15" t="s">
        <v>368</v>
      </c>
      <c r="E502" s="190">
        <f>E503</f>
        <v>1325</v>
      </c>
      <c r="F502" s="190">
        <f>F503+F504</f>
        <v>1471.9</v>
      </c>
      <c r="G502" s="190">
        <f>G503+G504</f>
        <v>1349</v>
      </c>
    </row>
    <row r="503" spans="1:7" ht="12.75">
      <c r="A503" s="96"/>
      <c r="B503" s="50"/>
      <c r="C503" s="96"/>
      <c r="D503" s="120" t="s">
        <v>177</v>
      </c>
      <c r="E503" s="193">
        <v>1325</v>
      </c>
      <c r="F503" s="213">
        <v>1346.2</v>
      </c>
      <c r="G503" s="213">
        <v>1284.8</v>
      </c>
    </row>
    <row r="504" spans="1:7" ht="25.5">
      <c r="A504" s="96"/>
      <c r="B504" s="50"/>
      <c r="C504" s="96"/>
      <c r="D504" s="158" t="s">
        <v>146</v>
      </c>
      <c r="E504" s="193"/>
      <c r="F504" s="215">
        <v>125.7</v>
      </c>
      <c r="G504" s="215">
        <v>64.2</v>
      </c>
    </row>
    <row r="505" spans="1:7" ht="25.5">
      <c r="A505" s="96"/>
      <c r="B505" s="50" t="s">
        <v>191</v>
      </c>
      <c r="C505" s="129"/>
      <c r="D505" s="9" t="s">
        <v>540</v>
      </c>
      <c r="E505" s="189">
        <f>E508+E506</f>
        <v>12623</v>
      </c>
      <c r="F505" s="189">
        <f>F508+F506</f>
        <v>10955.8</v>
      </c>
      <c r="G505" s="189">
        <f>G508+G506</f>
        <v>3167.4</v>
      </c>
    </row>
    <row r="506" spans="1:7" ht="25.5">
      <c r="A506" s="96"/>
      <c r="B506" s="84" t="s">
        <v>570</v>
      </c>
      <c r="C506" s="86"/>
      <c r="D506" s="85" t="s">
        <v>571</v>
      </c>
      <c r="E506" s="190"/>
      <c r="F506" s="190">
        <f>F507</f>
        <v>1204.9</v>
      </c>
      <c r="G506" s="190">
        <f>G507</f>
        <v>1194.8</v>
      </c>
    </row>
    <row r="507" spans="1:7" ht="25.5">
      <c r="A507" s="96"/>
      <c r="B507" s="50"/>
      <c r="C507" s="129"/>
      <c r="D507" s="158" t="s">
        <v>146</v>
      </c>
      <c r="E507" s="191"/>
      <c r="F507" s="220">
        <v>1204.9</v>
      </c>
      <c r="G507" s="220">
        <v>1194.8</v>
      </c>
    </row>
    <row r="508" spans="1:7" ht="12.75">
      <c r="A508" s="96"/>
      <c r="B508" s="84" t="s">
        <v>395</v>
      </c>
      <c r="C508" s="86"/>
      <c r="D508" s="85" t="s">
        <v>176</v>
      </c>
      <c r="E508" s="190">
        <f>E509</f>
        <v>12623</v>
      </c>
      <c r="F508" s="190">
        <f>F509</f>
        <v>9750.9</v>
      </c>
      <c r="G508" s="190">
        <f>G509</f>
        <v>1972.6000000000001</v>
      </c>
    </row>
    <row r="509" spans="1:7" ht="12.75">
      <c r="A509" s="96"/>
      <c r="B509" s="84"/>
      <c r="C509" s="86" t="s">
        <v>367</v>
      </c>
      <c r="D509" s="15" t="s">
        <v>368</v>
      </c>
      <c r="E509" s="190">
        <f>E510+E512+E513+E511</f>
        <v>12623</v>
      </c>
      <c r="F509" s="190">
        <f>F510+F512+F513+F511</f>
        <v>9750.9</v>
      </c>
      <c r="G509" s="190">
        <f>G510+G512+G513+G511</f>
        <v>1972.6000000000001</v>
      </c>
    </row>
    <row r="510" spans="1:7" ht="12.75">
      <c r="A510" s="96"/>
      <c r="B510" s="50"/>
      <c r="C510" s="96"/>
      <c r="D510" s="120" t="s">
        <v>177</v>
      </c>
      <c r="E510" s="193">
        <v>1935</v>
      </c>
      <c r="F510" s="214">
        <v>2049</v>
      </c>
      <c r="G510" s="213">
        <v>1789.2</v>
      </c>
    </row>
    <row r="511" spans="1:7" ht="38.25">
      <c r="A511" s="96"/>
      <c r="B511" s="50"/>
      <c r="C511" s="96"/>
      <c r="D511" s="120" t="s">
        <v>84</v>
      </c>
      <c r="E511" s="193"/>
      <c r="F511" s="214">
        <v>7500</v>
      </c>
      <c r="G511" s="213"/>
    </row>
    <row r="512" spans="1:7" ht="25.5">
      <c r="A512" s="96"/>
      <c r="B512" s="50"/>
      <c r="C512" s="96"/>
      <c r="D512" s="158" t="s">
        <v>141</v>
      </c>
      <c r="E512" s="191">
        <v>18</v>
      </c>
      <c r="F512" s="220">
        <v>21.9</v>
      </c>
      <c r="G512" s="220">
        <v>3.9</v>
      </c>
    </row>
    <row r="513" spans="1:7" ht="25.5">
      <c r="A513" s="96"/>
      <c r="B513" s="50"/>
      <c r="C513" s="96"/>
      <c r="D513" s="158" t="s">
        <v>146</v>
      </c>
      <c r="E513" s="191">
        <v>10670</v>
      </c>
      <c r="F513" s="220">
        <v>180</v>
      </c>
      <c r="G513" s="220">
        <v>179.5</v>
      </c>
    </row>
    <row r="514" spans="1:7" ht="12.75">
      <c r="A514" s="96"/>
      <c r="B514" s="50" t="s">
        <v>305</v>
      </c>
      <c r="C514" s="96"/>
      <c r="D514" s="160" t="s">
        <v>269</v>
      </c>
      <c r="E514" s="189"/>
      <c r="F514" s="189">
        <f>F515</f>
        <v>22500</v>
      </c>
      <c r="G514" s="189"/>
    </row>
    <row r="515" spans="1:7" ht="51">
      <c r="A515" s="96"/>
      <c r="B515" s="84" t="s">
        <v>478</v>
      </c>
      <c r="C515" s="96"/>
      <c r="D515" s="161" t="s">
        <v>479</v>
      </c>
      <c r="E515" s="190"/>
      <c r="F515" s="190">
        <f>F516</f>
        <v>22500</v>
      </c>
      <c r="G515" s="190"/>
    </row>
    <row r="516" spans="1:7" ht="12.75">
      <c r="A516" s="96"/>
      <c r="B516" s="84" t="s">
        <v>613</v>
      </c>
      <c r="C516" s="96"/>
      <c r="D516" s="161" t="s">
        <v>614</v>
      </c>
      <c r="E516" s="190"/>
      <c r="F516" s="190">
        <f>F517</f>
        <v>22500</v>
      </c>
      <c r="G516" s="190"/>
    </row>
    <row r="517" spans="1:7" ht="12.75">
      <c r="A517" s="96"/>
      <c r="B517" s="50"/>
      <c r="C517" s="96" t="s">
        <v>491</v>
      </c>
      <c r="D517" s="161" t="s">
        <v>492</v>
      </c>
      <c r="E517" s="190"/>
      <c r="F517" s="190">
        <f>F518</f>
        <v>22500</v>
      </c>
      <c r="G517" s="190"/>
    </row>
    <row r="518" spans="1:7" ht="51">
      <c r="A518" s="96"/>
      <c r="B518" s="50"/>
      <c r="C518" s="96"/>
      <c r="D518" s="237" t="s">
        <v>85</v>
      </c>
      <c r="E518" s="238"/>
      <c r="F518" s="232">
        <v>22500</v>
      </c>
      <c r="G518" s="223"/>
    </row>
    <row r="519" spans="1:7" ht="12.75">
      <c r="A519" s="145"/>
      <c r="B519" s="76"/>
      <c r="C519" s="145"/>
      <c r="D519" s="239"/>
      <c r="E519" s="240"/>
      <c r="F519" s="228"/>
      <c r="G519" s="228"/>
    </row>
    <row r="520" spans="1:7" ht="13.5">
      <c r="A520" s="134" t="s">
        <v>193</v>
      </c>
      <c r="B520" s="50"/>
      <c r="C520" s="134"/>
      <c r="D520" s="233" t="s">
        <v>194</v>
      </c>
      <c r="E520" s="234">
        <f>E521+E525+E531+E537+E543</f>
        <v>82934</v>
      </c>
      <c r="F520" s="234">
        <f>F521+F525+F531+F537+F543</f>
        <v>102338.9</v>
      </c>
      <c r="G520" s="234">
        <f>G521+G525+G531+G537+G543</f>
        <v>89915</v>
      </c>
    </row>
    <row r="521" spans="1:7" ht="25.5">
      <c r="A521" s="134"/>
      <c r="B521" s="50" t="s">
        <v>412</v>
      </c>
      <c r="C521" s="109"/>
      <c r="D521" s="160" t="s">
        <v>296</v>
      </c>
      <c r="E521" s="189">
        <f>E522</f>
        <v>13673</v>
      </c>
      <c r="F521" s="189">
        <f aca="true" t="shared" si="33" ref="F521:G523">F522</f>
        <v>12084.6</v>
      </c>
      <c r="G521" s="189">
        <f t="shared" si="33"/>
        <v>10994.6</v>
      </c>
    </row>
    <row r="522" spans="1:7" ht="13.5">
      <c r="A522" s="134"/>
      <c r="B522" s="84" t="s">
        <v>299</v>
      </c>
      <c r="C522" s="123"/>
      <c r="D522" s="161" t="s">
        <v>238</v>
      </c>
      <c r="E522" s="190">
        <f>E523</f>
        <v>13673</v>
      </c>
      <c r="F522" s="190">
        <f t="shared" si="33"/>
        <v>12084.6</v>
      </c>
      <c r="G522" s="190">
        <f t="shared" si="33"/>
        <v>10994.6</v>
      </c>
    </row>
    <row r="523" spans="1:7" ht="13.5">
      <c r="A523" s="134"/>
      <c r="B523" s="84"/>
      <c r="C523" s="123" t="s">
        <v>321</v>
      </c>
      <c r="D523" s="85" t="s">
        <v>304</v>
      </c>
      <c r="E523" s="190">
        <f>E524</f>
        <v>13673</v>
      </c>
      <c r="F523" s="190">
        <f t="shared" si="33"/>
        <v>12084.6</v>
      </c>
      <c r="G523" s="190">
        <f t="shared" si="33"/>
        <v>10994.6</v>
      </c>
    </row>
    <row r="524" spans="1:7" ht="13.5">
      <c r="A524" s="134"/>
      <c r="B524" s="50"/>
      <c r="C524" s="134"/>
      <c r="D524" s="120" t="s">
        <v>177</v>
      </c>
      <c r="E524" s="190">
        <v>13673</v>
      </c>
      <c r="F524" s="213">
        <v>12084.6</v>
      </c>
      <c r="G524" s="213">
        <v>10994.6</v>
      </c>
    </row>
    <row r="525" spans="1:7" ht="25.5">
      <c r="A525" s="134"/>
      <c r="B525" s="50" t="s">
        <v>195</v>
      </c>
      <c r="C525" s="134"/>
      <c r="D525" s="160" t="s">
        <v>196</v>
      </c>
      <c r="E525" s="189">
        <f aca="true" t="shared" si="34" ref="E525:G526">E526</f>
        <v>4921</v>
      </c>
      <c r="F525" s="189">
        <f t="shared" si="34"/>
        <v>5213.2</v>
      </c>
      <c r="G525" s="189">
        <f t="shared" si="34"/>
        <v>4687.300000000001</v>
      </c>
    </row>
    <row r="526" spans="1:7" ht="13.5">
      <c r="A526" s="134"/>
      <c r="B526" s="84" t="s">
        <v>396</v>
      </c>
      <c r="C526" s="86"/>
      <c r="D526" s="85" t="s">
        <v>176</v>
      </c>
      <c r="E526" s="190">
        <f t="shared" si="34"/>
        <v>4921</v>
      </c>
      <c r="F526" s="190">
        <f t="shared" si="34"/>
        <v>5213.2</v>
      </c>
      <c r="G526" s="190">
        <f t="shared" si="34"/>
        <v>4687.300000000001</v>
      </c>
    </row>
    <row r="527" spans="1:7" ht="13.5">
      <c r="A527" s="134"/>
      <c r="B527" s="84"/>
      <c r="C527" s="86" t="s">
        <v>367</v>
      </c>
      <c r="D527" s="15" t="s">
        <v>368</v>
      </c>
      <c r="E527" s="190">
        <f>E528+E529+E530</f>
        <v>4921</v>
      </c>
      <c r="F527" s="190">
        <f>F528+F529+F530</f>
        <v>5213.2</v>
      </c>
      <c r="G527" s="190">
        <f>G528+G529+G530</f>
        <v>4687.300000000001</v>
      </c>
    </row>
    <row r="528" spans="1:7" ht="13.5">
      <c r="A528" s="134"/>
      <c r="B528" s="50"/>
      <c r="C528" s="134"/>
      <c r="D528" s="120" t="s">
        <v>177</v>
      </c>
      <c r="E528" s="190">
        <v>4853</v>
      </c>
      <c r="F528" s="213">
        <v>5091.7</v>
      </c>
      <c r="G528" s="213">
        <v>4646.6</v>
      </c>
    </row>
    <row r="529" spans="1:7" ht="25.5">
      <c r="A529" s="134"/>
      <c r="B529" s="50"/>
      <c r="C529" s="134"/>
      <c r="D529" s="158" t="s">
        <v>141</v>
      </c>
      <c r="E529" s="191">
        <v>20</v>
      </c>
      <c r="F529" s="220">
        <v>12.2</v>
      </c>
      <c r="G529" s="220">
        <v>1.6</v>
      </c>
    </row>
    <row r="530" spans="1:7" ht="25.5">
      <c r="A530" s="134"/>
      <c r="B530" s="50"/>
      <c r="C530" s="134"/>
      <c r="D530" s="158" t="s">
        <v>146</v>
      </c>
      <c r="E530" s="191">
        <v>48</v>
      </c>
      <c r="F530" s="220">
        <v>109.3</v>
      </c>
      <c r="G530" s="220">
        <v>39.1</v>
      </c>
    </row>
    <row r="531" spans="1:7" ht="51">
      <c r="A531" s="109"/>
      <c r="B531" s="50" t="s">
        <v>198</v>
      </c>
      <c r="C531" s="109"/>
      <c r="D531" s="16" t="s">
        <v>399</v>
      </c>
      <c r="E531" s="187">
        <f aca="true" t="shared" si="35" ref="E531:G532">E532</f>
        <v>43793</v>
      </c>
      <c r="F531" s="187">
        <f t="shared" si="35"/>
        <v>48446.799999999996</v>
      </c>
      <c r="G531" s="187">
        <f t="shared" si="35"/>
        <v>44260.7</v>
      </c>
    </row>
    <row r="532" spans="1:7" ht="12.75">
      <c r="A532" s="109"/>
      <c r="B532" s="84" t="s">
        <v>400</v>
      </c>
      <c r="C532" s="86"/>
      <c r="D532" s="85" t="s">
        <v>176</v>
      </c>
      <c r="E532" s="190">
        <f t="shared" si="35"/>
        <v>43793</v>
      </c>
      <c r="F532" s="190">
        <f t="shared" si="35"/>
        <v>48446.799999999996</v>
      </c>
      <c r="G532" s="190">
        <f t="shared" si="35"/>
        <v>44260.7</v>
      </c>
    </row>
    <row r="533" spans="1:7" ht="12.75">
      <c r="A533" s="109"/>
      <c r="B533" s="84"/>
      <c r="C533" s="86" t="s">
        <v>367</v>
      </c>
      <c r="D533" s="15" t="s">
        <v>368</v>
      </c>
      <c r="E533" s="190">
        <f>E534+E535+E536</f>
        <v>43793</v>
      </c>
      <c r="F533" s="190">
        <f>F534+F535+F536</f>
        <v>48446.799999999996</v>
      </c>
      <c r="G533" s="190">
        <f>G534+G535+G536</f>
        <v>44260.7</v>
      </c>
    </row>
    <row r="534" spans="1:7" ht="12.75">
      <c r="A534" s="109"/>
      <c r="B534" s="50"/>
      <c r="C534" s="109"/>
      <c r="D534" s="120" t="s">
        <v>177</v>
      </c>
      <c r="E534" s="190">
        <v>42858</v>
      </c>
      <c r="F534" s="213">
        <v>47712.4</v>
      </c>
      <c r="G534" s="213">
        <v>43860.2</v>
      </c>
    </row>
    <row r="535" spans="1:7" ht="25.5">
      <c r="A535" s="96"/>
      <c r="B535" s="50"/>
      <c r="C535" s="96"/>
      <c r="D535" s="158" t="s">
        <v>141</v>
      </c>
      <c r="E535" s="191">
        <v>560</v>
      </c>
      <c r="F535" s="220">
        <v>286.7</v>
      </c>
      <c r="G535" s="220"/>
    </row>
    <row r="536" spans="1:7" ht="25.5">
      <c r="A536" s="96"/>
      <c r="B536" s="50"/>
      <c r="C536" s="96"/>
      <c r="D536" s="158" t="s">
        <v>146</v>
      </c>
      <c r="E536" s="191">
        <v>375</v>
      </c>
      <c r="F536" s="220">
        <v>447.7</v>
      </c>
      <c r="G536" s="220">
        <v>400.5</v>
      </c>
    </row>
    <row r="537" spans="1:7" ht="12.75">
      <c r="A537" s="96"/>
      <c r="B537" s="50" t="s">
        <v>305</v>
      </c>
      <c r="C537" s="96"/>
      <c r="D537" s="160" t="s">
        <v>269</v>
      </c>
      <c r="E537" s="189">
        <f>E538</f>
        <v>4246</v>
      </c>
      <c r="F537" s="189">
        <f>F538</f>
        <v>4299</v>
      </c>
      <c r="G537" s="189">
        <f>G538</f>
        <v>3264</v>
      </c>
    </row>
    <row r="538" spans="1:7" ht="51">
      <c r="A538" s="96"/>
      <c r="B538" s="84" t="s">
        <v>306</v>
      </c>
      <c r="C538" s="86"/>
      <c r="D538" s="161" t="s">
        <v>421</v>
      </c>
      <c r="E538" s="190">
        <f>E539+E541</f>
        <v>4246</v>
      </c>
      <c r="F538" s="190">
        <f>F539+F541</f>
        <v>4299</v>
      </c>
      <c r="G538" s="190">
        <f>G539+G541</f>
        <v>3264</v>
      </c>
    </row>
    <row r="539" spans="1:7" ht="63.75">
      <c r="A539" s="96"/>
      <c r="B539" s="84" t="s">
        <v>407</v>
      </c>
      <c r="C539" s="86"/>
      <c r="D539" s="15" t="s">
        <v>541</v>
      </c>
      <c r="E539" s="190">
        <f>E540</f>
        <v>491</v>
      </c>
      <c r="F539" s="190">
        <f>F540</f>
        <v>544</v>
      </c>
      <c r="G539" s="190">
        <f>G540</f>
        <v>352.9</v>
      </c>
    </row>
    <row r="540" spans="1:7" ht="12.75">
      <c r="A540" s="96"/>
      <c r="B540" s="50"/>
      <c r="C540" s="86" t="s">
        <v>310</v>
      </c>
      <c r="D540" s="15" t="s">
        <v>277</v>
      </c>
      <c r="E540" s="190">
        <v>491</v>
      </c>
      <c r="F540" s="214">
        <v>544</v>
      </c>
      <c r="G540" s="213">
        <v>352.9</v>
      </c>
    </row>
    <row r="541" spans="1:7" ht="25.5">
      <c r="A541" s="96"/>
      <c r="B541" s="84" t="s">
        <v>408</v>
      </c>
      <c r="C541" s="86"/>
      <c r="D541" s="15" t="s">
        <v>542</v>
      </c>
      <c r="E541" s="190">
        <f>E542</f>
        <v>3755</v>
      </c>
      <c r="F541" s="190">
        <f>F542</f>
        <v>3755</v>
      </c>
      <c r="G541" s="190">
        <f>G542</f>
        <v>2911.1</v>
      </c>
    </row>
    <row r="542" spans="1:7" ht="12.75">
      <c r="A542" s="96"/>
      <c r="B542" s="84"/>
      <c r="C542" s="86" t="s">
        <v>310</v>
      </c>
      <c r="D542" s="15" t="s">
        <v>277</v>
      </c>
      <c r="E542" s="190">
        <v>3755</v>
      </c>
      <c r="F542" s="214">
        <v>3755</v>
      </c>
      <c r="G542" s="213">
        <v>2911.1</v>
      </c>
    </row>
    <row r="543" spans="1:7" ht="12.75">
      <c r="A543" s="96"/>
      <c r="B543" s="50" t="s">
        <v>287</v>
      </c>
      <c r="C543" s="96"/>
      <c r="D543" s="40" t="s">
        <v>288</v>
      </c>
      <c r="E543" s="189">
        <f>E544+E550+E552</f>
        <v>16301</v>
      </c>
      <c r="F543" s="189">
        <f>F544+F550+F552</f>
        <v>32295.3</v>
      </c>
      <c r="G543" s="189">
        <f>G544+G550+G552</f>
        <v>26708.399999999998</v>
      </c>
    </row>
    <row r="544" spans="1:7" ht="12.75">
      <c r="A544" s="96"/>
      <c r="B544" s="84" t="s">
        <v>401</v>
      </c>
      <c r="C544" s="86"/>
      <c r="D544" s="15" t="s">
        <v>402</v>
      </c>
      <c r="E544" s="190">
        <f>E545</f>
        <v>12301</v>
      </c>
      <c r="F544" s="190">
        <f>F545</f>
        <v>28295.3</v>
      </c>
      <c r="G544" s="190">
        <f>G545</f>
        <v>23391.5</v>
      </c>
    </row>
    <row r="545" spans="1:7" ht="12.75">
      <c r="A545" s="96"/>
      <c r="B545" s="84"/>
      <c r="C545" s="86" t="s">
        <v>338</v>
      </c>
      <c r="D545" s="15" t="s">
        <v>322</v>
      </c>
      <c r="E545" s="190">
        <f>E546+E547</f>
        <v>12301</v>
      </c>
      <c r="F545" s="190">
        <f>F546+F547</f>
        <v>28295.3</v>
      </c>
      <c r="G545" s="190">
        <f>G546+G547</f>
        <v>23391.5</v>
      </c>
    </row>
    <row r="546" spans="1:7" ht="12.75">
      <c r="A546" s="96"/>
      <c r="B546" s="84"/>
      <c r="C546" s="86"/>
      <c r="D546" s="15" t="s">
        <v>402</v>
      </c>
      <c r="E546" s="190">
        <v>12301</v>
      </c>
      <c r="F546" s="213">
        <v>14803.9</v>
      </c>
      <c r="G546" s="213">
        <v>12481.6</v>
      </c>
    </row>
    <row r="547" spans="1:7" ht="25.5">
      <c r="A547" s="96"/>
      <c r="B547" s="84"/>
      <c r="C547" s="86"/>
      <c r="D547" s="158" t="s">
        <v>146</v>
      </c>
      <c r="E547" s="190"/>
      <c r="F547" s="220">
        <f>F548+F549</f>
        <v>13491.4</v>
      </c>
      <c r="G547" s="220">
        <f>G548+G549</f>
        <v>10909.9</v>
      </c>
    </row>
    <row r="548" spans="1:7" ht="12.75">
      <c r="A548" s="96"/>
      <c r="B548" s="84"/>
      <c r="C548" s="86"/>
      <c r="D548" s="15" t="s">
        <v>605</v>
      </c>
      <c r="E548" s="190"/>
      <c r="F548" s="215">
        <v>13475.6</v>
      </c>
      <c r="G548" s="215">
        <v>10909.9</v>
      </c>
    </row>
    <row r="549" spans="1:7" ht="12.75">
      <c r="A549" s="96"/>
      <c r="B549" s="84"/>
      <c r="C549" s="86"/>
      <c r="D549" s="15" t="s">
        <v>606</v>
      </c>
      <c r="E549" s="190"/>
      <c r="F549" s="215">
        <v>15.8</v>
      </c>
      <c r="G549" s="215"/>
    </row>
    <row r="550" spans="1:7" ht="38.25">
      <c r="A550" s="96"/>
      <c r="B550" s="84" t="s">
        <v>403</v>
      </c>
      <c r="C550" s="86"/>
      <c r="D550" s="15" t="s">
        <v>404</v>
      </c>
      <c r="E550" s="190">
        <f>E551</f>
        <v>1000</v>
      </c>
      <c r="F550" s="190">
        <f>F551</f>
        <v>1000</v>
      </c>
      <c r="G550" s="190">
        <f>G551</f>
        <v>877.6</v>
      </c>
    </row>
    <row r="551" spans="1:7" ht="12.75">
      <c r="A551" s="96"/>
      <c r="B551" s="84"/>
      <c r="C551" s="86" t="s">
        <v>338</v>
      </c>
      <c r="D551" s="15" t="s">
        <v>322</v>
      </c>
      <c r="E551" s="190">
        <v>1000</v>
      </c>
      <c r="F551" s="214">
        <v>1000</v>
      </c>
      <c r="G551" s="213">
        <v>877.6</v>
      </c>
    </row>
    <row r="552" spans="1:7" ht="38.25">
      <c r="A552" s="96"/>
      <c r="B552" s="84" t="s">
        <v>405</v>
      </c>
      <c r="C552" s="86"/>
      <c r="D552" s="15" t="s">
        <v>406</v>
      </c>
      <c r="E552" s="190">
        <f>E553</f>
        <v>3000</v>
      </c>
      <c r="F552" s="190">
        <f>F553</f>
        <v>3000</v>
      </c>
      <c r="G552" s="190">
        <f>G553</f>
        <v>2439.3</v>
      </c>
    </row>
    <row r="553" spans="1:7" ht="12.75">
      <c r="A553" s="96"/>
      <c r="B553" s="84"/>
      <c r="C553" s="86" t="s">
        <v>338</v>
      </c>
      <c r="D553" s="237" t="s">
        <v>322</v>
      </c>
      <c r="E553" s="238">
        <v>3000</v>
      </c>
      <c r="F553" s="232">
        <v>3000</v>
      </c>
      <c r="G553" s="230">
        <v>2439.3</v>
      </c>
    </row>
    <row r="554" spans="1:7" ht="12.75">
      <c r="A554" s="137"/>
      <c r="B554" s="76"/>
      <c r="C554" s="137"/>
      <c r="D554" s="242"/>
      <c r="E554" s="243"/>
      <c r="F554" s="228"/>
      <c r="G554" s="228"/>
    </row>
    <row r="555" spans="1:7" ht="12.75">
      <c r="A555" s="109" t="s">
        <v>200</v>
      </c>
      <c r="B555" s="50"/>
      <c r="C555" s="96"/>
      <c r="D555" s="241" t="s">
        <v>201</v>
      </c>
      <c r="E555" s="225">
        <f>E556+E605+E602</f>
        <v>53265</v>
      </c>
      <c r="F555" s="225">
        <f>F556+F605+F602</f>
        <v>69819</v>
      </c>
      <c r="G555" s="225">
        <f>G556+G605+G602</f>
        <v>58442.9</v>
      </c>
    </row>
    <row r="556" spans="1:7" ht="13.5">
      <c r="A556" s="134" t="s">
        <v>202</v>
      </c>
      <c r="B556" s="50"/>
      <c r="C556" s="136"/>
      <c r="D556" s="164" t="s">
        <v>203</v>
      </c>
      <c r="E556" s="188">
        <f>E557+E562+E568+E575+E581+E597</f>
        <v>48246</v>
      </c>
      <c r="F556" s="188">
        <f>F557+F562+F568+F575+F581+F597</f>
        <v>64006</v>
      </c>
      <c r="G556" s="188">
        <f>G557+G562+G568+G575+G581+G597</f>
        <v>52744.6</v>
      </c>
    </row>
    <row r="557" spans="1:7" ht="25.5">
      <c r="A557" s="134"/>
      <c r="B557" s="50" t="s">
        <v>204</v>
      </c>
      <c r="C557" s="136"/>
      <c r="D557" s="165" t="s">
        <v>205</v>
      </c>
      <c r="E557" s="189">
        <f aca="true" t="shared" si="36" ref="E557:G558">E558</f>
        <v>6490</v>
      </c>
      <c r="F557" s="189">
        <f t="shared" si="36"/>
        <v>11410.699999999999</v>
      </c>
      <c r="G557" s="189">
        <f t="shared" si="36"/>
        <v>11265.5</v>
      </c>
    </row>
    <row r="558" spans="1:7" ht="13.5">
      <c r="A558" s="134"/>
      <c r="B558" s="84" t="s">
        <v>413</v>
      </c>
      <c r="C558" s="86"/>
      <c r="D558" s="85" t="s">
        <v>176</v>
      </c>
      <c r="E558" s="190">
        <f t="shared" si="36"/>
        <v>6490</v>
      </c>
      <c r="F558" s="190">
        <f t="shared" si="36"/>
        <v>11410.699999999999</v>
      </c>
      <c r="G558" s="190">
        <f t="shared" si="36"/>
        <v>11265.5</v>
      </c>
    </row>
    <row r="559" spans="1:7" ht="13.5">
      <c r="A559" s="134"/>
      <c r="B559" s="84"/>
      <c r="C559" s="86" t="s">
        <v>367</v>
      </c>
      <c r="D559" s="85" t="s">
        <v>368</v>
      </c>
      <c r="E559" s="190">
        <f>E560+E561</f>
        <v>6490</v>
      </c>
      <c r="F559" s="190">
        <f>F560+F561</f>
        <v>11410.699999999999</v>
      </c>
      <c r="G559" s="190">
        <f>G560+G561</f>
        <v>11265.5</v>
      </c>
    </row>
    <row r="560" spans="1:7" ht="13.5">
      <c r="A560" s="134"/>
      <c r="B560" s="50"/>
      <c r="C560" s="136"/>
      <c r="D560" s="166" t="s">
        <v>184</v>
      </c>
      <c r="E560" s="190">
        <v>5795</v>
      </c>
      <c r="F560" s="213">
        <v>10440.9</v>
      </c>
      <c r="G560" s="213">
        <v>10298.7</v>
      </c>
    </row>
    <row r="561" spans="1:7" ht="25.5">
      <c r="A561" s="134"/>
      <c r="B561" s="50"/>
      <c r="C561" s="136"/>
      <c r="D561" s="158" t="s">
        <v>141</v>
      </c>
      <c r="E561" s="191">
        <v>695</v>
      </c>
      <c r="F561" s="213">
        <v>969.8</v>
      </c>
      <c r="G561" s="213">
        <v>966.8</v>
      </c>
    </row>
    <row r="562" spans="1:7" ht="13.5">
      <c r="A562" s="134"/>
      <c r="B562" s="50" t="s">
        <v>206</v>
      </c>
      <c r="C562" s="136"/>
      <c r="D562" s="167" t="s">
        <v>207</v>
      </c>
      <c r="E562" s="189">
        <f aca="true" t="shared" si="37" ref="E562:G563">E563</f>
        <v>7876</v>
      </c>
      <c r="F562" s="189">
        <f t="shared" si="37"/>
        <v>8516.4</v>
      </c>
      <c r="G562" s="189">
        <f t="shared" si="37"/>
        <v>8312.3</v>
      </c>
    </row>
    <row r="563" spans="1:7" ht="13.5">
      <c r="A563" s="134"/>
      <c r="B563" s="84" t="s">
        <v>414</v>
      </c>
      <c r="C563" s="86"/>
      <c r="D563" s="85" t="s">
        <v>176</v>
      </c>
      <c r="E563" s="190">
        <f t="shared" si="37"/>
        <v>7876</v>
      </c>
      <c r="F563" s="190">
        <f t="shared" si="37"/>
        <v>8516.4</v>
      </c>
      <c r="G563" s="190">
        <f t="shared" si="37"/>
        <v>8312.3</v>
      </c>
    </row>
    <row r="564" spans="1:7" ht="13.5">
      <c r="A564" s="134"/>
      <c r="B564" s="84"/>
      <c r="C564" s="86" t="s">
        <v>367</v>
      </c>
      <c r="D564" s="85" t="s">
        <v>368</v>
      </c>
      <c r="E564" s="190">
        <f>E565+E566+E567</f>
        <v>7876</v>
      </c>
      <c r="F564" s="190">
        <f>F565+F566+F567</f>
        <v>8516.4</v>
      </c>
      <c r="G564" s="190">
        <f>G565+G566+G567</f>
        <v>8312.3</v>
      </c>
    </row>
    <row r="565" spans="1:7" ht="13.5">
      <c r="A565" s="134"/>
      <c r="B565" s="50"/>
      <c r="C565" s="136"/>
      <c r="D565" s="166" t="s">
        <v>184</v>
      </c>
      <c r="E565" s="190">
        <v>7076</v>
      </c>
      <c r="F565" s="213">
        <v>7611.3</v>
      </c>
      <c r="G565" s="213">
        <v>7434.4</v>
      </c>
    </row>
    <row r="566" spans="1:7" ht="25.5">
      <c r="A566" s="134"/>
      <c r="B566" s="50"/>
      <c r="C566" s="136"/>
      <c r="D566" s="158" t="s">
        <v>141</v>
      </c>
      <c r="E566" s="191">
        <v>450</v>
      </c>
      <c r="F566" s="213">
        <v>544.4</v>
      </c>
      <c r="G566" s="213">
        <v>517.3</v>
      </c>
    </row>
    <row r="567" spans="1:7" ht="25.5">
      <c r="A567" s="134"/>
      <c r="B567" s="50"/>
      <c r="C567" s="136"/>
      <c r="D567" s="158" t="s">
        <v>146</v>
      </c>
      <c r="E567" s="191">
        <v>350</v>
      </c>
      <c r="F567" s="213">
        <v>360.7</v>
      </c>
      <c r="G567" s="213">
        <v>360.6</v>
      </c>
    </row>
    <row r="568" spans="1:7" ht="12.75">
      <c r="A568" s="109"/>
      <c r="B568" s="50" t="s">
        <v>208</v>
      </c>
      <c r="C568" s="109"/>
      <c r="D568" s="163" t="s">
        <v>209</v>
      </c>
      <c r="E568" s="187">
        <f aca="true" t="shared" si="38" ref="E568:G569">E569</f>
        <v>11375</v>
      </c>
      <c r="F568" s="187">
        <f t="shared" si="38"/>
        <v>13417.4</v>
      </c>
      <c r="G568" s="187">
        <f t="shared" si="38"/>
        <v>12511.7</v>
      </c>
    </row>
    <row r="569" spans="1:7" ht="12.75">
      <c r="A569" s="109"/>
      <c r="B569" s="84" t="s">
        <v>415</v>
      </c>
      <c r="C569" s="86"/>
      <c r="D569" s="85" t="s">
        <v>176</v>
      </c>
      <c r="E569" s="190">
        <f t="shared" si="38"/>
        <v>11375</v>
      </c>
      <c r="F569" s="190">
        <f t="shared" si="38"/>
        <v>13417.4</v>
      </c>
      <c r="G569" s="190">
        <f t="shared" si="38"/>
        <v>12511.7</v>
      </c>
    </row>
    <row r="570" spans="1:7" ht="12.75">
      <c r="A570" s="109"/>
      <c r="B570" s="84"/>
      <c r="C570" s="86" t="s">
        <v>367</v>
      </c>
      <c r="D570" s="85" t="s">
        <v>368</v>
      </c>
      <c r="E570" s="190">
        <f>E571+E573+E574+E572</f>
        <v>11375</v>
      </c>
      <c r="F570" s="190">
        <f>F571+F573+F574+F572</f>
        <v>13417.4</v>
      </c>
      <c r="G570" s="190">
        <f>G571+G573+G574+G572</f>
        <v>12511.7</v>
      </c>
    </row>
    <row r="571" spans="1:7" ht="12.75">
      <c r="A571" s="109"/>
      <c r="B571" s="84"/>
      <c r="C571" s="86"/>
      <c r="D571" s="166" t="s">
        <v>184</v>
      </c>
      <c r="E571" s="190">
        <v>10890</v>
      </c>
      <c r="F571" s="213">
        <v>12052.7</v>
      </c>
      <c r="G571" s="213">
        <v>11951.5</v>
      </c>
    </row>
    <row r="572" spans="1:7" ht="38.25">
      <c r="A572" s="109"/>
      <c r="B572" s="84"/>
      <c r="C572" s="86"/>
      <c r="D572" s="120" t="s">
        <v>84</v>
      </c>
      <c r="E572" s="190"/>
      <c r="F572" s="213">
        <v>803.4</v>
      </c>
      <c r="G572" s="213"/>
    </row>
    <row r="573" spans="1:7" ht="25.5">
      <c r="A573" s="109"/>
      <c r="B573" s="50"/>
      <c r="C573" s="96"/>
      <c r="D573" s="158" t="s">
        <v>141</v>
      </c>
      <c r="E573" s="191">
        <v>385</v>
      </c>
      <c r="F573" s="213">
        <v>394.8</v>
      </c>
      <c r="G573" s="213">
        <v>394.1</v>
      </c>
    </row>
    <row r="574" spans="1:7" ht="25.5">
      <c r="A574" s="109"/>
      <c r="B574" s="50"/>
      <c r="C574" s="96"/>
      <c r="D574" s="158" t="s">
        <v>146</v>
      </c>
      <c r="E574" s="191">
        <v>100</v>
      </c>
      <c r="F574" s="213">
        <v>166.5</v>
      </c>
      <c r="G574" s="213">
        <v>166.1</v>
      </c>
    </row>
    <row r="575" spans="1:7" ht="25.5">
      <c r="A575" s="109"/>
      <c r="B575" s="50" t="s">
        <v>210</v>
      </c>
      <c r="C575" s="96"/>
      <c r="D575" s="40" t="s">
        <v>211</v>
      </c>
      <c r="E575" s="189">
        <f aca="true" t="shared" si="39" ref="E575:G576">E576</f>
        <v>8852</v>
      </c>
      <c r="F575" s="189">
        <f t="shared" si="39"/>
        <v>10708.3</v>
      </c>
      <c r="G575" s="189">
        <f t="shared" si="39"/>
        <v>10527.6</v>
      </c>
    </row>
    <row r="576" spans="1:7" ht="12.75">
      <c r="A576" s="109"/>
      <c r="B576" s="84" t="s">
        <v>416</v>
      </c>
      <c r="C576" s="86"/>
      <c r="D576" s="85" t="s">
        <v>176</v>
      </c>
      <c r="E576" s="190">
        <f t="shared" si="39"/>
        <v>8852</v>
      </c>
      <c r="F576" s="190">
        <f t="shared" si="39"/>
        <v>10708.3</v>
      </c>
      <c r="G576" s="190">
        <f t="shared" si="39"/>
        <v>10527.6</v>
      </c>
    </row>
    <row r="577" spans="1:7" ht="12.75">
      <c r="A577" s="109"/>
      <c r="B577" s="84"/>
      <c r="C577" s="86" t="s">
        <v>367</v>
      </c>
      <c r="D577" s="85" t="s">
        <v>368</v>
      </c>
      <c r="E577" s="190">
        <f>E578+E579+E580</f>
        <v>8852</v>
      </c>
      <c r="F577" s="190">
        <f>F578+F579+F580</f>
        <v>10708.3</v>
      </c>
      <c r="G577" s="190">
        <f>G578+G579+G580</f>
        <v>10527.6</v>
      </c>
    </row>
    <row r="578" spans="1:7" ht="12.75">
      <c r="A578" s="109"/>
      <c r="B578" s="50"/>
      <c r="C578" s="96"/>
      <c r="D578" s="166" t="s">
        <v>184</v>
      </c>
      <c r="E578" s="193">
        <v>7732</v>
      </c>
      <c r="F578" s="213">
        <v>9144.8</v>
      </c>
      <c r="G578" s="213">
        <v>9081.2</v>
      </c>
    </row>
    <row r="579" spans="1:7" ht="25.5">
      <c r="A579" s="109"/>
      <c r="B579" s="50"/>
      <c r="C579" s="96"/>
      <c r="D579" s="158" t="s">
        <v>141</v>
      </c>
      <c r="E579" s="191">
        <v>1020</v>
      </c>
      <c r="F579" s="213">
        <v>1463.5</v>
      </c>
      <c r="G579" s="213">
        <v>1446.4</v>
      </c>
    </row>
    <row r="580" spans="1:7" ht="25.5">
      <c r="A580" s="109"/>
      <c r="B580" s="50"/>
      <c r="C580" s="96"/>
      <c r="D580" s="158" t="s">
        <v>146</v>
      </c>
      <c r="E580" s="191">
        <v>100</v>
      </c>
      <c r="F580" s="213">
        <v>100</v>
      </c>
      <c r="G580" s="213"/>
    </row>
    <row r="581" spans="1:7" ht="25.5">
      <c r="A581" s="109"/>
      <c r="B581" s="50" t="s">
        <v>212</v>
      </c>
      <c r="C581" s="96"/>
      <c r="D581" s="40" t="s">
        <v>213</v>
      </c>
      <c r="E581" s="189">
        <f>E587</f>
        <v>13653</v>
      </c>
      <c r="F581" s="189">
        <f>F587+F582</f>
        <v>13793.199999999999</v>
      </c>
      <c r="G581" s="189">
        <f>G587</f>
        <v>10127.5</v>
      </c>
    </row>
    <row r="582" spans="1:7" ht="25.5">
      <c r="A582" s="109"/>
      <c r="B582" s="84" t="s">
        <v>341</v>
      </c>
      <c r="C582" s="96"/>
      <c r="D582" s="15" t="s">
        <v>342</v>
      </c>
      <c r="E582" s="189"/>
      <c r="F582" s="190">
        <f>F583+F585</f>
        <v>513.6</v>
      </c>
      <c r="G582" s="189"/>
    </row>
    <row r="583" spans="1:7" ht="51">
      <c r="A583" s="109"/>
      <c r="B583" s="84" t="s">
        <v>397</v>
      </c>
      <c r="C583" s="96"/>
      <c r="D583" s="15" t="s">
        <v>343</v>
      </c>
      <c r="E583" s="189"/>
      <c r="F583" s="190">
        <f>F584</f>
        <v>359.1</v>
      </c>
      <c r="G583" s="189"/>
    </row>
    <row r="584" spans="1:7" ht="12.75">
      <c r="A584" s="109"/>
      <c r="B584" s="84"/>
      <c r="C584" s="86" t="s">
        <v>530</v>
      </c>
      <c r="D584" s="231" t="s">
        <v>365</v>
      </c>
      <c r="E584" s="189"/>
      <c r="F584" s="190">
        <v>359.1</v>
      </c>
      <c r="G584" s="189"/>
    </row>
    <row r="585" spans="1:7" ht="51">
      <c r="A585" s="109"/>
      <c r="B585" s="84" t="s">
        <v>398</v>
      </c>
      <c r="C585" s="96"/>
      <c r="D585" s="15" t="s">
        <v>344</v>
      </c>
      <c r="E585" s="189"/>
      <c r="F585" s="190">
        <f>F586</f>
        <v>154.5</v>
      </c>
      <c r="G585" s="189"/>
    </row>
    <row r="586" spans="1:7" ht="12.75">
      <c r="A586" s="109"/>
      <c r="B586" s="50"/>
      <c r="C586" s="86" t="s">
        <v>530</v>
      </c>
      <c r="D586" s="231" t="s">
        <v>365</v>
      </c>
      <c r="E586" s="189"/>
      <c r="F586" s="190">
        <v>154.5</v>
      </c>
      <c r="G586" s="189"/>
    </row>
    <row r="587" spans="1:7" ht="25.5">
      <c r="A587" s="109"/>
      <c r="B587" s="84" t="s">
        <v>417</v>
      </c>
      <c r="C587" s="86"/>
      <c r="D587" s="15" t="s">
        <v>214</v>
      </c>
      <c r="E587" s="190">
        <f>E588</f>
        <v>13653</v>
      </c>
      <c r="F587" s="190">
        <f>F588</f>
        <v>13279.599999999999</v>
      </c>
      <c r="G587" s="190">
        <f>G588</f>
        <v>10127.5</v>
      </c>
    </row>
    <row r="588" spans="1:7" ht="12.75">
      <c r="A588" s="109"/>
      <c r="B588" s="84"/>
      <c r="C588" s="86" t="s">
        <v>338</v>
      </c>
      <c r="D588" s="15" t="s">
        <v>322</v>
      </c>
      <c r="E588" s="190">
        <f>E589+E594+E595+E592+E596</f>
        <v>13653</v>
      </c>
      <c r="F588" s="190">
        <f>F589+F594+F595+F592+F596</f>
        <v>13279.599999999999</v>
      </c>
      <c r="G588" s="190">
        <f>G589+G594+G595+G592+G596</f>
        <v>10127.5</v>
      </c>
    </row>
    <row r="589" spans="1:7" ht="12.75">
      <c r="A589" s="109"/>
      <c r="B589" s="50"/>
      <c r="C589" s="96"/>
      <c r="D589" s="166" t="s">
        <v>215</v>
      </c>
      <c r="E589" s="193">
        <f>E590+E591</f>
        <v>3362</v>
      </c>
      <c r="F589" s="193">
        <f>F590+F591</f>
        <v>8640.4</v>
      </c>
      <c r="G589" s="193">
        <f>G590+G591</f>
        <v>6763.7</v>
      </c>
    </row>
    <row r="590" spans="1:7" ht="12.75">
      <c r="A590" s="109"/>
      <c r="B590" s="50"/>
      <c r="C590" s="96"/>
      <c r="D590" s="166" t="s">
        <v>572</v>
      </c>
      <c r="E590" s="193">
        <v>3005</v>
      </c>
      <c r="F590" s="213">
        <v>8252.4</v>
      </c>
      <c r="G590" s="213">
        <v>6478.3</v>
      </c>
    </row>
    <row r="591" spans="1:7" ht="12.75">
      <c r="A591" s="109"/>
      <c r="B591" s="50"/>
      <c r="C591" s="96"/>
      <c r="D591" s="166" t="s">
        <v>573</v>
      </c>
      <c r="E591" s="193">
        <v>357</v>
      </c>
      <c r="F591" s="214">
        <v>388</v>
      </c>
      <c r="G591" s="213">
        <v>285.4</v>
      </c>
    </row>
    <row r="592" spans="1:7" ht="25.5">
      <c r="A592" s="109"/>
      <c r="B592" s="50"/>
      <c r="C592" s="96"/>
      <c r="D592" s="158" t="s">
        <v>146</v>
      </c>
      <c r="E592" s="191"/>
      <c r="F592" s="191">
        <f>F593</f>
        <v>575.8</v>
      </c>
      <c r="G592" s="191">
        <f>G593</f>
        <v>550.5</v>
      </c>
    </row>
    <row r="593" spans="1:7" ht="12.75">
      <c r="A593" s="109"/>
      <c r="B593" s="50"/>
      <c r="C593" s="96"/>
      <c r="D593" s="166" t="s">
        <v>572</v>
      </c>
      <c r="E593" s="193"/>
      <c r="F593" s="213">
        <v>575.8</v>
      </c>
      <c r="G593" s="213">
        <v>550.5</v>
      </c>
    </row>
    <row r="594" spans="1:7" ht="12.75">
      <c r="A594" s="109"/>
      <c r="B594" s="50"/>
      <c r="C594" s="96"/>
      <c r="D594" s="166" t="s">
        <v>18</v>
      </c>
      <c r="E594" s="193">
        <v>1291</v>
      </c>
      <c r="F594" s="214">
        <v>1291</v>
      </c>
      <c r="G594" s="214">
        <v>1291</v>
      </c>
    </row>
    <row r="595" spans="1:7" ht="12.75">
      <c r="A595" s="109"/>
      <c r="B595" s="50"/>
      <c r="C595" s="96"/>
      <c r="D595" s="166" t="s">
        <v>26</v>
      </c>
      <c r="E595" s="193">
        <v>9000</v>
      </c>
      <c r="F595" s="213">
        <v>1522.4</v>
      </c>
      <c r="G595" s="213">
        <v>1522.3</v>
      </c>
    </row>
    <row r="596" spans="1:7" ht="38.25">
      <c r="A596" s="109"/>
      <c r="B596" s="50"/>
      <c r="C596" s="96"/>
      <c r="D596" s="120" t="s">
        <v>84</v>
      </c>
      <c r="E596" s="193"/>
      <c r="F596" s="214">
        <v>1250</v>
      </c>
      <c r="G596" s="213"/>
    </row>
    <row r="597" spans="1:7" ht="12.75">
      <c r="A597" s="109"/>
      <c r="B597" s="50" t="s">
        <v>305</v>
      </c>
      <c r="C597" s="96"/>
      <c r="D597" s="160" t="s">
        <v>269</v>
      </c>
      <c r="E597" s="189"/>
      <c r="F597" s="189">
        <f>F598</f>
        <v>6160</v>
      </c>
      <c r="G597" s="189"/>
    </row>
    <row r="598" spans="1:7" ht="51">
      <c r="A598" s="109"/>
      <c r="B598" s="84" t="s">
        <v>478</v>
      </c>
      <c r="C598" s="96"/>
      <c r="D598" s="161" t="s">
        <v>479</v>
      </c>
      <c r="E598" s="193"/>
      <c r="F598" s="193">
        <f>F599</f>
        <v>6160</v>
      </c>
      <c r="G598" s="193"/>
    </row>
    <row r="599" spans="1:7" ht="12.75">
      <c r="A599" s="109"/>
      <c r="B599" s="84" t="s">
        <v>613</v>
      </c>
      <c r="C599" s="96"/>
      <c r="D599" s="161" t="s">
        <v>614</v>
      </c>
      <c r="E599" s="193"/>
      <c r="F599" s="193">
        <f>F600</f>
        <v>6160</v>
      </c>
      <c r="G599" s="193"/>
    </row>
    <row r="600" spans="1:7" ht="12.75">
      <c r="A600" s="109"/>
      <c r="B600" s="50"/>
      <c r="C600" s="96" t="s">
        <v>491</v>
      </c>
      <c r="D600" s="161" t="s">
        <v>492</v>
      </c>
      <c r="E600" s="193"/>
      <c r="F600" s="193">
        <f>F601</f>
        <v>6160</v>
      </c>
      <c r="G600" s="193"/>
    </row>
    <row r="601" spans="1:7" ht="51">
      <c r="A601" s="109"/>
      <c r="B601" s="50"/>
      <c r="C601" s="96"/>
      <c r="D601" s="15" t="s">
        <v>85</v>
      </c>
      <c r="E601" s="193"/>
      <c r="F601" s="214">
        <v>6160</v>
      </c>
      <c r="G601" s="180"/>
    </row>
    <row r="602" spans="1:7" ht="13.5">
      <c r="A602" s="128" t="s">
        <v>53</v>
      </c>
      <c r="B602" s="50"/>
      <c r="C602" s="96"/>
      <c r="D602" s="43" t="s">
        <v>54</v>
      </c>
      <c r="E602" s="192"/>
      <c r="F602" s="192">
        <f>F603</f>
        <v>704.3</v>
      </c>
      <c r="G602" s="192">
        <f>G603</f>
        <v>704.3</v>
      </c>
    </row>
    <row r="603" spans="1:7" ht="25.5">
      <c r="A603" s="109"/>
      <c r="B603" s="84" t="s">
        <v>417</v>
      </c>
      <c r="C603" s="96"/>
      <c r="D603" s="15" t="s">
        <v>55</v>
      </c>
      <c r="E603" s="193"/>
      <c r="F603" s="193">
        <f>F604</f>
        <v>704.3</v>
      </c>
      <c r="G603" s="193">
        <f>G604</f>
        <v>704.3</v>
      </c>
    </row>
    <row r="604" spans="1:7" ht="12.75">
      <c r="A604" s="109"/>
      <c r="B604" s="50"/>
      <c r="C604" s="86" t="s">
        <v>338</v>
      </c>
      <c r="D604" s="15" t="s">
        <v>322</v>
      </c>
      <c r="E604" s="193"/>
      <c r="F604" s="215">
        <v>704.3</v>
      </c>
      <c r="G604" s="215">
        <v>704.3</v>
      </c>
    </row>
    <row r="605" spans="1:7" ht="27">
      <c r="A605" s="128" t="s">
        <v>216</v>
      </c>
      <c r="B605" s="50"/>
      <c r="C605" s="96"/>
      <c r="D605" s="43" t="s">
        <v>217</v>
      </c>
      <c r="E605" s="192">
        <f>E606+E610</f>
        <v>5019</v>
      </c>
      <c r="F605" s="192">
        <f>F606+F610</f>
        <v>5108.7</v>
      </c>
      <c r="G605" s="192">
        <f>G606+G610</f>
        <v>4994</v>
      </c>
    </row>
    <row r="606" spans="1:7" ht="25.5">
      <c r="A606" s="109"/>
      <c r="B606" s="50" t="s">
        <v>297</v>
      </c>
      <c r="C606" s="134"/>
      <c r="D606" s="160" t="s">
        <v>296</v>
      </c>
      <c r="E606" s="189">
        <f>E607</f>
        <v>2531</v>
      </c>
      <c r="F606" s="189">
        <f aca="true" t="shared" si="40" ref="F606:G608">F607</f>
        <v>2584.1</v>
      </c>
      <c r="G606" s="189">
        <f t="shared" si="40"/>
        <v>2501.3</v>
      </c>
    </row>
    <row r="607" spans="1:7" ht="12.75">
      <c r="A607" s="109"/>
      <c r="B607" s="84" t="s">
        <v>299</v>
      </c>
      <c r="C607" s="86"/>
      <c r="D607" s="15" t="s">
        <v>238</v>
      </c>
      <c r="E607" s="190">
        <f>E608</f>
        <v>2531</v>
      </c>
      <c r="F607" s="190">
        <f t="shared" si="40"/>
        <v>2584.1</v>
      </c>
      <c r="G607" s="190">
        <f t="shared" si="40"/>
        <v>2501.3</v>
      </c>
    </row>
    <row r="608" spans="1:7" ht="12.75">
      <c r="A608" s="109"/>
      <c r="B608" s="84"/>
      <c r="C608" s="86" t="s">
        <v>321</v>
      </c>
      <c r="D608" s="15" t="s">
        <v>304</v>
      </c>
      <c r="E608" s="190">
        <f>E609</f>
        <v>2531</v>
      </c>
      <c r="F608" s="190">
        <f t="shared" si="40"/>
        <v>2584.1</v>
      </c>
      <c r="G608" s="190">
        <f t="shared" si="40"/>
        <v>2501.3</v>
      </c>
    </row>
    <row r="609" spans="1:7" ht="12.75">
      <c r="A609" s="109"/>
      <c r="B609" s="50"/>
      <c r="C609" s="96"/>
      <c r="D609" s="49" t="s">
        <v>184</v>
      </c>
      <c r="E609" s="193">
        <v>2531</v>
      </c>
      <c r="F609" s="213">
        <v>2584.1</v>
      </c>
      <c r="G609" s="213">
        <v>2501.3</v>
      </c>
    </row>
    <row r="610" spans="1:7" ht="51">
      <c r="A610" s="109"/>
      <c r="B610" s="50" t="s">
        <v>198</v>
      </c>
      <c r="C610" s="96"/>
      <c r="D610" s="16" t="s">
        <v>399</v>
      </c>
      <c r="E610" s="189">
        <f>E611</f>
        <v>2488</v>
      </c>
      <c r="F610" s="189">
        <f aca="true" t="shared" si="41" ref="F610:G612">F611</f>
        <v>2524.6</v>
      </c>
      <c r="G610" s="189">
        <f t="shared" si="41"/>
        <v>2492.7</v>
      </c>
    </row>
    <row r="611" spans="1:7" ht="12.75">
      <c r="A611" s="109"/>
      <c r="B611" s="84" t="s">
        <v>400</v>
      </c>
      <c r="C611" s="86"/>
      <c r="D611" s="85" t="s">
        <v>176</v>
      </c>
      <c r="E611" s="190">
        <f>E612</f>
        <v>2488</v>
      </c>
      <c r="F611" s="190">
        <f t="shared" si="41"/>
        <v>2524.6</v>
      </c>
      <c r="G611" s="190">
        <f t="shared" si="41"/>
        <v>2492.7</v>
      </c>
    </row>
    <row r="612" spans="1:7" ht="12.75">
      <c r="A612" s="109"/>
      <c r="B612" s="84"/>
      <c r="C612" s="86" t="s">
        <v>367</v>
      </c>
      <c r="D612" s="85" t="s">
        <v>368</v>
      </c>
      <c r="E612" s="190">
        <f>E613</f>
        <v>2488</v>
      </c>
      <c r="F612" s="190">
        <f t="shared" si="41"/>
        <v>2524.6</v>
      </c>
      <c r="G612" s="190">
        <f t="shared" si="41"/>
        <v>2492.7</v>
      </c>
    </row>
    <row r="613" spans="1:7" ht="12.75">
      <c r="A613" s="109"/>
      <c r="B613" s="50"/>
      <c r="C613" s="96"/>
      <c r="D613" s="49" t="s">
        <v>184</v>
      </c>
      <c r="E613" s="63">
        <v>2488</v>
      </c>
      <c r="F613" s="213">
        <v>2524.6</v>
      </c>
      <c r="G613" s="213">
        <v>2492.7</v>
      </c>
    </row>
    <row r="614" spans="1:7" ht="12.75">
      <c r="A614" s="137"/>
      <c r="B614" s="76"/>
      <c r="C614" s="137"/>
      <c r="D614" s="162"/>
      <c r="E614" s="68"/>
      <c r="F614" s="203"/>
      <c r="G614" s="203"/>
    </row>
    <row r="615" spans="1:7" ht="13.5">
      <c r="A615" s="109" t="s">
        <v>218</v>
      </c>
      <c r="B615" s="50"/>
      <c r="C615" s="134"/>
      <c r="D615" s="163" t="s">
        <v>419</v>
      </c>
      <c r="E615" s="61">
        <f>E616+E644+E666+E686+E691+E706</f>
        <v>283032</v>
      </c>
      <c r="F615" s="61">
        <f>F616+F644+F666+F686+F691+F706</f>
        <v>585469.5</v>
      </c>
      <c r="G615" s="61">
        <f>G616+G644+G666+G686+G691+G706</f>
        <v>416951.8</v>
      </c>
    </row>
    <row r="616" spans="1:7" ht="13.5">
      <c r="A616" s="134" t="s">
        <v>219</v>
      </c>
      <c r="B616" s="50"/>
      <c r="C616" s="134"/>
      <c r="D616" s="124" t="s">
        <v>420</v>
      </c>
      <c r="E616" s="188">
        <f>E623+E631+E617+E638</f>
        <v>110207</v>
      </c>
      <c r="F616" s="188">
        <f>F623+F631+F617+F638</f>
        <v>330080</v>
      </c>
      <c r="G616" s="188">
        <f>G623+G631+G617+G638</f>
        <v>210151.59999999998</v>
      </c>
    </row>
    <row r="617" spans="1:7" ht="38.25">
      <c r="A617" s="134"/>
      <c r="B617" s="78" t="s">
        <v>290</v>
      </c>
      <c r="C617" s="96"/>
      <c r="D617" s="40" t="s">
        <v>370</v>
      </c>
      <c r="E617" s="189">
        <f aca="true" t="shared" si="42" ref="E617:G618">E618</f>
        <v>10600</v>
      </c>
      <c r="F617" s="189">
        <f t="shared" si="42"/>
        <v>3915.5</v>
      </c>
      <c r="G617" s="189">
        <f t="shared" si="42"/>
        <v>2829.4</v>
      </c>
    </row>
    <row r="618" spans="1:7" ht="25.5">
      <c r="A618" s="134"/>
      <c r="B618" s="84" t="s">
        <v>371</v>
      </c>
      <c r="C618" s="86"/>
      <c r="D618" s="15" t="s">
        <v>428</v>
      </c>
      <c r="E618" s="190">
        <f t="shared" si="42"/>
        <v>10600</v>
      </c>
      <c r="F618" s="190">
        <f t="shared" si="42"/>
        <v>3915.5</v>
      </c>
      <c r="G618" s="190">
        <f t="shared" si="42"/>
        <v>2829.4</v>
      </c>
    </row>
    <row r="619" spans="1:7" ht="13.5">
      <c r="A619" s="134"/>
      <c r="B619" s="84"/>
      <c r="C619" s="86" t="s">
        <v>429</v>
      </c>
      <c r="D619" s="15" t="s">
        <v>372</v>
      </c>
      <c r="E619" s="190">
        <f>E621+E620</f>
        <v>10600</v>
      </c>
      <c r="F619" s="190">
        <f>F621+F620+F622</f>
        <v>3915.5</v>
      </c>
      <c r="G619" s="190">
        <f>G621+G620+G622</f>
        <v>2829.4</v>
      </c>
    </row>
    <row r="620" spans="1:7" ht="13.5">
      <c r="A620" s="134"/>
      <c r="B620" s="84"/>
      <c r="C620" s="86"/>
      <c r="D620" s="15" t="s">
        <v>118</v>
      </c>
      <c r="E620" s="190">
        <v>9000</v>
      </c>
      <c r="F620" s="190"/>
      <c r="G620" s="190"/>
    </row>
    <row r="621" spans="1:7" ht="25.5">
      <c r="A621" s="134"/>
      <c r="B621" s="50"/>
      <c r="C621" s="134"/>
      <c r="D621" s="15" t="s">
        <v>430</v>
      </c>
      <c r="E621" s="193">
        <v>1600</v>
      </c>
      <c r="F621" s="213">
        <v>3515.5</v>
      </c>
      <c r="G621" s="213">
        <v>2730.4</v>
      </c>
    </row>
    <row r="622" spans="1:7" ht="38.25">
      <c r="A622" s="134"/>
      <c r="B622" s="50"/>
      <c r="C622" s="134"/>
      <c r="D622" s="15" t="s">
        <v>581</v>
      </c>
      <c r="E622" s="193"/>
      <c r="F622" s="246">
        <v>400</v>
      </c>
      <c r="G622" s="246">
        <v>99</v>
      </c>
    </row>
    <row r="623" spans="1:7" ht="13.5">
      <c r="A623" s="134"/>
      <c r="B623" s="50" t="s">
        <v>220</v>
      </c>
      <c r="C623" s="134"/>
      <c r="D623" s="40" t="s">
        <v>221</v>
      </c>
      <c r="E623" s="189">
        <f aca="true" t="shared" si="43" ref="E623:G624">E624</f>
        <v>74671</v>
      </c>
      <c r="F623" s="189">
        <f t="shared" si="43"/>
        <v>138768.8</v>
      </c>
      <c r="G623" s="189">
        <f t="shared" si="43"/>
        <v>113552.29999999999</v>
      </c>
    </row>
    <row r="624" spans="1:7" ht="13.5">
      <c r="A624" s="134"/>
      <c r="B624" s="84" t="s">
        <v>418</v>
      </c>
      <c r="C624" s="86"/>
      <c r="D624" s="85" t="s">
        <v>176</v>
      </c>
      <c r="E624" s="190">
        <f t="shared" si="43"/>
        <v>74671</v>
      </c>
      <c r="F624" s="190">
        <f t="shared" si="43"/>
        <v>138768.8</v>
      </c>
      <c r="G624" s="190">
        <f t="shared" si="43"/>
        <v>113552.29999999999</v>
      </c>
    </row>
    <row r="625" spans="1:7" ht="13.5">
      <c r="A625" s="134"/>
      <c r="B625" s="84"/>
      <c r="C625" s="86" t="s">
        <v>367</v>
      </c>
      <c r="D625" s="85" t="s">
        <v>368</v>
      </c>
      <c r="E625" s="190">
        <f>E626+E629+E630+E628+E627</f>
        <v>74671</v>
      </c>
      <c r="F625" s="190">
        <f>F626+F629+F630+F628+F627</f>
        <v>138768.8</v>
      </c>
      <c r="G625" s="190">
        <f>G626+G629+G630+G628+G627</f>
        <v>113552.29999999999</v>
      </c>
    </row>
    <row r="626" spans="1:7" ht="13.5">
      <c r="A626" s="134"/>
      <c r="B626" s="84"/>
      <c r="C626" s="130"/>
      <c r="D626" s="15" t="s">
        <v>222</v>
      </c>
      <c r="E626" s="190">
        <v>58611</v>
      </c>
      <c r="F626" s="213">
        <v>77813.4</v>
      </c>
      <c r="G626" s="213">
        <v>75248.1</v>
      </c>
    </row>
    <row r="627" spans="1:7" ht="25.5">
      <c r="A627" s="134"/>
      <c r="B627" s="84"/>
      <c r="C627" s="130"/>
      <c r="D627" s="15" t="s">
        <v>607</v>
      </c>
      <c r="E627" s="190"/>
      <c r="F627" s="213">
        <v>39841.6</v>
      </c>
      <c r="G627" s="213">
        <v>18591.6</v>
      </c>
    </row>
    <row r="628" spans="1:7" ht="25.5">
      <c r="A628" s="134"/>
      <c r="B628" s="84"/>
      <c r="C628" s="130"/>
      <c r="D628" s="15" t="s">
        <v>596</v>
      </c>
      <c r="E628" s="190"/>
      <c r="F628" s="213">
        <v>283.5</v>
      </c>
      <c r="G628" s="213">
        <v>283.5</v>
      </c>
    </row>
    <row r="629" spans="1:7" ht="25.5">
      <c r="A629" s="134"/>
      <c r="B629" s="50"/>
      <c r="C629" s="134"/>
      <c r="D629" s="158" t="s">
        <v>141</v>
      </c>
      <c r="E629" s="191">
        <v>11397</v>
      </c>
      <c r="F629" s="213">
        <v>15784.9</v>
      </c>
      <c r="G629" s="213">
        <v>14930.2</v>
      </c>
    </row>
    <row r="630" spans="1:7" ht="25.5">
      <c r="A630" s="134"/>
      <c r="B630" s="50"/>
      <c r="C630" s="134"/>
      <c r="D630" s="158" t="s">
        <v>146</v>
      </c>
      <c r="E630" s="191">
        <v>4663</v>
      </c>
      <c r="F630" s="213">
        <v>5045.4</v>
      </c>
      <c r="G630" s="213">
        <v>4498.9</v>
      </c>
    </row>
    <row r="631" spans="1:7" ht="13.5">
      <c r="A631" s="134"/>
      <c r="B631" s="50" t="s">
        <v>457</v>
      </c>
      <c r="C631" s="134"/>
      <c r="D631" s="122" t="s">
        <v>458</v>
      </c>
      <c r="E631" s="187">
        <f aca="true" t="shared" si="44" ref="E631:G632">E632</f>
        <v>24936</v>
      </c>
      <c r="F631" s="187">
        <f t="shared" si="44"/>
        <v>32388.899999999998</v>
      </c>
      <c r="G631" s="187">
        <f t="shared" si="44"/>
        <v>28029.8</v>
      </c>
    </row>
    <row r="632" spans="1:7" s="45" customFormat="1" ht="12.75">
      <c r="A632" s="109"/>
      <c r="B632" s="84" t="s">
        <v>459</v>
      </c>
      <c r="C632" s="86"/>
      <c r="D632" s="85" t="s">
        <v>176</v>
      </c>
      <c r="E632" s="190">
        <f t="shared" si="44"/>
        <v>24936</v>
      </c>
      <c r="F632" s="190">
        <f t="shared" si="44"/>
        <v>32388.899999999998</v>
      </c>
      <c r="G632" s="190">
        <f t="shared" si="44"/>
        <v>28029.8</v>
      </c>
    </row>
    <row r="633" spans="1:7" ht="13.5">
      <c r="A633" s="134"/>
      <c r="B633" s="84"/>
      <c r="C633" s="86" t="s">
        <v>367</v>
      </c>
      <c r="D633" s="85" t="s">
        <v>368</v>
      </c>
      <c r="E633" s="190">
        <f>E634+E637+E636+E635</f>
        <v>24936</v>
      </c>
      <c r="F633" s="190">
        <f>F634+F637+F636+F635</f>
        <v>32388.899999999998</v>
      </c>
      <c r="G633" s="190">
        <f>G634+G637+G636+G635</f>
        <v>28029.8</v>
      </c>
    </row>
    <row r="634" spans="1:7" ht="13.5">
      <c r="A634" s="134"/>
      <c r="B634" s="50"/>
      <c r="C634" s="134"/>
      <c r="D634" s="15" t="s">
        <v>222</v>
      </c>
      <c r="E634" s="190">
        <v>2745</v>
      </c>
      <c r="F634" s="213">
        <v>3583.3</v>
      </c>
      <c r="G634" s="213">
        <v>1387.6</v>
      </c>
    </row>
    <row r="635" spans="1:7" ht="25.5">
      <c r="A635" s="134"/>
      <c r="B635" s="50"/>
      <c r="C635" s="134"/>
      <c r="D635" s="15" t="s">
        <v>607</v>
      </c>
      <c r="E635" s="190"/>
      <c r="F635" s="214">
        <v>2150</v>
      </c>
      <c r="G635" s="214">
        <v>400</v>
      </c>
    </row>
    <row r="636" spans="1:7" ht="25.5">
      <c r="A636" s="134"/>
      <c r="B636" s="50"/>
      <c r="C636" s="134"/>
      <c r="D636" s="15" t="s">
        <v>596</v>
      </c>
      <c r="E636" s="190"/>
      <c r="F636" s="214">
        <v>2400</v>
      </c>
      <c r="G636" s="214">
        <v>2400</v>
      </c>
    </row>
    <row r="637" spans="1:7" ht="25.5">
      <c r="A637" s="134"/>
      <c r="B637" s="50"/>
      <c r="C637" s="134"/>
      <c r="D637" s="158" t="s">
        <v>141</v>
      </c>
      <c r="E637" s="191">
        <v>22191</v>
      </c>
      <c r="F637" s="213">
        <v>24255.6</v>
      </c>
      <c r="G637" s="213">
        <v>23842.2</v>
      </c>
    </row>
    <row r="638" spans="1:7" ht="13.5">
      <c r="A638" s="134"/>
      <c r="B638" s="50" t="s">
        <v>305</v>
      </c>
      <c r="C638" s="96"/>
      <c r="D638" s="160" t="s">
        <v>269</v>
      </c>
      <c r="E638" s="189"/>
      <c r="F638" s="189">
        <f aca="true" t="shared" si="45" ref="F638:G640">F639</f>
        <v>155006.80000000002</v>
      </c>
      <c r="G638" s="189">
        <f t="shared" si="45"/>
        <v>65740.1</v>
      </c>
    </row>
    <row r="639" spans="1:7" ht="51">
      <c r="A639" s="134"/>
      <c r="B639" s="84" t="s">
        <v>478</v>
      </c>
      <c r="C639" s="96"/>
      <c r="D639" s="161" t="s">
        <v>479</v>
      </c>
      <c r="E639" s="190"/>
      <c r="F639" s="190">
        <f t="shared" si="45"/>
        <v>155006.80000000002</v>
      </c>
      <c r="G639" s="190">
        <f t="shared" si="45"/>
        <v>65740.1</v>
      </c>
    </row>
    <row r="640" spans="1:7" ht="13.5">
      <c r="A640" s="134"/>
      <c r="B640" s="84" t="s">
        <v>613</v>
      </c>
      <c r="C640" s="96"/>
      <c r="D640" s="161" t="s">
        <v>614</v>
      </c>
      <c r="E640" s="190"/>
      <c r="F640" s="190">
        <f t="shared" si="45"/>
        <v>155006.80000000002</v>
      </c>
      <c r="G640" s="190">
        <f t="shared" si="45"/>
        <v>65740.1</v>
      </c>
    </row>
    <row r="641" spans="1:7" ht="13.5">
      <c r="A641" s="134"/>
      <c r="B641" s="50"/>
      <c r="C641" s="96" t="s">
        <v>491</v>
      </c>
      <c r="D641" s="161" t="s">
        <v>492</v>
      </c>
      <c r="E641" s="190"/>
      <c r="F641" s="190">
        <f>F642+F643</f>
        <v>155006.80000000002</v>
      </c>
      <c r="G641" s="190">
        <f>G642+G643</f>
        <v>65740.1</v>
      </c>
    </row>
    <row r="642" spans="1:7" ht="38.25">
      <c r="A642" s="134"/>
      <c r="B642" s="50"/>
      <c r="C642" s="134"/>
      <c r="D642" s="15" t="s">
        <v>608</v>
      </c>
      <c r="E642" s="190"/>
      <c r="F642" s="213">
        <v>146164.6</v>
      </c>
      <c r="G642" s="213">
        <v>56897.9</v>
      </c>
    </row>
    <row r="643" spans="1:7" ht="51">
      <c r="A643" s="134"/>
      <c r="B643" s="50"/>
      <c r="C643" s="134"/>
      <c r="D643" s="15" t="s">
        <v>575</v>
      </c>
      <c r="E643" s="190"/>
      <c r="F643" s="213">
        <v>8842.2</v>
      </c>
      <c r="G643" s="213">
        <v>8842.2</v>
      </c>
    </row>
    <row r="644" spans="1:7" ht="13.5">
      <c r="A644" s="134" t="s">
        <v>227</v>
      </c>
      <c r="B644" s="50"/>
      <c r="C644" s="134"/>
      <c r="D644" s="124" t="s">
        <v>543</v>
      </c>
      <c r="E644" s="188">
        <f>E649+E660+E657</f>
        <v>63221</v>
      </c>
      <c r="F644" s="188">
        <f>F649+F660+F657+F645</f>
        <v>125924.90000000001</v>
      </c>
      <c r="G644" s="188">
        <f>G649+G660+G657+G645</f>
        <v>85013.8</v>
      </c>
    </row>
    <row r="645" spans="1:7" ht="38.25">
      <c r="A645" s="134"/>
      <c r="B645" s="78" t="s">
        <v>290</v>
      </c>
      <c r="C645" s="96"/>
      <c r="D645" s="40" t="s">
        <v>370</v>
      </c>
      <c r="E645" s="190"/>
      <c r="F645" s="189">
        <f aca="true" t="shared" si="46" ref="F645:G647">F646</f>
        <v>9.7</v>
      </c>
      <c r="G645" s="189">
        <f t="shared" si="46"/>
        <v>9.7</v>
      </c>
    </row>
    <row r="646" spans="1:7" ht="25.5">
      <c r="A646" s="134"/>
      <c r="B646" s="84" t="s">
        <v>371</v>
      </c>
      <c r="C646" s="86"/>
      <c r="D646" s="15" t="s">
        <v>428</v>
      </c>
      <c r="E646" s="190"/>
      <c r="F646" s="190">
        <f t="shared" si="46"/>
        <v>9.7</v>
      </c>
      <c r="G646" s="190">
        <f t="shared" si="46"/>
        <v>9.7</v>
      </c>
    </row>
    <row r="647" spans="1:7" ht="13.5">
      <c r="A647" s="134"/>
      <c r="B647" s="84"/>
      <c r="C647" s="86" t="s">
        <v>429</v>
      </c>
      <c r="D647" s="15" t="s">
        <v>372</v>
      </c>
      <c r="E647" s="190"/>
      <c r="F647" s="190">
        <f t="shared" si="46"/>
        <v>9.7</v>
      </c>
      <c r="G647" s="190">
        <f t="shared" si="46"/>
        <v>9.7</v>
      </c>
    </row>
    <row r="648" spans="1:7" ht="25.5">
      <c r="A648" s="134"/>
      <c r="B648" s="50"/>
      <c r="C648" s="134"/>
      <c r="D648" s="15" t="s">
        <v>582</v>
      </c>
      <c r="E648" s="190"/>
      <c r="F648" s="190">
        <v>9.7</v>
      </c>
      <c r="G648" s="190">
        <v>9.7</v>
      </c>
    </row>
    <row r="649" spans="1:7" ht="13.5">
      <c r="A649" s="134"/>
      <c r="B649" s="50" t="s">
        <v>223</v>
      </c>
      <c r="C649" s="134"/>
      <c r="D649" s="40" t="s">
        <v>224</v>
      </c>
      <c r="E649" s="189">
        <f aca="true" t="shared" si="47" ref="E649:G650">E650</f>
        <v>63221</v>
      </c>
      <c r="F649" s="189">
        <f t="shared" si="47"/>
        <v>84134.20000000001</v>
      </c>
      <c r="G649" s="189">
        <f t="shared" si="47"/>
        <v>74069.2</v>
      </c>
    </row>
    <row r="650" spans="1:7" ht="13.5">
      <c r="A650" s="134"/>
      <c r="B650" s="84" t="s">
        <v>424</v>
      </c>
      <c r="C650" s="86"/>
      <c r="D650" s="85" t="s">
        <v>176</v>
      </c>
      <c r="E650" s="190">
        <f t="shared" si="47"/>
        <v>63221</v>
      </c>
      <c r="F650" s="190">
        <f t="shared" si="47"/>
        <v>84134.20000000001</v>
      </c>
      <c r="G650" s="190">
        <f t="shared" si="47"/>
        <v>74069.2</v>
      </c>
    </row>
    <row r="651" spans="1:7" ht="13.5">
      <c r="A651" s="134"/>
      <c r="B651" s="84"/>
      <c r="C651" s="86" t="s">
        <v>367</v>
      </c>
      <c r="D651" s="85" t="s">
        <v>368</v>
      </c>
      <c r="E651" s="190">
        <f>E652+E655+E656+E654+E653</f>
        <v>63221</v>
      </c>
      <c r="F651" s="190">
        <f>F652+F655+F656+F654+F653</f>
        <v>84134.20000000001</v>
      </c>
      <c r="G651" s="190">
        <f>G652+G655+G656+G654+G653</f>
        <v>74069.2</v>
      </c>
    </row>
    <row r="652" spans="1:7" ht="13.5">
      <c r="A652" s="134"/>
      <c r="B652" s="50"/>
      <c r="C652" s="134"/>
      <c r="D652" s="15" t="s">
        <v>222</v>
      </c>
      <c r="E652" s="190">
        <v>22014</v>
      </c>
      <c r="F652" s="213">
        <v>25728.9</v>
      </c>
      <c r="G652" s="213">
        <v>24239.5</v>
      </c>
    </row>
    <row r="653" spans="1:7" ht="25.5">
      <c r="A653" s="134"/>
      <c r="B653" s="50"/>
      <c r="C653" s="134"/>
      <c r="D653" s="15" t="s">
        <v>607</v>
      </c>
      <c r="E653" s="190"/>
      <c r="F653" s="213">
        <v>13255</v>
      </c>
      <c r="G653" s="213">
        <v>5355</v>
      </c>
    </row>
    <row r="654" spans="1:7" ht="25.5">
      <c r="A654" s="134"/>
      <c r="B654" s="50"/>
      <c r="C654" s="134"/>
      <c r="D654" s="15" t="s">
        <v>596</v>
      </c>
      <c r="E654" s="190"/>
      <c r="F654" s="214">
        <v>166</v>
      </c>
      <c r="G654" s="214">
        <v>166</v>
      </c>
    </row>
    <row r="655" spans="1:7" ht="25.5">
      <c r="A655" s="134"/>
      <c r="B655" s="50"/>
      <c r="C655" s="134"/>
      <c r="D655" s="158" t="s">
        <v>141</v>
      </c>
      <c r="E655" s="191">
        <v>39173</v>
      </c>
      <c r="F655" s="213">
        <v>44550.8</v>
      </c>
      <c r="G655" s="213">
        <v>43908.7</v>
      </c>
    </row>
    <row r="656" spans="1:7" ht="25.5">
      <c r="A656" s="134"/>
      <c r="B656" s="50"/>
      <c r="C656" s="134"/>
      <c r="D656" s="158" t="s">
        <v>146</v>
      </c>
      <c r="E656" s="191">
        <v>2034</v>
      </c>
      <c r="F656" s="213">
        <v>433.5</v>
      </c>
      <c r="G656" s="214">
        <v>400</v>
      </c>
    </row>
    <row r="657" spans="1:7" ht="13.5">
      <c r="A657" s="134"/>
      <c r="B657" s="50" t="s">
        <v>259</v>
      </c>
      <c r="C657" s="134"/>
      <c r="D657" s="40" t="s">
        <v>488</v>
      </c>
      <c r="E657" s="189"/>
      <c r="F657" s="189">
        <f>F658</f>
        <v>20.4</v>
      </c>
      <c r="G657" s="189">
        <f>G658</f>
        <v>17.3</v>
      </c>
    </row>
    <row r="658" spans="1:7" ht="38.25">
      <c r="A658" s="134"/>
      <c r="B658" s="84" t="s">
        <v>489</v>
      </c>
      <c r="C658" s="130"/>
      <c r="D658" s="15" t="s">
        <v>490</v>
      </c>
      <c r="E658" s="190"/>
      <c r="F658" s="190">
        <f>F659</f>
        <v>20.4</v>
      </c>
      <c r="G658" s="190">
        <f>G659</f>
        <v>17.3</v>
      </c>
    </row>
    <row r="659" spans="1:7" ht="13.5">
      <c r="A659" s="134"/>
      <c r="B659" s="84"/>
      <c r="C659" s="86" t="s">
        <v>310</v>
      </c>
      <c r="D659" s="15" t="s">
        <v>277</v>
      </c>
      <c r="E659" s="190"/>
      <c r="F659" s="213">
        <v>20.4</v>
      </c>
      <c r="G659" s="213">
        <v>17.3</v>
      </c>
    </row>
    <row r="660" spans="1:7" ht="13.5">
      <c r="A660" s="134"/>
      <c r="B660" s="50" t="s">
        <v>305</v>
      </c>
      <c r="C660" s="96"/>
      <c r="D660" s="160" t="s">
        <v>269</v>
      </c>
      <c r="E660" s="189"/>
      <c r="F660" s="189">
        <f aca="true" t="shared" si="48" ref="F660:G662">F661</f>
        <v>41760.6</v>
      </c>
      <c r="G660" s="189">
        <f t="shared" si="48"/>
        <v>10917.6</v>
      </c>
    </row>
    <row r="661" spans="1:7" ht="51">
      <c r="A661" s="134"/>
      <c r="B661" s="84" t="s">
        <v>478</v>
      </c>
      <c r="C661" s="96"/>
      <c r="D661" s="161" t="s">
        <v>479</v>
      </c>
      <c r="E661" s="190"/>
      <c r="F661" s="190">
        <f t="shared" si="48"/>
        <v>41760.6</v>
      </c>
      <c r="G661" s="190">
        <f t="shared" si="48"/>
        <v>10917.6</v>
      </c>
    </row>
    <row r="662" spans="1:7" ht="13.5">
      <c r="A662" s="134"/>
      <c r="B662" s="84" t="s">
        <v>613</v>
      </c>
      <c r="C662" s="96"/>
      <c r="D662" s="161" t="s">
        <v>614</v>
      </c>
      <c r="E662" s="190"/>
      <c r="F662" s="190">
        <f t="shared" si="48"/>
        <v>41760.6</v>
      </c>
      <c r="G662" s="190">
        <f t="shared" si="48"/>
        <v>10917.6</v>
      </c>
    </row>
    <row r="663" spans="1:7" ht="13.5">
      <c r="A663" s="134"/>
      <c r="B663" s="50"/>
      <c r="C663" s="96" t="s">
        <v>491</v>
      </c>
      <c r="D663" s="161" t="s">
        <v>492</v>
      </c>
      <c r="E663" s="190"/>
      <c r="F663" s="190">
        <f>F664+F665</f>
        <v>41760.6</v>
      </c>
      <c r="G663" s="190">
        <f>G664+G665</f>
        <v>10917.6</v>
      </c>
    </row>
    <row r="664" spans="1:7" ht="38.25">
      <c r="A664" s="134"/>
      <c r="B664" s="50"/>
      <c r="C664" s="134"/>
      <c r="D664" s="15" t="s">
        <v>608</v>
      </c>
      <c r="E664" s="190"/>
      <c r="F664" s="213">
        <v>41736.1</v>
      </c>
      <c r="G664" s="213">
        <v>10893.1</v>
      </c>
    </row>
    <row r="665" spans="1:7" ht="51">
      <c r="A665" s="134"/>
      <c r="B665" s="50"/>
      <c r="C665" s="134"/>
      <c r="D665" s="15" t="s">
        <v>575</v>
      </c>
      <c r="E665" s="190"/>
      <c r="F665" s="213">
        <v>24.5</v>
      </c>
      <c r="G665" s="213">
        <v>24.5</v>
      </c>
    </row>
    <row r="666" spans="1:7" ht="13.5">
      <c r="A666" s="134" t="s">
        <v>231</v>
      </c>
      <c r="B666" s="50"/>
      <c r="C666" s="134"/>
      <c r="D666" s="124" t="s">
        <v>431</v>
      </c>
      <c r="E666" s="188">
        <f>E667+E675+E680</f>
        <v>68728.6</v>
      </c>
      <c r="F666" s="188">
        <f>F667+F675+F680</f>
        <v>83538.3</v>
      </c>
      <c r="G666" s="188">
        <f>G667+G675+G680</f>
        <v>79770.2</v>
      </c>
    </row>
    <row r="667" spans="1:7" ht="13.5">
      <c r="A667" s="134"/>
      <c r="B667" s="50" t="s">
        <v>225</v>
      </c>
      <c r="C667" s="134"/>
      <c r="D667" s="122" t="s">
        <v>226</v>
      </c>
      <c r="E667" s="187">
        <f aca="true" t="shared" si="49" ref="E667:G668">E668</f>
        <v>58306</v>
      </c>
      <c r="F667" s="187">
        <f t="shared" si="49"/>
        <v>62726.3</v>
      </c>
      <c r="G667" s="187">
        <f t="shared" si="49"/>
        <v>61862.100000000006</v>
      </c>
    </row>
    <row r="668" spans="1:7" ht="13.5">
      <c r="A668" s="134"/>
      <c r="B668" s="84" t="s">
        <v>432</v>
      </c>
      <c r="C668" s="130"/>
      <c r="D668" s="85" t="s">
        <v>176</v>
      </c>
      <c r="E668" s="190">
        <f t="shared" si="49"/>
        <v>58306</v>
      </c>
      <c r="F668" s="190">
        <f t="shared" si="49"/>
        <v>62726.3</v>
      </c>
      <c r="G668" s="190">
        <f t="shared" si="49"/>
        <v>61862.100000000006</v>
      </c>
    </row>
    <row r="669" spans="1:7" ht="13.5">
      <c r="A669" s="134"/>
      <c r="B669" s="84"/>
      <c r="C669" s="86" t="s">
        <v>367</v>
      </c>
      <c r="D669" s="85" t="s">
        <v>368</v>
      </c>
      <c r="E669" s="190">
        <f>E670+E673+E674+E672+E671</f>
        <v>58306</v>
      </c>
      <c r="F669" s="190">
        <f>F670+F673+F674+F672+F671</f>
        <v>62726.3</v>
      </c>
      <c r="G669" s="190">
        <f>G670+G673+G674+G672+G671</f>
        <v>61862.100000000006</v>
      </c>
    </row>
    <row r="670" spans="1:7" ht="13.5">
      <c r="A670" s="134"/>
      <c r="B670" s="50"/>
      <c r="C670" s="129"/>
      <c r="D670" s="15" t="s">
        <v>222</v>
      </c>
      <c r="E670" s="193">
        <v>57306</v>
      </c>
      <c r="F670" s="213">
        <v>60920.1</v>
      </c>
      <c r="G670" s="213">
        <v>60439.6</v>
      </c>
    </row>
    <row r="671" spans="1:7" ht="25.5">
      <c r="A671" s="134"/>
      <c r="B671" s="50"/>
      <c r="C671" s="129"/>
      <c r="D671" s="15" t="s">
        <v>607</v>
      </c>
      <c r="E671" s="193"/>
      <c r="F671" s="213">
        <v>732.8</v>
      </c>
      <c r="G671" s="213">
        <v>382.8</v>
      </c>
    </row>
    <row r="672" spans="1:7" ht="25.5">
      <c r="A672" s="134"/>
      <c r="B672" s="50"/>
      <c r="C672" s="129"/>
      <c r="D672" s="15" t="s">
        <v>596</v>
      </c>
      <c r="E672" s="193"/>
      <c r="F672" s="213">
        <v>99.9</v>
      </c>
      <c r="G672" s="213">
        <v>99.9</v>
      </c>
    </row>
    <row r="673" spans="1:7" ht="25.5">
      <c r="A673" s="134"/>
      <c r="B673" s="50"/>
      <c r="C673" s="129"/>
      <c r="D673" s="158" t="s">
        <v>141</v>
      </c>
      <c r="E673" s="201">
        <v>1000</v>
      </c>
      <c r="F673" s="213">
        <v>829.1</v>
      </c>
      <c r="G673" s="213">
        <v>797.4</v>
      </c>
    </row>
    <row r="674" spans="1:7" ht="25.5">
      <c r="A674" s="134"/>
      <c r="B674" s="50"/>
      <c r="C674" s="129"/>
      <c r="D674" s="158" t="s">
        <v>146</v>
      </c>
      <c r="E674" s="201"/>
      <c r="F674" s="213">
        <v>144.4</v>
      </c>
      <c r="G674" s="213">
        <v>142.4</v>
      </c>
    </row>
    <row r="675" spans="1:7" ht="13.5">
      <c r="A675" s="134"/>
      <c r="B675" s="50" t="s">
        <v>259</v>
      </c>
      <c r="C675" s="134"/>
      <c r="D675" s="40" t="s">
        <v>488</v>
      </c>
      <c r="E675" s="187">
        <f>E676+E678</f>
        <v>10422.6</v>
      </c>
      <c r="F675" s="187">
        <f>F676+F678</f>
        <v>17388</v>
      </c>
      <c r="G675" s="187">
        <f>G676+G678</f>
        <v>15894.400000000001</v>
      </c>
    </row>
    <row r="676" spans="1:7" ht="38.25">
      <c r="A676" s="134"/>
      <c r="B676" s="84" t="s">
        <v>489</v>
      </c>
      <c r="C676" s="130"/>
      <c r="D676" s="15" t="s">
        <v>490</v>
      </c>
      <c r="E676" s="190">
        <f>E677</f>
        <v>10422.6</v>
      </c>
      <c r="F676" s="190">
        <f>F677</f>
        <v>13433.3</v>
      </c>
      <c r="G676" s="190">
        <f>G677</f>
        <v>11939.7</v>
      </c>
    </row>
    <row r="677" spans="1:7" ht="13.5">
      <c r="A677" s="134"/>
      <c r="B677" s="84"/>
      <c r="C677" s="86" t="s">
        <v>310</v>
      </c>
      <c r="D677" s="15" t="s">
        <v>277</v>
      </c>
      <c r="E677" s="190">
        <v>10422.6</v>
      </c>
      <c r="F677" s="213">
        <v>13433.3</v>
      </c>
      <c r="G677" s="213">
        <v>11939.7</v>
      </c>
    </row>
    <row r="678" spans="1:7" ht="38.25">
      <c r="A678" s="134"/>
      <c r="B678" s="84" t="s">
        <v>489</v>
      </c>
      <c r="C678" s="130"/>
      <c r="D678" s="15" t="s">
        <v>558</v>
      </c>
      <c r="E678" s="190"/>
      <c r="F678" s="190">
        <f>F679</f>
        <v>3954.7</v>
      </c>
      <c r="G678" s="190">
        <f>G679</f>
        <v>3954.7</v>
      </c>
    </row>
    <row r="679" spans="1:7" ht="13.5">
      <c r="A679" s="134"/>
      <c r="B679" s="84"/>
      <c r="C679" s="86" t="s">
        <v>310</v>
      </c>
      <c r="D679" s="15" t="s">
        <v>277</v>
      </c>
      <c r="E679" s="190"/>
      <c r="F679" s="213">
        <v>3954.7</v>
      </c>
      <c r="G679" s="213">
        <v>3954.7</v>
      </c>
    </row>
    <row r="680" spans="1:7" ht="13.5">
      <c r="A680" s="134"/>
      <c r="B680" s="50" t="s">
        <v>305</v>
      </c>
      <c r="C680" s="96"/>
      <c r="D680" s="160" t="s">
        <v>269</v>
      </c>
      <c r="E680" s="189"/>
      <c r="F680" s="189">
        <f aca="true" t="shared" si="50" ref="F680:G682">F681</f>
        <v>3424</v>
      </c>
      <c r="G680" s="189">
        <f t="shared" si="50"/>
        <v>2013.7</v>
      </c>
    </row>
    <row r="681" spans="1:7" ht="51">
      <c r="A681" s="134"/>
      <c r="B681" s="84" t="s">
        <v>478</v>
      </c>
      <c r="C681" s="96"/>
      <c r="D681" s="161" t="s">
        <v>479</v>
      </c>
      <c r="E681" s="190"/>
      <c r="F681" s="190">
        <f t="shared" si="50"/>
        <v>3424</v>
      </c>
      <c r="G681" s="190">
        <f t="shared" si="50"/>
        <v>2013.7</v>
      </c>
    </row>
    <row r="682" spans="1:7" ht="13.5">
      <c r="A682" s="134"/>
      <c r="B682" s="84" t="s">
        <v>613</v>
      </c>
      <c r="C682" s="96"/>
      <c r="D682" s="161" t="s">
        <v>614</v>
      </c>
      <c r="E682" s="190"/>
      <c r="F682" s="190">
        <f t="shared" si="50"/>
        <v>3424</v>
      </c>
      <c r="G682" s="190">
        <f t="shared" si="50"/>
        <v>2013.7</v>
      </c>
    </row>
    <row r="683" spans="1:7" ht="13.5">
      <c r="A683" s="134"/>
      <c r="B683" s="50"/>
      <c r="C683" s="96" t="s">
        <v>491</v>
      </c>
      <c r="D683" s="161" t="s">
        <v>492</v>
      </c>
      <c r="E683" s="190"/>
      <c r="F683" s="190">
        <f>F684+F685</f>
        <v>3424</v>
      </c>
      <c r="G683" s="190">
        <f>G684+G685</f>
        <v>2013.7</v>
      </c>
    </row>
    <row r="684" spans="1:7" ht="38.25">
      <c r="A684" s="134"/>
      <c r="B684" s="50"/>
      <c r="C684" s="134"/>
      <c r="D684" s="15" t="s">
        <v>608</v>
      </c>
      <c r="E684" s="190"/>
      <c r="F684" s="213">
        <v>3133.7</v>
      </c>
      <c r="G684" s="213">
        <v>1723.4</v>
      </c>
    </row>
    <row r="685" spans="1:7" ht="51">
      <c r="A685" s="134"/>
      <c r="B685" s="50"/>
      <c r="C685" s="134"/>
      <c r="D685" s="15" t="s">
        <v>575</v>
      </c>
      <c r="E685" s="193"/>
      <c r="F685" s="213">
        <v>290.3</v>
      </c>
      <c r="G685" s="213">
        <v>290.3</v>
      </c>
    </row>
    <row r="686" spans="1:7" ht="27">
      <c r="A686" s="134" t="s">
        <v>433</v>
      </c>
      <c r="B686" s="50"/>
      <c r="C686" s="134"/>
      <c r="D686" s="124" t="s">
        <v>434</v>
      </c>
      <c r="E686" s="188">
        <f>E687</f>
        <v>10815.4</v>
      </c>
      <c r="F686" s="188">
        <f aca="true" t="shared" si="51" ref="F686:G689">F687</f>
        <v>14391.2</v>
      </c>
      <c r="G686" s="188">
        <f t="shared" si="51"/>
        <v>14314.5</v>
      </c>
    </row>
    <row r="687" spans="1:7" ht="13.5">
      <c r="A687" s="134"/>
      <c r="B687" s="50" t="s">
        <v>305</v>
      </c>
      <c r="C687" s="134"/>
      <c r="D687" s="122" t="s">
        <v>269</v>
      </c>
      <c r="E687" s="187">
        <f>E688</f>
        <v>10815.4</v>
      </c>
      <c r="F687" s="187">
        <f t="shared" si="51"/>
        <v>14391.2</v>
      </c>
      <c r="G687" s="187">
        <f t="shared" si="51"/>
        <v>14314.5</v>
      </c>
    </row>
    <row r="688" spans="1:7" ht="51">
      <c r="A688" s="134"/>
      <c r="B688" s="84" t="s">
        <v>306</v>
      </c>
      <c r="C688" s="130"/>
      <c r="D688" s="15" t="s">
        <v>421</v>
      </c>
      <c r="E688" s="190">
        <f>E689</f>
        <v>10815.4</v>
      </c>
      <c r="F688" s="190">
        <f t="shared" si="51"/>
        <v>14391.2</v>
      </c>
      <c r="G688" s="190">
        <f t="shared" si="51"/>
        <v>14314.5</v>
      </c>
    </row>
    <row r="689" spans="1:7" s="41" customFormat="1" ht="38.25">
      <c r="A689" s="109"/>
      <c r="B689" s="84" t="s">
        <v>422</v>
      </c>
      <c r="C689" s="86"/>
      <c r="D689" s="15" t="s">
        <v>423</v>
      </c>
      <c r="E689" s="190">
        <f>E690</f>
        <v>10815.4</v>
      </c>
      <c r="F689" s="190">
        <f t="shared" si="51"/>
        <v>14391.2</v>
      </c>
      <c r="G689" s="190">
        <f t="shared" si="51"/>
        <v>14314.5</v>
      </c>
    </row>
    <row r="690" spans="1:7" s="41" customFormat="1" ht="12.75">
      <c r="A690" s="109"/>
      <c r="B690" s="84"/>
      <c r="C690" s="86" t="s">
        <v>310</v>
      </c>
      <c r="D690" s="15" t="s">
        <v>277</v>
      </c>
      <c r="E690" s="190">
        <v>10815.4</v>
      </c>
      <c r="F690" s="213">
        <v>14391.2</v>
      </c>
      <c r="G690" s="213">
        <v>14314.5</v>
      </c>
    </row>
    <row r="691" spans="1:7" s="44" customFormat="1" ht="13.5">
      <c r="A691" s="134" t="s">
        <v>437</v>
      </c>
      <c r="B691" s="77"/>
      <c r="C691" s="134"/>
      <c r="D691" s="43" t="s">
        <v>438</v>
      </c>
      <c r="E691" s="192">
        <f>E696+E701</f>
        <v>6764</v>
      </c>
      <c r="F691" s="192">
        <f>F696+F701+F692</f>
        <v>8180.400000000001</v>
      </c>
      <c r="G691" s="192">
        <f>G696+G701+G692</f>
        <v>7635.5</v>
      </c>
    </row>
    <row r="692" spans="1:7" s="44" customFormat="1" ht="25.5">
      <c r="A692" s="134"/>
      <c r="B692" s="50" t="s">
        <v>144</v>
      </c>
      <c r="C692" s="89"/>
      <c r="D692" s="13" t="s">
        <v>145</v>
      </c>
      <c r="E692" s="192"/>
      <c r="F692" s="189">
        <f aca="true" t="shared" si="52" ref="F692:G694">F693</f>
        <v>300</v>
      </c>
      <c r="G692" s="189">
        <f t="shared" si="52"/>
        <v>300</v>
      </c>
    </row>
    <row r="693" spans="1:7" s="44" customFormat="1" ht="13.5">
      <c r="A693" s="134"/>
      <c r="B693" s="84" t="s">
        <v>328</v>
      </c>
      <c r="C693" s="102"/>
      <c r="D693" s="14" t="s">
        <v>272</v>
      </c>
      <c r="E693" s="192"/>
      <c r="F693" s="190">
        <f t="shared" si="52"/>
        <v>300</v>
      </c>
      <c r="G693" s="190">
        <f t="shared" si="52"/>
        <v>300</v>
      </c>
    </row>
    <row r="694" spans="1:7" s="44" customFormat="1" ht="25.5">
      <c r="A694" s="134"/>
      <c r="B694" s="84" t="s">
        <v>583</v>
      </c>
      <c r="C694" s="134"/>
      <c r="D694" s="15" t="s">
        <v>584</v>
      </c>
      <c r="E694" s="192"/>
      <c r="F694" s="190">
        <f t="shared" si="52"/>
        <v>300</v>
      </c>
      <c r="G694" s="190">
        <f t="shared" si="52"/>
        <v>300</v>
      </c>
    </row>
    <row r="695" spans="1:7" s="44" customFormat="1" ht="13.5">
      <c r="A695" s="134"/>
      <c r="B695" s="77"/>
      <c r="C695" s="86" t="s">
        <v>530</v>
      </c>
      <c r="D695" s="37" t="s">
        <v>365</v>
      </c>
      <c r="E695" s="192"/>
      <c r="F695" s="190">
        <v>300</v>
      </c>
      <c r="G695" s="190">
        <v>300</v>
      </c>
    </row>
    <row r="696" spans="1:7" s="41" customFormat="1" ht="12.75">
      <c r="A696" s="109"/>
      <c r="B696" s="50" t="s">
        <v>292</v>
      </c>
      <c r="C696" s="109"/>
      <c r="D696" s="40" t="s">
        <v>439</v>
      </c>
      <c r="E696" s="189">
        <f aca="true" t="shared" si="53" ref="E696:G697">E697</f>
        <v>5160</v>
      </c>
      <c r="F696" s="189">
        <f t="shared" si="53"/>
        <v>6256.400000000001</v>
      </c>
      <c r="G696" s="189">
        <f t="shared" si="53"/>
        <v>5796.3</v>
      </c>
    </row>
    <row r="697" spans="1:7" s="41" customFormat="1" ht="12.75">
      <c r="A697" s="109"/>
      <c r="B697" s="84" t="s">
        <v>440</v>
      </c>
      <c r="C697" s="86"/>
      <c r="D697" s="15" t="s">
        <v>176</v>
      </c>
      <c r="E697" s="190">
        <f t="shared" si="53"/>
        <v>5160</v>
      </c>
      <c r="F697" s="190">
        <f t="shared" si="53"/>
        <v>6256.400000000001</v>
      </c>
      <c r="G697" s="190">
        <f t="shared" si="53"/>
        <v>5796.3</v>
      </c>
    </row>
    <row r="698" spans="1:7" ht="13.5">
      <c r="A698" s="134"/>
      <c r="B698" s="84"/>
      <c r="C698" s="86" t="s">
        <v>367</v>
      </c>
      <c r="D698" s="85" t="s">
        <v>368</v>
      </c>
      <c r="E698" s="190">
        <f>E699+E700</f>
        <v>5160</v>
      </c>
      <c r="F698" s="190">
        <f>F699+F700</f>
        <v>6256.400000000001</v>
      </c>
      <c r="G698" s="190">
        <f>G699+G700</f>
        <v>5796.3</v>
      </c>
    </row>
    <row r="699" spans="1:7" s="45" customFormat="1" ht="12.75">
      <c r="A699" s="96"/>
      <c r="B699" s="79"/>
      <c r="C699" s="96"/>
      <c r="D699" s="15" t="s">
        <v>441</v>
      </c>
      <c r="E699" s="190">
        <v>4648</v>
      </c>
      <c r="F699" s="213">
        <v>5583.8</v>
      </c>
      <c r="G699" s="213">
        <v>5330.8</v>
      </c>
    </row>
    <row r="700" spans="1:7" s="45" customFormat="1" ht="25.5">
      <c r="A700" s="96"/>
      <c r="B700" s="79"/>
      <c r="C700" s="96"/>
      <c r="D700" s="158" t="s">
        <v>141</v>
      </c>
      <c r="E700" s="191">
        <v>512</v>
      </c>
      <c r="F700" s="213">
        <v>672.6</v>
      </c>
      <c r="G700" s="213">
        <v>465.5</v>
      </c>
    </row>
    <row r="701" spans="1:7" s="41" customFormat="1" ht="25.5">
      <c r="A701" s="109"/>
      <c r="B701" s="50" t="s">
        <v>228</v>
      </c>
      <c r="C701" s="109"/>
      <c r="D701" s="40" t="s">
        <v>229</v>
      </c>
      <c r="E701" s="189">
        <f>+E702</f>
        <v>1604</v>
      </c>
      <c r="F701" s="189">
        <f>+F702</f>
        <v>1624</v>
      </c>
      <c r="G701" s="189">
        <f>+G702</f>
        <v>1539.2</v>
      </c>
    </row>
    <row r="702" spans="1:7" s="41" customFormat="1" ht="12.75">
      <c r="A702" s="109"/>
      <c r="B702" s="84" t="s">
        <v>442</v>
      </c>
      <c r="C702" s="86"/>
      <c r="D702" s="15" t="s">
        <v>443</v>
      </c>
      <c r="E702" s="190">
        <f>E703</f>
        <v>1604</v>
      </c>
      <c r="F702" s="190">
        <f>F703</f>
        <v>1624</v>
      </c>
      <c r="G702" s="190">
        <f>G703</f>
        <v>1539.2</v>
      </c>
    </row>
    <row r="703" spans="1:7" ht="13.5">
      <c r="A703" s="134"/>
      <c r="B703" s="84"/>
      <c r="C703" s="86" t="s">
        <v>367</v>
      </c>
      <c r="D703" s="85" t="s">
        <v>368</v>
      </c>
      <c r="E703" s="190">
        <f>E704+E705</f>
        <v>1604</v>
      </c>
      <c r="F703" s="190">
        <f>F704+F705</f>
        <v>1624</v>
      </c>
      <c r="G703" s="190">
        <f>G704+G705</f>
        <v>1539.2</v>
      </c>
    </row>
    <row r="704" spans="1:7" s="45" customFormat="1" ht="12.75">
      <c r="A704" s="96"/>
      <c r="B704" s="79"/>
      <c r="C704" s="96"/>
      <c r="D704" s="15" t="s">
        <v>441</v>
      </c>
      <c r="E704" s="190">
        <v>1604</v>
      </c>
      <c r="F704" s="214">
        <v>1604</v>
      </c>
      <c r="G704" s="214">
        <v>1520</v>
      </c>
    </row>
    <row r="705" spans="1:7" s="45" customFormat="1" ht="25.5">
      <c r="A705" s="96"/>
      <c r="B705" s="79"/>
      <c r="C705" s="96"/>
      <c r="D705" s="158" t="s">
        <v>146</v>
      </c>
      <c r="E705" s="191"/>
      <c r="F705" s="214">
        <v>20</v>
      </c>
      <c r="G705" s="214">
        <v>19.2</v>
      </c>
    </row>
    <row r="706" spans="1:7" ht="27">
      <c r="A706" s="128" t="s">
        <v>448</v>
      </c>
      <c r="B706" s="50"/>
      <c r="C706" s="109"/>
      <c r="D706" s="43" t="s">
        <v>449</v>
      </c>
      <c r="E706" s="187">
        <f>E707+E714+E719+E723</f>
        <v>23296</v>
      </c>
      <c r="F706" s="188">
        <f>F707+F714+F719+F723</f>
        <v>23354.7</v>
      </c>
      <c r="G706" s="188">
        <f>G707+G714+G719+G723</f>
        <v>20066.199999999997</v>
      </c>
    </row>
    <row r="707" spans="1:7" ht="25.5">
      <c r="A707" s="109"/>
      <c r="B707" s="50" t="s">
        <v>297</v>
      </c>
      <c r="C707" s="134"/>
      <c r="D707" s="160" t="s">
        <v>296</v>
      </c>
      <c r="E707" s="189">
        <f aca="true" t="shared" si="54" ref="E707:G708">E708</f>
        <v>10399</v>
      </c>
      <c r="F707" s="189">
        <f t="shared" si="54"/>
        <v>10413.3</v>
      </c>
      <c r="G707" s="189">
        <f t="shared" si="54"/>
        <v>10127.899999999998</v>
      </c>
    </row>
    <row r="708" spans="1:7" ht="12.75">
      <c r="A708" s="109"/>
      <c r="B708" s="84" t="s">
        <v>299</v>
      </c>
      <c r="C708" s="86"/>
      <c r="D708" s="15" t="s">
        <v>238</v>
      </c>
      <c r="E708" s="190">
        <f t="shared" si="54"/>
        <v>10399</v>
      </c>
      <c r="F708" s="190">
        <f t="shared" si="54"/>
        <v>10413.3</v>
      </c>
      <c r="G708" s="190">
        <f t="shared" si="54"/>
        <v>10127.899999999998</v>
      </c>
    </row>
    <row r="709" spans="1:7" ht="12.75">
      <c r="A709" s="109"/>
      <c r="B709" s="84"/>
      <c r="C709" s="86" t="s">
        <v>321</v>
      </c>
      <c r="D709" s="15" t="s">
        <v>304</v>
      </c>
      <c r="E709" s="190">
        <f>E710+E711+E712</f>
        <v>10399</v>
      </c>
      <c r="F709" s="190">
        <f>F710+F711+F712</f>
        <v>10413.3</v>
      </c>
      <c r="G709" s="190">
        <f>G710+G711+G712</f>
        <v>10127.899999999998</v>
      </c>
    </row>
    <row r="710" spans="1:7" ht="12.75">
      <c r="A710" s="109"/>
      <c r="B710" s="50"/>
      <c r="C710" s="96"/>
      <c r="D710" s="49" t="s">
        <v>222</v>
      </c>
      <c r="E710" s="193">
        <v>8021</v>
      </c>
      <c r="F710" s="214">
        <v>8041</v>
      </c>
      <c r="G710" s="213">
        <v>7826.9</v>
      </c>
    </row>
    <row r="711" spans="1:7" s="45" customFormat="1" ht="12.75">
      <c r="A711" s="86"/>
      <c r="B711" s="79"/>
      <c r="C711" s="96"/>
      <c r="D711" s="49" t="s">
        <v>441</v>
      </c>
      <c r="E711" s="193">
        <v>2378</v>
      </c>
      <c r="F711" s="213">
        <v>2366.5</v>
      </c>
      <c r="G711" s="213">
        <v>2295.2</v>
      </c>
    </row>
    <row r="712" spans="1:7" s="45" customFormat="1" ht="25.5">
      <c r="A712" s="86"/>
      <c r="B712" s="79"/>
      <c r="C712" s="96"/>
      <c r="D712" s="158" t="s">
        <v>146</v>
      </c>
      <c r="E712" s="191"/>
      <c r="F712" s="191">
        <f>F713</f>
        <v>5.8</v>
      </c>
      <c r="G712" s="191">
        <f>G713</f>
        <v>5.8</v>
      </c>
    </row>
    <row r="713" spans="1:7" s="45" customFormat="1" ht="12.75">
      <c r="A713" s="86"/>
      <c r="B713" s="79"/>
      <c r="C713" s="96"/>
      <c r="D713" s="49" t="s">
        <v>77</v>
      </c>
      <c r="E713" s="193"/>
      <c r="F713" s="213">
        <v>5.8</v>
      </c>
      <c r="G713" s="213">
        <v>5.8</v>
      </c>
    </row>
    <row r="714" spans="1:7" ht="51">
      <c r="A714" s="109"/>
      <c r="B714" s="50" t="s">
        <v>198</v>
      </c>
      <c r="C714" s="96"/>
      <c r="D714" s="16" t="s">
        <v>399</v>
      </c>
      <c r="E714" s="189">
        <f aca="true" t="shared" si="55" ref="E714:G715">E715</f>
        <v>2403</v>
      </c>
      <c r="F714" s="189">
        <f t="shared" si="55"/>
        <v>2490.6</v>
      </c>
      <c r="G714" s="189">
        <f t="shared" si="55"/>
        <v>2489.3</v>
      </c>
    </row>
    <row r="715" spans="1:7" ht="12.75">
      <c r="A715" s="109"/>
      <c r="B715" s="84" t="s">
        <v>400</v>
      </c>
      <c r="C715" s="86"/>
      <c r="D715" s="85" t="s">
        <v>176</v>
      </c>
      <c r="E715" s="190">
        <f t="shared" si="55"/>
        <v>2403</v>
      </c>
      <c r="F715" s="190">
        <f t="shared" si="55"/>
        <v>2490.6</v>
      </c>
      <c r="G715" s="190">
        <f t="shared" si="55"/>
        <v>2489.3</v>
      </c>
    </row>
    <row r="716" spans="1:7" ht="12.75">
      <c r="A716" s="109"/>
      <c r="B716" s="84"/>
      <c r="C716" s="86" t="s">
        <v>367</v>
      </c>
      <c r="D716" s="85" t="s">
        <v>368</v>
      </c>
      <c r="E716" s="190">
        <f>E717+E718</f>
        <v>2403</v>
      </c>
      <c r="F716" s="190">
        <f>F717+F718</f>
        <v>2490.6</v>
      </c>
      <c r="G716" s="190">
        <f>G717+G718</f>
        <v>2489.3</v>
      </c>
    </row>
    <row r="717" spans="1:7" ht="12.75">
      <c r="A717" s="109"/>
      <c r="B717" s="50"/>
      <c r="C717" s="96"/>
      <c r="D717" s="49" t="s">
        <v>222</v>
      </c>
      <c r="E717" s="193">
        <v>2380</v>
      </c>
      <c r="F717" s="213">
        <v>2471.6</v>
      </c>
      <c r="G717" s="213">
        <v>2470.3</v>
      </c>
    </row>
    <row r="718" spans="1:7" ht="25.5">
      <c r="A718" s="109"/>
      <c r="B718" s="50"/>
      <c r="C718" s="96"/>
      <c r="D718" s="158" t="s">
        <v>146</v>
      </c>
      <c r="E718" s="201">
        <v>23</v>
      </c>
      <c r="F718" s="229">
        <v>19</v>
      </c>
      <c r="G718" s="229">
        <v>19</v>
      </c>
    </row>
    <row r="719" spans="1:7" s="41" customFormat="1" ht="25.5">
      <c r="A719" s="109"/>
      <c r="B719" s="50" t="s">
        <v>291</v>
      </c>
      <c r="C719" s="109"/>
      <c r="D719" s="40" t="s">
        <v>450</v>
      </c>
      <c r="E719" s="189">
        <f>E720</f>
        <v>263</v>
      </c>
      <c r="F719" s="189">
        <f aca="true" t="shared" si="56" ref="F719:G721">F720</f>
        <v>262.6</v>
      </c>
      <c r="G719" s="189">
        <f t="shared" si="56"/>
        <v>262.6</v>
      </c>
    </row>
    <row r="720" spans="1:7" ht="12.75">
      <c r="A720" s="109"/>
      <c r="B720" s="84" t="s">
        <v>451</v>
      </c>
      <c r="C720" s="130"/>
      <c r="D720" s="161" t="s">
        <v>452</v>
      </c>
      <c r="E720" s="190">
        <f>E721</f>
        <v>263</v>
      </c>
      <c r="F720" s="190">
        <f t="shared" si="56"/>
        <v>262.6</v>
      </c>
      <c r="G720" s="190">
        <f t="shared" si="56"/>
        <v>262.6</v>
      </c>
    </row>
    <row r="721" spans="1:7" ht="12.75">
      <c r="A721" s="109"/>
      <c r="B721" s="84"/>
      <c r="C721" s="86" t="s">
        <v>367</v>
      </c>
      <c r="D721" s="85" t="s">
        <v>368</v>
      </c>
      <c r="E721" s="190">
        <f>E722</f>
        <v>263</v>
      </c>
      <c r="F721" s="190">
        <f t="shared" si="56"/>
        <v>262.6</v>
      </c>
      <c r="G721" s="190">
        <f t="shared" si="56"/>
        <v>262.6</v>
      </c>
    </row>
    <row r="722" spans="1:7" ht="12.75">
      <c r="A722" s="109"/>
      <c r="B722" s="50"/>
      <c r="C722" s="129"/>
      <c r="D722" s="49" t="s">
        <v>222</v>
      </c>
      <c r="E722" s="190">
        <v>263</v>
      </c>
      <c r="F722" s="213">
        <v>262.6</v>
      </c>
      <c r="G722" s="213">
        <v>262.6</v>
      </c>
    </row>
    <row r="723" spans="1:7" ht="12.75">
      <c r="A723" s="109"/>
      <c r="B723" s="50" t="s">
        <v>287</v>
      </c>
      <c r="C723" s="129"/>
      <c r="D723" s="122" t="s">
        <v>288</v>
      </c>
      <c r="E723" s="189">
        <f>E724+E726+E728+E730+E732</f>
        <v>10231</v>
      </c>
      <c r="F723" s="189">
        <f>F724+F726+F728+F730+F732</f>
        <v>10188.2</v>
      </c>
      <c r="G723" s="189">
        <f>G724+G726+G728+G730+G732</f>
        <v>7186.4</v>
      </c>
    </row>
    <row r="724" spans="1:7" ht="63.75">
      <c r="A724" s="109"/>
      <c r="B724" s="84" t="s">
        <v>425</v>
      </c>
      <c r="C724" s="86"/>
      <c r="D724" s="15" t="s">
        <v>544</v>
      </c>
      <c r="E724" s="190">
        <f>E725</f>
        <v>1676</v>
      </c>
      <c r="F724" s="190">
        <f>F725</f>
        <v>1676</v>
      </c>
      <c r="G724" s="190">
        <f>G725</f>
        <v>1676</v>
      </c>
    </row>
    <row r="725" spans="1:7" ht="12.75">
      <c r="A725" s="109"/>
      <c r="B725" s="84"/>
      <c r="C725" s="86" t="s">
        <v>338</v>
      </c>
      <c r="D725" s="15" t="s">
        <v>322</v>
      </c>
      <c r="E725" s="190">
        <v>1676</v>
      </c>
      <c r="F725" s="214">
        <v>1676</v>
      </c>
      <c r="G725" s="214">
        <v>1676</v>
      </c>
    </row>
    <row r="726" spans="1:7" ht="38.25">
      <c r="A726" s="109"/>
      <c r="B726" s="84" t="s">
        <v>426</v>
      </c>
      <c r="C726" s="86"/>
      <c r="D726" s="15" t="s">
        <v>545</v>
      </c>
      <c r="E726" s="190">
        <f>E727</f>
        <v>974</v>
      </c>
      <c r="F726" s="190">
        <f>F727</f>
        <v>974</v>
      </c>
      <c r="G726" s="190">
        <f>G727</f>
        <v>974</v>
      </c>
    </row>
    <row r="727" spans="1:7" ht="12.75">
      <c r="A727" s="109"/>
      <c r="B727" s="84"/>
      <c r="C727" s="86" t="s">
        <v>338</v>
      </c>
      <c r="D727" s="15" t="s">
        <v>322</v>
      </c>
      <c r="E727" s="190">
        <v>974</v>
      </c>
      <c r="F727" s="214">
        <v>974</v>
      </c>
      <c r="G727" s="214">
        <v>974</v>
      </c>
    </row>
    <row r="728" spans="1:7" ht="38.25">
      <c r="A728" s="109"/>
      <c r="B728" s="84" t="s">
        <v>435</v>
      </c>
      <c r="C728" s="86"/>
      <c r="D728" s="15" t="s">
        <v>436</v>
      </c>
      <c r="E728" s="190">
        <f>E729</f>
        <v>1081</v>
      </c>
      <c r="F728" s="190">
        <f>F729</f>
        <v>4038.2</v>
      </c>
      <c r="G728" s="190">
        <f>G729</f>
        <v>4036.4</v>
      </c>
    </row>
    <row r="729" spans="1:7" ht="12.75">
      <c r="A729" s="109"/>
      <c r="B729" s="84"/>
      <c r="C729" s="86" t="s">
        <v>338</v>
      </c>
      <c r="D729" s="15" t="s">
        <v>322</v>
      </c>
      <c r="E729" s="190">
        <v>1081</v>
      </c>
      <c r="F729" s="213">
        <v>4038.2</v>
      </c>
      <c r="G729" s="213">
        <v>4036.4</v>
      </c>
    </row>
    <row r="730" spans="1:7" ht="38.25">
      <c r="A730" s="109"/>
      <c r="B730" s="84" t="s">
        <v>427</v>
      </c>
      <c r="C730" s="86"/>
      <c r="D730" s="15" t="s">
        <v>546</v>
      </c>
      <c r="E730" s="190">
        <f>E731</f>
        <v>3500</v>
      </c>
      <c r="F730" s="190">
        <f>F731</f>
        <v>500</v>
      </c>
      <c r="G730" s="190">
        <f>G731</f>
        <v>500</v>
      </c>
    </row>
    <row r="731" spans="1:7" ht="12.75">
      <c r="A731" s="109"/>
      <c r="B731" s="84"/>
      <c r="C731" s="86" t="s">
        <v>338</v>
      </c>
      <c r="D731" s="15" t="s">
        <v>322</v>
      </c>
      <c r="E731" s="190">
        <v>3500</v>
      </c>
      <c r="F731" s="214">
        <v>500</v>
      </c>
      <c r="G731" s="214">
        <v>500</v>
      </c>
    </row>
    <row r="732" spans="1:7" ht="38.25">
      <c r="A732" s="109"/>
      <c r="B732" s="84" t="s">
        <v>444</v>
      </c>
      <c r="C732" s="86"/>
      <c r="D732" s="15" t="s">
        <v>447</v>
      </c>
      <c r="E732" s="190">
        <f>E733</f>
        <v>3000</v>
      </c>
      <c r="F732" s="190">
        <f>F733</f>
        <v>3000</v>
      </c>
      <c r="G732" s="190"/>
    </row>
    <row r="733" spans="1:7" ht="12.75">
      <c r="A733" s="109"/>
      <c r="B733" s="84"/>
      <c r="C733" s="86" t="s">
        <v>338</v>
      </c>
      <c r="D733" s="15" t="s">
        <v>322</v>
      </c>
      <c r="E733" s="66">
        <v>3000</v>
      </c>
      <c r="F733" s="214">
        <v>3000</v>
      </c>
      <c r="G733" s="180"/>
    </row>
    <row r="734" spans="1:7" ht="12.75">
      <c r="A734" s="145"/>
      <c r="B734" s="76"/>
      <c r="C734" s="137"/>
      <c r="D734" s="33"/>
      <c r="E734" s="67"/>
      <c r="F734" s="203"/>
      <c r="G734" s="203"/>
    </row>
    <row r="735" spans="1:7" ht="12.75">
      <c r="A735" s="109" t="s">
        <v>232</v>
      </c>
      <c r="B735" s="50"/>
      <c r="C735" s="109"/>
      <c r="D735" s="168" t="s">
        <v>233</v>
      </c>
      <c r="E735" s="61">
        <f>E736+E741+E799</f>
        <v>54084</v>
      </c>
      <c r="F735" s="61">
        <f>F736+F741+F799</f>
        <v>169518.69999999998</v>
      </c>
      <c r="G735" s="61">
        <f>G736+G741+G799</f>
        <v>140182.1</v>
      </c>
    </row>
    <row r="736" spans="1:7" ht="13.5">
      <c r="A736" s="134" t="s">
        <v>234</v>
      </c>
      <c r="B736" s="50"/>
      <c r="C736" s="134"/>
      <c r="D736" s="169" t="s">
        <v>235</v>
      </c>
      <c r="E736" s="62">
        <f>E737</f>
        <v>3575</v>
      </c>
      <c r="F736" s="62">
        <f aca="true" t="shared" si="57" ref="F736:G739">F737</f>
        <v>3575</v>
      </c>
      <c r="G736" s="62">
        <f t="shared" si="57"/>
        <v>3224.7</v>
      </c>
    </row>
    <row r="737" spans="1:7" ht="12.75">
      <c r="A737" s="109"/>
      <c r="B737" s="50" t="s">
        <v>460</v>
      </c>
      <c r="C737" s="109"/>
      <c r="D737" s="177" t="s">
        <v>94</v>
      </c>
      <c r="E737" s="61">
        <f>E738</f>
        <v>3575</v>
      </c>
      <c r="F737" s="61">
        <f t="shared" si="57"/>
        <v>3575</v>
      </c>
      <c r="G737" s="61">
        <f t="shared" si="57"/>
        <v>3224.7</v>
      </c>
    </row>
    <row r="738" spans="1:7" ht="25.5">
      <c r="A738" s="109"/>
      <c r="B738" s="84" t="s">
        <v>461</v>
      </c>
      <c r="C738" s="86"/>
      <c r="D738" s="176" t="s">
        <v>93</v>
      </c>
      <c r="E738" s="66">
        <f>E739</f>
        <v>3575</v>
      </c>
      <c r="F738" s="66">
        <f t="shared" si="57"/>
        <v>3575</v>
      </c>
      <c r="G738" s="66">
        <f t="shared" si="57"/>
        <v>3224.7</v>
      </c>
    </row>
    <row r="739" spans="1:7" ht="12.75">
      <c r="A739" s="109"/>
      <c r="B739" s="84"/>
      <c r="C739" s="86" t="s">
        <v>245</v>
      </c>
      <c r="D739" s="10" t="s">
        <v>362</v>
      </c>
      <c r="E739" s="66">
        <f>E740</f>
        <v>3575</v>
      </c>
      <c r="F739" s="66">
        <f t="shared" si="57"/>
        <v>3575</v>
      </c>
      <c r="G739" s="66">
        <f t="shared" si="57"/>
        <v>3224.7</v>
      </c>
    </row>
    <row r="740" spans="1:7" ht="12.75">
      <c r="A740" s="96"/>
      <c r="B740" s="50"/>
      <c r="C740" s="96"/>
      <c r="D740" s="176" t="s">
        <v>130</v>
      </c>
      <c r="E740" s="63">
        <v>3575</v>
      </c>
      <c r="F740" s="214">
        <v>3575</v>
      </c>
      <c r="G740" s="213">
        <v>3224.7</v>
      </c>
    </row>
    <row r="741" spans="1:7" ht="13.5">
      <c r="A741" s="134" t="s">
        <v>255</v>
      </c>
      <c r="B741" s="50"/>
      <c r="C741" s="134"/>
      <c r="D741" s="34" t="s">
        <v>256</v>
      </c>
      <c r="E741" s="62">
        <f>E750+E773+E782+E789+E792+E742+E746</f>
        <v>17776</v>
      </c>
      <c r="F741" s="62">
        <f>F750+F773+F782+F789+F792+F742+F746</f>
        <v>133217.9</v>
      </c>
      <c r="G741" s="62">
        <f>G750+G773+G782+G789+G792+G742+G746</f>
        <v>104637.70000000001</v>
      </c>
    </row>
    <row r="742" spans="1:7" ht="38.25">
      <c r="A742" s="134"/>
      <c r="B742" s="50" t="s">
        <v>290</v>
      </c>
      <c r="C742" s="109"/>
      <c r="D742" s="40" t="s">
        <v>370</v>
      </c>
      <c r="E742" s="64"/>
      <c r="F742" s="64">
        <f aca="true" t="shared" si="58" ref="F742:G744">F743</f>
        <v>745.3</v>
      </c>
      <c r="G742" s="64">
        <f t="shared" si="58"/>
        <v>745.3</v>
      </c>
    </row>
    <row r="743" spans="1:7" ht="25.5">
      <c r="A743" s="134"/>
      <c r="B743" s="84" t="s">
        <v>371</v>
      </c>
      <c r="C743" s="86"/>
      <c r="D743" s="15" t="s">
        <v>428</v>
      </c>
      <c r="E743" s="66"/>
      <c r="F743" s="66">
        <f t="shared" si="58"/>
        <v>745.3</v>
      </c>
      <c r="G743" s="66">
        <f t="shared" si="58"/>
        <v>745.3</v>
      </c>
    </row>
    <row r="744" spans="1:7" ht="38.25">
      <c r="A744" s="134"/>
      <c r="B744" s="84" t="s">
        <v>78</v>
      </c>
      <c r="C744" s="134"/>
      <c r="D744" s="11" t="s">
        <v>80</v>
      </c>
      <c r="E744" s="66"/>
      <c r="F744" s="66">
        <f t="shared" si="58"/>
        <v>745.3</v>
      </c>
      <c r="G744" s="66">
        <f t="shared" si="58"/>
        <v>745.3</v>
      </c>
    </row>
    <row r="745" spans="1:7" ht="13.5">
      <c r="A745" s="134"/>
      <c r="B745" s="50"/>
      <c r="C745" s="86" t="s">
        <v>530</v>
      </c>
      <c r="D745" s="37" t="s">
        <v>365</v>
      </c>
      <c r="E745" s="66"/>
      <c r="F745" s="213">
        <v>745.3</v>
      </c>
      <c r="G745" s="213">
        <v>745.3</v>
      </c>
    </row>
    <row r="746" spans="1:7" ht="25.5">
      <c r="A746" s="134"/>
      <c r="B746" s="78" t="s">
        <v>58</v>
      </c>
      <c r="C746" s="86"/>
      <c r="D746" s="29" t="s">
        <v>59</v>
      </c>
      <c r="E746" s="64"/>
      <c r="F746" s="64">
        <f aca="true" t="shared" si="59" ref="F746:G748">F747</f>
        <v>19895.3</v>
      </c>
      <c r="G746" s="64">
        <f t="shared" si="59"/>
        <v>16536.4</v>
      </c>
    </row>
    <row r="747" spans="1:7" ht="13.5">
      <c r="A747" s="134"/>
      <c r="B747" s="84" t="s">
        <v>1</v>
      </c>
      <c r="C747" s="130"/>
      <c r="D747" s="11" t="s">
        <v>2</v>
      </c>
      <c r="E747" s="66"/>
      <c r="F747" s="66">
        <f t="shared" si="59"/>
        <v>19895.3</v>
      </c>
      <c r="G747" s="66">
        <f t="shared" si="59"/>
        <v>16536.4</v>
      </c>
    </row>
    <row r="748" spans="1:7" ht="13.5">
      <c r="A748" s="134"/>
      <c r="B748" s="84"/>
      <c r="C748" s="96" t="s">
        <v>491</v>
      </c>
      <c r="D748" s="161" t="s">
        <v>492</v>
      </c>
      <c r="E748" s="66"/>
      <c r="F748" s="66">
        <f t="shared" si="59"/>
        <v>19895.3</v>
      </c>
      <c r="G748" s="66">
        <f t="shared" si="59"/>
        <v>16536.4</v>
      </c>
    </row>
    <row r="749" spans="1:7" ht="38.25">
      <c r="A749" s="134"/>
      <c r="B749" s="84"/>
      <c r="C749" s="96"/>
      <c r="D749" s="175" t="s">
        <v>90</v>
      </c>
      <c r="E749" s="66"/>
      <c r="F749" s="213">
        <v>19895.3</v>
      </c>
      <c r="G749" s="213">
        <v>16536.4</v>
      </c>
    </row>
    <row r="750" spans="1:7" ht="13.5">
      <c r="A750" s="134"/>
      <c r="B750" s="50" t="s">
        <v>199</v>
      </c>
      <c r="C750" s="96"/>
      <c r="D750" s="35" t="s">
        <v>384</v>
      </c>
      <c r="E750" s="64">
        <f>E765+E771+E753+E759+E751</f>
        <v>9466</v>
      </c>
      <c r="F750" s="64">
        <f>F765+F771+F753+F759+F751</f>
        <v>10463</v>
      </c>
      <c r="G750" s="64">
        <f>G765+G771+G753+G759+G751</f>
        <v>5537.200000000001</v>
      </c>
    </row>
    <row r="751" spans="1:7" ht="127.5">
      <c r="A751" s="134"/>
      <c r="B751" s="84" t="s">
        <v>475</v>
      </c>
      <c r="C751" s="130"/>
      <c r="D751" s="11" t="s">
        <v>593</v>
      </c>
      <c r="E751" s="66">
        <f>E752</f>
        <v>5549</v>
      </c>
      <c r="F751" s="66">
        <f>F752</f>
        <v>6230</v>
      </c>
      <c r="G751" s="66">
        <f>G752</f>
        <v>1365.6</v>
      </c>
    </row>
    <row r="752" spans="1:7" ht="13.5">
      <c r="A752" s="134"/>
      <c r="B752" s="84"/>
      <c r="C752" s="86" t="s">
        <v>310</v>
      </c>
      <c r="D752" s="15" t="s">
        <v>277</v>
      </c>
      <c r="E752" s="66">
        <v>5549</v>
      </c>
      <c r="F752" s="214">
        <v>6230</v>
      </c>
      <c r="G752" s="213">
        <v>1365.6</v>
      </c>
    </row>
    <row r="753" spans="1:7" ht="38.25">
      <c r="A753" s="134"/>
      <c r="B753" s="84" t="s">
        <v>472</v>
      </c>
      <c r="C753" s="86"/>
      <c r="D753" s="157" t="s">
        <v>473</v>
      </c>
      <c r="E753" s="66">
        <f>E754</f>
        <v>2322</v>
      </c>
      <c r="F753" s="66">
        <f>F754</f>
        <v>2322</v>
      </c>
      <c r="G753" s="66">
        <f>G754</f>
        <v>2308.1</v>
      </c>
    </row>
    <row r="754" spans="1:7" ht="13.5">
      <c r="A754" s="134"/>
      <c r="B754" s="84"/>
      <c r="C754" s="86" t="s">
        <v>530</v>
      </c>
      <c r="D754" s="37" t="s">
        <v>365</v>
      </c>
      <c r="E754" s="66">
        <f>E755+E756+E757+E758</f>
        <v>2322</v>
      </c>
      <c r="F754" s="66">
        <f>F755+F756+F757+F758</f>
        <v>2322</v>
      </c>
      <c r="G754" s="66">
        <f>G755+G756+G757+G758</f>
        <v>2308.1</v>
      </c>
    </row>
    <row r="755" spans="1:7" ht="13.5">
      <c r="A755" s="134"/>
      <c r="B755" s="50"/>
      <c r="C755" s="96"/>
      <c r="D755" s="87" t="s">
        <v>599</v>
      </c>
      <c r="E755" s="66">
        <v>1302</v>
      </c>
      <c r="F755" s="214">
        <v>1302</v>
      </c>
      <c r="G755" s="213">
        <v>1301.2</v>
      </c>
    </row>
    <row r="756" spans="1:7" ht="13.5">
      <c r="A756" s="134"/>
      <c r="B756" s="50"/>
      <c r="C756" s="96"/>
      <c r="D756" s="87" t="s">
        <v>598</v>
      </c>
      <c r="E756" s="66">
        <v>885.8</v>
      </c>
      <c r="F756" s="213">
        <v>885.8</v>
      </c>
      <c r="G756" s="213">
        <v>885.8</v>
      </c>
    </row>
    <row r="757" spans="1:7" ht="13.5">
      <c r="A757" s="134"/>
      <c r="B757" s="50"/>
      <c r="C757" s="96"/>
      <c r="D757" s="87" t="s">
        <v>597</v>
      </c>
      <c r="E757" s="66">
        <v>94</v>
      </c>
      <c r="F757" s="214">
        <v>94</v>
      </c>
      <c r="G757" s="213">
        <v>84.5</v>
      </c>
    </row>
    <row r="758" spans="1:7" ht="13.5">
      <c r="A758" s="134"/>
      <c r="B758" s="50"/>
      <c r="C758" s="96"/>
      <c r="D758" s="87" t="s">
        <v>600</v>
      </c>
      <c r="E758" s="66">
        <v>40.2</v>
      </c>
      <c r="F758" s="213">
        <v>40.2</v>
      </c>
      <c r="G758" s="213">
        <v>36.6</v>
      </c>
    </row>
    <row r="759" spans="1:7" ht="51">
      <c r="A759" s="134"/>
      <c r="B759" s="84" t="s">
        <v>472</v>
      </c>
      <c r="C759" s="86"/>
      <c r="D759" s="157" t="s">
        <v>559</v>
      </c>
      <c r="E759" s="66"/>
      <c r="F759" s="66">
        <f>F760</f>
        <v>210.6</v>
      </c>
      <c r="G759" s="66">
        <f>G760</f>
        <v>210.6</v>
      </c>
    </row>
    <row r="760" spans="1:7" ht="13.5">
      <c r="A760" s="134"/>
      <c r="B760" s="84"/>
      <c r="C760" s="86" t="s">
        <v>530</v>
      </c>
      <c r="D760" s="37" t="s">
        <v>365</v>
      </c>
      <c r="E760" s="66"/>
      <c r="F760" s="66">
        <f>F761+F762+F763+F764</f>
        <v>210.6</v>
      </c>
      <c r="G760" s="66">
        <f>G761+G762+G763+G764</f>
        <v>210.6</v>
      </c>
    </row>
    <row r="761" spans="1:7" ht="13.5">
      <c r="A761" s="134"/>
      <c r="B761" s="50"/>
      <c r="C761" s="96"/>
      <c r="D761" s="87" t="s">
        <v>599</v>
      </c>
      <c r="E761" s="66"/>
      <c r="F761" s="213">
        <v>118.1</v>
      </c>
      <c r="G761" s="213">
        <v>118.1</v>
      </c>
    </row>
    <row r="762" spans="1:7" ht="13.5">
      <c r="A762" s="134"/>
      <c r="B762" s="50"/>
      <c r="C762" s="96"/>
      <c r="D762" s="87" t="s">
        <v>598</v>
      </c>
      <c r="E762" s="66"/>
      <c r="F762" s="213">
        <v>80.4</v>
      </c>
      <c r="G762" s="213">
        <v>80.4</v>
      </c>
    </row>
    <row r="763" spans="1:7" ht="13.5">
      <c r="A763" s="134"/>
      <c r="B763" s="50"/>
      <c r="C763" s="96"/>
      <c r="D763" s="87" t="s">
        <v>597</v>
      </c>
      <c r="E763" s="66"/>
      <c r="F763" s="213">
        <v>8.5</v>
      </c>
      <c r="G763" s="213">
        <v>8.5</v>
      </c>
    </row>
    <row r="764" spans="1:7" ht="13.5">
      <c r="A764" s="134"/>
      <c r="B764" s="50"/>
      <c r="C764" s="96"/>
      <c r="D764" s="87" t="s">
        <v>600</v>
      </c>
      <c r="E764" s="66"/>
      <c r="F764" s="213">
        <v>3.6</v>
      </c>
      <c r="G764" s="213">
        <v>3.6</v>
      </c>
    </row>
    <row r="765" spans="1:7" ht="25.5">
      <c r="A765" s="134"/>
      <c r="B765" s="84" t="s">
        <v>464</v>
      </c>
      <c r="C765" s="86"/>
      <c r="D765" s="87" t="s">
        <v>293</v>
      </c>
      <c r="E765" s="66">
        <f>E766</f>
        <v>1161</v>
      </c>
      <c r="F765" s="66">
        <f>F766</f>
        <v>1266.3999999999999</v>
      </c>
      <c r="G765" s="66">
        <f>G766</f>
        <v>1259.6</v>
      </c>
    </row>
    <row r="766" spans="1:7" ht="13.5">
      <c r="A766" s="134"/>
      <c r="B766" s="84"/>
      <c r="C766" s="86" t="s">
        <v>321</v>
      </c>
      <c r="D766" s="87" t="s">
        <v>304</v>
      </c>
      <c r="E766" s="66">
        <f>E767+E768+E769+E770</f>
        <v>1161</v>
      </c>
      <c r="F766" s="66">
        <f>F767+F768+F769+F770</f>
        <v>1266.3999999999999</v>
      </c>
      <c r="G766" s="66">
        <f>G767+G768+G769+G770</f>
        <v>1259.6</v>
      </c>
    </row>
    <row r="767" spans="1:7" ht="13.5">
      <c r="A767" s="134"/>
      <c r="B767" s="84"/>
      <c r="C767" s="86"/>
      <c r="D767" s="87" t="s">
        <v>599</v>
      </c>
      <c r="E767" s="66">
        <v>651</v>
      </c>
      <c r="F767" s="213">
        <v>710</v>
      </c>
      <c r="G767" s="213">
        <v>709.7</v>
      </c>
    </row>
    <row r="768" spans="1:7" ht="13.5">
      <c r="A768" s="134"/>
      <c r="B768" s="84"/>
      <c r="C768" s="86"/>
      <c r="D768" s="87" t="s">
        <v>598</v>
      </c>
      <c r="E768" s="66">
        <v>443</v>
      </c>
      <c r="F768" s="213">
        <v>483.3</v>
      </c>
      <c r="G768" s="213">
        <v>483.3</v>
      </c>
    </row>
    <row r="769" spans="1:7" ht="13.5">
      <c r="A769" s="134"/>
      <c r="B769" s="84"/>
      <c r="C769" s="86"/>
      <c r="D769" s="87" t="s">
        <v>597</v>
      </c>
      <c r="E769" s="66">
        <v>47</v>
      </c>
      <c r="F769" s="213">
        <v>51.3</v>
      </c>
      <c r="G769" s="213">
        <v>46.5</v>
      </c>
    </row>
    <row r="770" spans="1:7" ht="13.5">
      <c r="A770" s="134"/>
      <c r="B770" s="84"/>
      <c r="C770" s="86"/>
      <c r="D770" s="87" t="s">
        <v>600</v>
      </c>
      <c r="E770" s="66">
        <v>20</v>
      </c>
      <c r="F770" s="213">
        <v>21.8</v>
      </c>
      <c r="G770" s="213">
        <v>20.1</v>
      </c>
    </row>
    <row r="771" spans="1:7" ht="51">
      <c r="A771" s="134"/>
      <c r="B771" s="84" t="s">
        <v>462</v>
      </c>
      <c r="C771" s="86"/>
      <c r="D771" s="11" t="s">
        <v>463</v>
      </c>
      <c r="E771" s="66">
        <f>E772</f>
        <v>434</v>
      </c>
      <c r="F771" s="66">
        <f>F772</f>
        <v>434</v>
      </c>
      <c r="G771" s="66">
        <f>G772</f>
        <v>393.3</v>
      </c>
    </row>
    <row r="772" spans="1:7" ht="13.5">
      <c r="A772" s="134"/>
      <c r="B772" s="84"/>
      <c r="C772" s="86" t="s">
        <v>321</v>
      </c>
      <c r="D772" s="11" t="s">
        <v>304</v>
      </c>
      <c r="E772" s="66">
        <v>434</v>
      </c>
      <c r="F772" s="213">
        <v>434</v>
      </c>
      <c r="G772" s="213">
        <v>393.3</v>
      </c>
    </row>
    <row r="773" spans="1:7" ht="25.5">
      <c r="A773" s="134"/>
      <c r="B773" s="50" t="s">
        <v>257</v>
      </c>
      <c r="C773" s="96"/>
      <c r="D773" s="159" t="s">
        <v>258</v>
      </c>
      <c r="E773" s="64">
        <f>E774</f>
        <v>1310</v>
      </c>
      <c r="F773" s="64">
        <f>F774</f>
        <v>45503.5</v>
      </c>
      <c r="G773" s="64">
        <f>G774</f>
        <v>44482.6</v>
      </c>
    </row>
    <row r="774" spans="1:7" ht="13.5">
      <c r="A774" s="134"/>
      <c r="B774" s="84" t="s">
        <v>465</v>
      </c>
      <c r="C774" s="86"/>
      <c r="D774" s="157" t="s">
        <v>260</v>
      </c>
      <c r="E774" s="66">
        <f>E775+E778</f>
        <v>1310</v>
      </c>
      <c r="F774" s="66">
        <f>F775+F778</f>
        <v>45503.5</v>
      </c>
      <c r="G774" s="66">
        <f>G775+G778</f>
        <v>44482.6</v>
      </c>
    </row>
    <row r="775" spans="1:7" ht="13.5">
      <c r="A775" s="134"/>
      <c r="B775" s="84"/>
      <c r="C775" s="86" t="s">
        <v>367</v>
      </c>
      <c r="D775" s="157" t="s">
        <v>368</v>
      </c>
      <c r="E775" s="66">
        <f>E776+E777</f>
        <v>1310</v>
      </c>
      <c r="F775" s="66">
        <f>F776+F777</f>
        <v>1385.1</v>
      </c>
      <c r="G775" s="66">
        <v>1385.1</v>
      </c>
    </row>
    <row r="776" spans="1:7" ht="13.5">
      <c r="A776" s="134"/>
      <c r="B776" s="50"/>
      <c r="C776" s="96"/>
      <c r="D776" s="170" t="s">
        <v>466</v>
      </c>
      <c r="E776" s="63">
        <v>1310</v>
      </c>
      <c r="F776" s="213">
        <v>1375.1</v>
      </c>
      <c r="G776" s="214">
        <v>1375</v>
      </c>
    </row>
    <row r="777" spans="1:7" ht="25.5">
      <c r="A777" s="134"/>
      <c r="B777" s="50"/>
      <c r="C777" s="96"/>
      <c r="D777" s="158" t="s">
        <v>146</v>
      </c>
      <c r="E777" s="63"/>
      <c r="F777" s="214">
        <v>10</v>
      </c>
      <c r="G777" s="214">
        <v>10</v>
      </c>
    </row>
    <row r="778" spans="1:7" ht="13.5">
      <c r="A778" s="134"/>
      <c r="B778" s="50"/>
      <c r="C778" s="86" t="s">
        <v>321</v>
      </c>
      <c r="D778" s="11" t="s">
        <v>304</v>
      </c>
      <c r="E778" s="63"/>
      <c r="F778" s="63">
        <f>F780+F781+F779</f>
        <v>44118.4</v>
      </c>
      <c r="G778" s="63">
        <f>G780+G781+G779</f>
        <v>43097.5</v>
      </c>
    </row>
    <row r="779" spans="1:7" ht="25.5">
      <c r="A779" s="134"/>
      <c r="B779" s="50"/>
      <c r="C779" s="86"/>
      <c r="D779" s="11" t="s">
        <v>56</v>
      </c>
      <c r="E779" s="63"/>
      <c r="F779" s="63">
        <v>104</v>
      </c>
      <c r="G779" s="63">
        <v>104</v>
      </c>
    </row>
    <row r="780" spans="1:7" ht="25.5">
      <c r="A780" s="134"/>
      <c r="B780" s="50"/>
      <c r="C780" s="96"/>
      <c r="D780" s="171" t="s">
        <v>615</v>
      </c>
      <c r="E780" s="63"/>
      <c r="F780" s="213">
        <v>43969</v>
      </c>
      <c r="G780" s="213">
        <v>42979.2</v>
      </c>
    </row>
    <row r="781" spans="1:7" ht="25.5">
      <c r="A781" s="134"/>
      <c r="B781" s="50"/>
      <c r="C781" s="96"/>
      <c r="D781" s="171" t="s">
        <v>91</v>
      </c>
      <c r="E781" s="63"/>
      <c r="F781" s="213">
        <v>45.4</v>
      </c>
      <c r="G781" s="213">
        <v>14.3</v>
      </c>
    </row>
    <row r="782" spans="1:7" ht="13.5">
      <c r="A782" s="134"/>
      <c r="B782" s="50" t="s">
        <v>259</v>
      </c>
      <c r="C782" s="134"/>
      <c r="D782" s="125" t="s">
        <v>488</v>
      </c>
      <c r="E782" s="64"/>
      <c r="F782" s="64">
        <f>F783+F785</f>
        <v>35626.8</v>
      </c>
      <c r="G782" s="64">
        <f>G783+G785</f>
        <v>22870.699999999997</v>
      </c>
    </row>
    <row r="783" spans="1:7" ht="13.5">
      <c r="A783" s="134"/>
      <c r="B783" s="50"/>
      <c r="C783" s="86" t="s">
        <v>245</v>
      </c>
      <c r="D783" s="10" t="s">
        <v>362</v>
      </c>
      <c r="E783" s="66"/>
      <c r="F783" s="66">
        <f>F784</f>
        <v>8770.1</v>
      </c>
      <c r="G783" s="66">
        <f>G784</f>
        <v>5995.6</v>
      </c>
    </row>
    <row r="784" spans="1:7" ht="51">
      <c r="A784" s="134"/>
      <c r="B784" s="50"/>
      <c r="C784" s="96"/>
      <c r="D784" s="172" t="s">
        <v>616</v>
      </c>
      <c r="E784" s="63"/>
      <c r="F784" s="213">
        <v>8770.1</v>
      </c>
      <c r="G784" s="213">
        <v>5995.6</v>
      </c>
    </row>
    <row r="785" spans="1:7" ht="63.75">
      <c r="A785" s="134"/>
      <c r="B785" s="84" t="s">
        <v>19</v>
      </c>
      <c r="C785" s="96"/>
      <c r="D785" s="172" t="s">
        <v>619</v>
      </c>
      <c r="E785" s="63"/>
      <c r="F785" s="63">
        <f>F786</f>
        <v>26856.7</v>
      </c>
      <c r="G785" s="63">
        <f>G786</f>
        <v>16875.1</v>
      </c>
    </row>
    <row r="786" spans="1:7" ht="13.5">
      <c r="A786" s="134"/>
      <c r="B786" s="50"/>
      <c r="C786" s="86" t="s">
        <v>310</v>
      </c>
      <c r="D786" s="173" t="s">
        <v>277</v>
      </c>
      <c r="E786" s="63"/>
      <c r="F786" s="63">
        <f>F787+F788</f>
        <v>26856.7</v>
      </c>
      <c r="G786" s="63">
        <f>G787+G788</f>
        <v>16875.1</v>
      </c>
    </row>
    <row r="787" spans="1:7" ht="63.75">
      <c r="A787" s="134"/>
      <c r="B787" s="50"/>
      <c r="C787" s="86"/>
      <c r="D787" s="172" t="s">
        <v>619</v>
      </c>
      <c r="E787" s="63"/>
      <c r="F787" s="214">
        <v>22722</v>
      </c>
      <c r="G787" s="213">
        <v>12740.4</v>
      </c>
    </row>
    <row r="788" spans="1:7" ht="63.75">
      <c r="A788" s="134"/>
      <c r="B788" s="50"/>
      <c r="C788" s="86"/>
      <c r="D788" s="172" t="s">
        <v>92</v>
      </c>
      <c r="E788" s="66"/>
      <c r="F788" s="213">
        <v>4134.7</v>
      </c>
      <c r="G788" s="213">
        <v>4134.7</v>
      </c>
    </row>
    <row r="789" spans="1:7" ht="13.5">
      <c r="A789" s="134"/>
      <c r="B789" s="50" t="s">
        <v>538</v>
      </c>
      <c r="C789" s="129"/>
      <c r="D789" s="40" t="s">
        <v>564</v>
      </c>
      <c r="E789" s="64"/>
      <c r="F789" s="64">
        <f>F790</f>
        <v>10871.4</v>
      </c>
      <c r="G789" s="64">
        <f>G790</f>
        <v>9151.2</v>
      </c>
    </row>
    <row r="790" spans="1:7" ht="25.5">
      <c r="A790" s="134"/>
      <c r="B790" s="84" t="s">
        <v>620</v>
      </c>
      <c r="C790" s="86"/>
      <c r="D790" s="15" t="s">
        <v>0</v>
      </c>
      <c r="E790" s="66"/>
      <c r="F790" s="66">
        <f>F791</f>
        <v>10871.4</v>
      </c>
      <c r="G790" s="66">
        <f>G791</f>
        <v>9151.2</v>
      </c>
    </row>
    <row r="791" spans="1:7" ht="13.5">
      <c r="A791" s="134"/>
      <c r="B791" s="84"/>
      <c r="C791" s="86" t="s">
        <v>530</v>
      </c>
      <c r="D791" s="37" t="s">
        <v>365</v>
      </c>
      <c r="E791" s="66"/>
      <c r="F791" s="213">
        <v>10871.4</v>
      </c>
      <c r="G791" s="213">
        <v>9151.2</v>
      </c>
    </row>
    <row r="792" spans="1:7" ht="13.5">
      <c r="A792" s="134"/>
      <c r="B792" s="50" t="s">
        <v>287</v>
      </c>
      <c r="C792" s="129"/>
      <c r="D792" s="9" t="s">
        <v>288</v>
      </c>
      <c r="E792" s="61">
        <f>E793+E797</f>
        <v>7000</v>
      </c>
      <c r="F792" s="61">
        <f>F793+F797</f>
        <v>10112.6</v>
      </c>
      <c r="G792" s="61">
        <f>G793+G797</f>
        <v>5314.3</v>
      </c>
    </row>
    <row r="793" spans="1:7" ht="25.5">
      <c r="A793" s="134"/>
      <c r="B793" s="84" t="s">
        <v>476</v>
      </c>
      <c r="C793" s="146"/>
      <c r="D793" s="85" t="s">
        <v>547</v>
      </c>
      <c r="E793" s="66">
        <f>E794</f>
        <v>6000</v>
      </c>
      <c r="F793" s="66">
        <f>F794</f>
        <v>9112.6</v>
      </c>
      <c r="G793" s="66">
        <f>G794</f>
        <v>4314.3</v>
      </c>
    </row>
    <row r="794" spans="1:7" ht="13.5">
      <c r="A794" s="134"/>
      <c r="B794" s="84"/>
      <c r="C794" s="86" t="s">
        <v>338</v>
      </c>
      <c r="D794" s="15" t="s">
        <v>322</v>
      </c>
      <c r="E794" s="66">
        <f>E795+E796</f>
        <v>6000</v>
      </c>
      <c r="F794" s="66">
        <f>F795+F796</f>
        <v>9112.6</v>
      </c>
      <c r="G794" s="66">
        <f>G795+G796</f>
        <v>4314.3</v>
      </c>
    </row>
    <row r="795" spans="1:7" ht="25.5">
      <c r="A795" s="134"/>
      <c r="B795" s="84"/>
      <c r="C795" s="86"/>
      <c r="D795" s="85" t="s">
        <v>547</v>
      </c>
      <c r="E795" s="66">
        <v>6000</v>
      </c>
      <c r="F795" s="214">
        <v>9000</v>
      </c>
      <c r="G795" s="213">
        <v>4201.7</v>
      </c>
    </row>
    <row r="796" spans="1:7" ht="38.25">
      <c r="A796" s="134"/>
      <c r="B796" s="84"/>
      <c r="C796" s="86"/>
      <c r="D796" s="85" t="s">
        <v>601</v>
      </c>
      <c r="E796" s="66"/>
      <c r="F796" s="213">
        <v>112.6</v>
      </c>
      <c r="G796" s="213">
        <v>112.6</v>
      </c>
    </row>
    <row r="797" spans="1:7" ht="38.25">
      <c r="A797" s="134"/>
      <c r="B797" s="84" t="s">
        <v>477</v>
      </c>
      <c r="C797" s="86"/>
      <c r="D797" s="15" t="s">
        <v>602</v>
      </c>
      <c r="E797" s="66">
        <f>E798</f>
        <v>1000</v>
      </c>
      <c r="F797" s="66">
        <f>F798</f>
        <v>1000</v>
      </c>
      <c r="G797" s="66">
        <f>G798</f>
        <v>1000</v>
      </c>
    </row>
    <row r="798" spans="1:7" ht="13.5">
      <c r="A798" s="134"/>
      <c r="B798" s="84"/>
      <c r="C798" s="86" t="s">
        <v>338</v>
      </c>
      <c r="D798" s="15" t="s">
        <v>322</v>
      </c>
      <c r="E798" s="66">
        <v>1000</v>
      </c>
      <c r="F798" s="214">
        <v>1000</v>
      </c>
      <c r="G798" s="214">
        <v>1000</v>
      </c>
    </row>
    <row r="799" spans="1:7" ht="13.5">
      <c r="A799" s="134" t="s">
        <v>236</v>
      </c>
      <c r="B799" s="50"/>
      <c r="C799" s="96"/>
      <c r="D799" s="43" t="s">
        <v>467</v>
      </c>
      <c r="E799" s="65">
        <f>E800+E806</f>
        <v>32733</v>
      </c>
      <c r="F799" s="65">
        <f>F800+F806</f>
        <v>32725.8</v>
      </c>
      <c r="G799" s="65">
        <f>G800+G806</f>
        <v>32319.7</v>
      </c>
    </row>
    <row r="800" spans="1:7" ht="13.5">
      <c r="A800" s="134"/>
      <c r="B800" s="50" t="s">
        <v>199</v>
      </c>
      <c r="C800" s="109"/>
      <c r="D800" s="40" t="s">
        <v>384</v>
      </c>
      <c r="E800" s="64">
        <f>E801</f>
        <v>1535</v>
      </c>
      <c r="F800" s="64">
        <f>F801</f>
        <v>931.8000000000001</v>
      </c>
      <c r="G800" s="64">
        <f>G801</f>
        <v>662.4000000000001</v>
      </c>
    </row>
    <row r="801" spans="1:7" ht="25.5">
      <c r="A801" s="134"/>
      <c r="B801" s="84" t="s">
        <v>468</v>
      </c>
      <c r="C801" s="130"/>
      <c r="D801" s="11" t="s">
        <v>469</v>
      </c>
      <c r="E801" s="66">
        <f>E802+E804</f>
        <v>1535</v>
      </c>
      <c r="F801" s="66">
        <f>F802+F804</f>
        <v>931.8000000000001</v>
      </c>
      <c r="G801" s="66">
        <f>G802+G804</f>
        <v>662.4000000000001</v>
      </c>
    </row>
    <row r="802" spans="1:7" ht="38.25">
      <c r="A802" s="134"/>
      <c r="B802" s="84" t="s">
        <v>470</v>
      </c>
      <c r="C802" s="86"/>
      <c r="D802" s="173" t="s">
        <v>471</v>
      </c>
      <c r="E802" s="66">
        <f>E803</f>
        <v>1535</v>
      </c>
      <c r="F802" s="66">
        <f>F803</f>
        <v>876.6</v>
      </c>
      <c r="G802" s="66">
        <f>G803</f>
        <v>607.2</v>
      </c>
    </row>
    <row r="803" spans="1:7" ht="13.5">
      <c r="A803" s="134"/>
      <c r="B803" s="84"/>
      <c r="C803" s="86" t="s">
        <v>310</v>
      </c>
      <c r="D803" s="173" t="s">
        <v>277</v>
      </c>
      <c r="E803" s="66">
        <v>1535</v>
      </c>
      <c r="F803" s="213">
        <v>876.6</v>
      </c>
      <c r="G803" s="213">
        <v>607.2</v>
      </c>
    </row>
    <row r="804" spans="1:7" ht="38.25">
      <c r="A804" s="134"/>
      <c r="B804" s="84" t="s">
        <v>470</v>
      </c>
      <c r="C804" s="86"/>
      <c r="D804" s="173" t="s">
        <v>557</v>
      </c>
      <c r="E804" s="66"/>
      <c r="F804" s="66">
        <f>F805</f>
        <v>55.2</v>
      </c>
      <c r="G804" s="66">
        <f>G805</f>
        <v>55.2</v>
      </c>
    </row>
    <row r="805" spans="1:7" ht="13.5">
      <c r="A805" s="134"/>
      <c r="B805" s="84"/>
      <c r="C805" s="86" t="s">
        <v>310</v>
      </c>
      <c r="D805" s="173" t="s">
        <v>277</v>
      </c>
      <c r="E805" s="66"/>
      <c r="F805" s="213">
        <v>55.2</v>
      </c>
      <c r="G805" s="213">
        <v>55.2</v>
      </c>
    </row>
    <row r="806" spans="1:7" ht="13.5">
      <c r="A806" s="134"/>
      <c r="B806" s="50" t="s">
        <v>305</v>
      </c>
      <c r="C806" s="96"/>
      <c r="D806" s="154" t="s">
        <v>269</v>
      </c>
      <c r="E806" s="64">
        <f>E807</f>
        <v>31198</v>
      </c>
      <c r="F806" s="64">
        <f aca="true" t="shared" si="60" ref="F806:G808">F807</f>
        <v>31794</v>
      </c>
      <c r="G806" s="64">
        <f t="shared" si="60"/>
        <v>31657.3</v>
      </c>
    </row>
    <row r="807" spans="1:7" ht="51">
      <c r="A807" s="134"/>
      <c r="B807" s="84" t="s">
        <v>306</v>
      </c>
      <c r="C807" s="135"/>
      <c r="D807" s="153" t="s">
        <v>421</v>
      </c>
      <c r="E807" s="66">
        <f>E808</f>
        <v>31198</v>
      </c>
      <c r="F807" s="66">
        <f t="shared" si="60"/>
        <v>31794</v>
      </c>
      <c r="G807" s="66">
        <f t="shared" si="60"/>
        <v>31657.3</v>
      </c>
    </row>
    <row r="808" spans="1:7" ht="25.5">
      <c r="A808" s="134"/>
      <c r="B808" s="84" t="s">
        <v>493</v>
      </c>
      <c r="C808" s="135"/>
      <c r="D808" s="173" t="s">
        <v>494</v>
      </c>
      <c r="E808" s="66">
        <f>E809</f>
        <v>31198</v>
      </c>
      <c r="F808" s="66">
        <f t="shared" si="60"/>
        <v>31794</v>
      </c>
      <c r="G808" s="66">
        <f t="shared" si="60"/>
        <v>31657.3</v>
      </c>
    </row>
    <row r="809" spans="1:7" ht="13.5">
      <c r="A809" s="134"/>
      <c r="B809" s="50"/>
      <c r="C809" s="135" t="s">
        <v>310</v>
      </c>
      <c r="D809" s="15" t="s">
        <v>277</v>
      </c>
      <c r="E809" s="66">
        <v>31198</v>
      </c>
      <c r="F809" s="213">
        <v>31794</v>
      </c>
      <c r="G809" s="213">
        <v>31657.3</v>
      </c>
    </row>
    <row r="810" spans="1:7" ht="13.5">
      <c r="A810" s="207"/>
      <c r="B810" s="76"/>
      <c r="C810" s="208"/>
      <c r="D810" s="33"/>
      <c r="E810" s="67"/>
      <c r="F810" s="203"/>
      <c r="G810" s="203"/>
    </row>
    <row r="811" spans="1:7" ht="38.25">
      <c r="A811" s="134"/>
      <c r="B811" s="50"/>
      <c r="C811" s="86"/>
      <c r="D811" s="15" t="s">
        <v>119</v>
      </c>
      <c r="E811" s="222">
        <v>19584</v>
      </c>
      <c r="F811" s="230">
        <v>0.1</v>
      </c>
      <c r="G811" s="223"/>
    </row>
    <row r="812" spans="1:7" ht="12.75">
      <c r="A812" s="145"/>
      <c r="B812" s="76"/>
      <c r="C812" s="145"/>
      <c r="D812" s="39"/>
      <c r="E812" s="244"/>
      <c r="F812" s="228"/>
      <c r="G812" s="228"/>
    </row>
    <row r="813" spans="1:7" ht="15.75">
      <c r="A813" s="147"/>
      <c r="B813" s="50"/>
      <c r="C813" s="147"/>
      <c r="D813" s="204" t="s">
        <v>237</v>
      </c>
      <c r="E813" s="202">
        <f>E735+E615+E555+E387+E377+E238+E202+E130+E11+E811</f>
        <v>2147924</v>
      </c>
      <c r="F813" s="202">
        <f>F735+F615+F555+F387+F377+F238+F202+F130+F11+F811</f>
        <v>3740114.4</v>
      </c>
      <c r="G813" s="202">
        <f>G735+G615+G555+G387+G377+G238+G202+G130+G11+G811</f>
        <v>2632207.5999999996</v>
      </c>
    </row>
    <row r="814" spans="1:7" ht="31.5">
      <c r="A814" s="147"/>
      <c r="B814" s="50"/>
      <c r="C814" s="147"/>
      <c r="D814" s="212" t="s">
        <v>100</v>
      </c>
      <c r="E814" s="65"/>
      <c r="F814" s="70">
        <v>642121.1</v>
      </c>
      <c r="G814" s="70">
        <v>247588.9</v>
      </c>
    </row>
    <row r="815" spans="1:7" ht="15.75">
      <c r="A815" s="147"/>
      <c r="B815" s="50"/>
      <c r="C815" s="147"/>
      <c r="D815" s="204" t="s">
        <v>101</v>
      </c>
      <c r="E815" s="65">
        <f>E813-E814</f>
        <v>2147924</v>
      </c>
      <c r="F815" s="65">
        <f>F813-F814</f>
        <v>3097993.3</v>
      </c>
      <c r="G815" s="65">
        <f>G813-G814</f>
        <v>2384618.6999999997</v>
      </c>
    </row>
    <row r="816" spans="1:7" ht="15.75">
      <c r="A816" s="209"/>
      <c r="B816" s="76"/>
      <c r="C816" s="209"/>
      <c r="D816" s="210"/>
      <c r="E816" s="211"/>
      <c r="F816" s="211"/>
      <c r="G816" s="211"/>
    </row>
    <row r="817" spans="1:7" ht="15.75">
      <c r="A817" s="147"/>
      <c r="B817" s="50"/>
      <c r="C817" s="147"/>
      <c r="D817" s="204" t="s">
        <v>102</v>
      </c>
      <c r="E817" s="65">
        <v>-94554</v>
      </c>
      <c r="F817" s="65">
        <v>-240811.2</v>
      </c>
      <c r="G817" s="65">
        <v>217006.4</v>
      </c>
    </row>
    <row r="818" spans="1:7" ht="15.75">
      <c r="A818" s="209"/>
      <c r="B818" s="76"/>
      <c r="C818" s="209"/>
      <c r="D818" s="210"/>
      <c r="E818" s="211"/>
      <c r="F818" s="211"/>
      <c r="G818" s="211"/>
    </row>
    <row r="819" spans="1:7" ht="12.75">
      <c r="A819" s="148"/>
      <c r="B819" s="76"/>
      <c r="C819" s="148"/>
      <c r="D819" s="36"/>
      <c r="E819" s="71"/>
      <c r="F819" s="181"/>
      <c r="G819" s="181"/>
    </row>
    <row r="820" spans="1:7" ht="12.75">
      <c r="A820" s="205"/>
      <c r="B820" s="151"/>
      <c r="C820" s="149"/>
      <c r="D820" s="205"/>
      <c r="E820" s="249"/>
      <c r="F820" s="181"/>
      <c r="G820" s="181"/>
    </row>
    <row r="821" spans="1:7" ht="12.75">
      <c r="A821" s="205"/>
      <c r="B821" s="151"/>
      <c r="C821" s="149"/>
      <c r="D821" s="205"/>
      <c r="F821" s="181"/>
      <c r="G821" s="181"/>
    </row>
    <row r="822" spans="1:7" ht="12.75">
      <c r="A822" s="149"/>
      <c r="B822" s="151"/>
      <c r="C822" s="149"/>
      <c r="D822" s="174"/>
      <c r="F822" s="181"/>
      <c r="G822" s="181"/>
    </row>
    <row r="823" spans="1:7" ht="12.75">
      <c r="A823" s="149"/>
      <c r="B823" s="151"/>
      <c r="C823" s="149"/>
      <c r="D823" s="174"/>
      <c r="F823" s="181"/>
      <c r="G823" s="181"/>
    </row>
    <row r="824" spans="1:7" ht="12.75">
      <c r="A824" s="149"/>
      <c r="B824" s="151"/>
      <c r="C824" s="149"/>
      <c r="D824" s="174"/>
      <c r="F824" s="181"/>
      <c r="G824" s="181"/>
    </row>
    <row r="825" spans="1:7" ht="12.75">
      <c r="A825" s="149"/>
      <c r="B825" s="151"/>
      <c r="C825" s="149"/>
      <c r="D825" s="174"/>
      <c r="F825" s="181"/>
      <c r="G825" s="181"/>
    </row>
    <row r="826" spans="1:7" ht="12.75">
      <c r="A826" s="149"/>
      <c r="B826" s="151"/>
      <c r="C826" s="149"/>
      <c r="D826" s="174"/>
      <c r="F826" s="181"/>
      <c r="G826" s="181"/>
    </row>
    <row r="827" spans="1:7" ht="12.75">
      <c r="A827" s="149"/>
      <c r="B827" s="151"/>
      <c r="C827" s="149"/>
      <c r="D827" s="174"/>
      <c r="F827" s="181"/>
      <c r="G827" s="181"/>
    </row>
    <row r="828" spans="1:7" ht="12.75">
      <c r="A828" s="149"/>
      <c r="B828" s="151"/>
      <c r="C828" s="149"/>
      <c r="D828" s="174"/>
      <c r="F828" s="181"/>
      <c r="G828" s="181"/>
    </row>
    <row r="829" spans="1:7" ht="12.75">
      <c r="A829" s="149"/>
      <c r="B829" s="151"/>
      <c r="C829" s="149"/>
      <c r="D829" s="174"/>
      <c r="F829" s="181"/>
      <c r="G829" s="181"/>
    </row>
    <row r="830" spans="1:7" ht="12.75">
      <c r="A830" s="149"/>
      <c r="B830" s="151"/>
      <c r="C830" s="149"/>
      <c r="D830" s="174"/>
      <c r="F830" s="181"/>
      <c r="G830" s="181"/>
    </row>
    <row r="831" spans="1:7" ht="12.75">
      <c r="A831" s="149"/>
      <c r="B831" s="151"/>
      <c r="C831" s="149"/>
      <c r="D831" s="174"/>
      <c r="F831" s="181"/>
      <c r="G831" s="181"/>
    </row>
    <row r="832" spans="1:7" ht="12.75">
      <c r="A832" s="149"/>
      <c r="B832" s="151"/>
      <c r="C832" s="149"/>
      <c r="D832" s="174"/>
      <c r="F832" s="181"/>
      <c r="G832" s="181"/>
    </row>
    <row r="833" spans="1:7" ht="12.75">
      <c r="A833" s="149"/>
      <c r="B833" s="151"/>
      <c r="C833" s="149"/>
      <c r="D833" s="174"/>
      <c r="F833" s="181"/>
      <c r="G833" s="181"/>
    </row>
    <row r="834" spans="1:7" ht="12.75">
      <c r="A834" s="149"/>
      <c r="B834" s="151"/>
      <c r="C834" s="149"/>
      <c r="D834" s="174"/>
      <c r="F834" s="181"/>
      <c r="G834" s="181"/>
    </row>
    <row r="835" spans="1:7" ht="12.75">
      <c r="A835" s="149"/>
      <c r="B835" s="151"/>
      <c r="C835" s="149"/>
      <c r="D835" s="174"/>
      <c r="F835" s="181"/>
      <c r="G835" s="181"/>
    </row>
    <row r="836" spans="1:7" ht="12.75">
      <c r="A836" s="149"/>
      <c r="B836" s="151"/>
      <c r="C836" s="149"/>
      <c r="D836" s="174"/>
      <c r="F836" s="181"/>
      <c r="G836" s="181"/>
    </row>
    <row r="837" spans="1:7" ht="12.75">
      <c r="A837" s="149"/>
      <c r="B837" s="151"/>
      <c r="C837" s="149"/>
      <c r="D837" s="174"/>
      <c r="F837" s="181"/>
      <c r="G837" s="181"/>
    </row>
    <row r="838" spans="1:7" ht="12.75">
      <c r="A838" s="149"/>
      <c r="B838" s="151"/>
      <c r="C838" s="149"/>
      <c r="D838" s="174"/>
      <c r="F838" s="181"/>
      <c r="G838" s="181"/>
    </row>
    <row r="839" spans="1:7" ht="12.75">
      <c r="A839" s="149"/>
      <c r="B839" s="151"/>
      <c r="C839" s="149"/>
      <c r="D839" s="174"/>
      <c r="F839" s="181"/>
      <c r="G839" s="181"/>
    </row>
    <row r="840" spans="1:7" ht="12.75">
      <c r="A840" s="149"/>
      <c r="B840" s="151"/>
      <c r="C840" s="149"/>
      <c r="D840" s="174"/>
      <c r="F840" s="181"/>
      <c r="G840" s="181"/>
    </row>
    <row r="841" spans="1:7" ht="12.75">
      <c r="A841" s="149"/>
      <c r="B841" s="151"/>
      <c r="C841" s="149"/>
      <c r="D841" s="174"/>
      <c r="F841" s="181"/>
      <c r="G841" s="181"/>
    </row>
    <row r="842" spans="1:7" ht="12.75">
      <c r="A842" s="149"/>
      <c r="B842" s="151"/>
      <c r="C842" s="149"/>
      <c r="D842" s="174"/>
      <c r="F842" s="181"/>
      <c r="G842" s="181"/>
    </row>
    <row r="843" spans="1:7" ht="12.75">
      <c r="A843" s="149"/>
      <c r="B843" s="151"/>
      <c r="C843" s="149"/>
      <c r="D843" s="174"/>
      <c r="F843" s="181"/>
      <c r="G843" s="181"/>
    </row>
    <row r="844" spans="1:7" ht="12.75">
      <c r="A844" s="149"/>
      <c r="B844" s="151"/>
      <c r="C844" s="149"/>
      <c r="D844" s="174"/>
      <c r="F844" s="181"/>
      <c r="G844" s="181"/>
    </row>
    <row r="845" spans="1:7" ht="12.75">
      <c r="A845" s="149"/>
      <c r="B845" s="151"/>
      <c r="C845" s="149"/>
      <c r="D845" s="174"/>
      <c r="F845" s="181"/>
      <c r="G845" s="181"/>
    </row>
    <row r="846" spans="1:7" ht="12.75">
      <c r="A846" s="149"/>
      <c r="B846" s="151"/>
      <c r="C846" s="149"/>
      <c r="D846" s="174"/>
      <c r="F846" s="181"/>
      <c r="G846" s="181"/>
    </row>
    <row r="847" spans="1:7" ht="12.75">
      <c r="A847" s="149"/>
      <c r="B847" s="151"/>
      <c r="C847" s="149"/>
      <c r="D847" s="174"/>
      <c r="F847" s="181"/>
      <c r="G847" s="181"/>
    </row>
    <row r="848" spans="1:7" ht="12.75">
      <c r="A848" s="149"/>
      <c r="B848" s="151"/>
      <c r="C848" s="149"/>
      <c r="D848" s="174"/>
      <c r="F848" s="181"/>
      <c r="G848" s="181"/>
    </row>
    <row r="849" spans="1:7" ht="12.75">
      <c r="A849" s="149"/>
      <c r="B849" s="151"/>
      <c r="C849" s="149"/>
      <c r="D849" s="174"/>
      <c r="F849" s="181"/>
      <c r="G849" s="181"/>
    </row>
    <row r="850" spans="1:7" ht="12.75">
      <c r="A850" s="149"/>
      <c r="B850" s="151"/>
      <c r="C850" s="149"/>
      <c r="D850" s="174"/>
      <c r="F850" s="181"/>
      <c r="G850" s="181"/>
    </row>
    <row r="851" spans="1:7" ht="12.75">
      <c r="A851" s="149"/>
      <c r="B851" s="151"/>
      <c r="C851" s="149"/>
      <c r="D851" s="174"/>
      <c r="F851" s="181"/>
      <c r="G851" s="181"/>
    </row>
    <row r="852" spans="1:7" ht="12.75">
      <c r="A852" s="149"/>
      <c r="B852" s="151"/>
      <c r="C852" s="149"/>
      <c r="D852" s="174"/>
      <c r="F852" s="181"/>
      <c r="G852" s="181"/>
    </row>
    <row r="853" spans="1:7" ht="12.75">
      <c r="A853" s="149"/>
      <c r="B853" s="151"/>
      <c r="C853" s="149"/>
      <c r="D853" s="174"/>
      <c r="F853" s="181"/>
      <c r="G853" s="181"/>
    </row>
    <row r="854" spans="1:7" ht="12.75">
      <c r="A854" s="149"/>
      <c r="B854" s="151"/>
      <c r="C854" s="149"/>
      <c r="D854" s="174"/>
      <c r="F854" s="181"/>
      <c r="G854" s="181"/>
    </row>
    <row r="855" spans="1:7" ht="12.75">
      <c r="A855" s="149"/>
      <c r="B855" s="151"/>
      <c r="C855" s="149"/>
      <c r="D855" s="174"/>
      <c r="F855" s="181"/>
      <c r="G855" s="181"/>
    </row>
    <row r="856" spans="1:7" ht="12.75">
      <c r="A856" s="149"/>
      <c r="B856" s="151"/>
      <c r="C856" s="149"/>
      <c r="D856" s="174"/>
      <c r="F856" s="181"/>
      <c r="G856" s="181"/>
    </row>
    <row r="857" spans="1:7" ht="12.75">
      <c r="A857" s="149"/>
      <c r="B857" s="151"/>
      <c r="C857" s="149"/>
      <c r="F857" s="181"/>
      <c r="G857" s="181"/>
    </row>
    <row r="858" spans="2:7" ht="12.75">
      <c r="B858" s="151"/>
      <c r="F858" s="181"/>
      <c r="G858" s="181"/>
    </row>
    <row r="859" spans="2:7" ht="12.75">
      <c r="B859" s="151"/>
      <c r="F859" s="181"/>
      <c r="G859" s="181"/>
    </row>
    <row r="860" spans="2:7" ht="12.75">
      <c r="B860" s="151"/>
      <c r="F860" s="181"/>
      <c r="G860" s="181"/>
    </row>
    <row r="861" spans="2:7" ht="12.75">
      <c r="B861" s="151"/>
      <c r="F861" s="181"/>
      <c r="G861" s="181"/>
    </row>
    <row r="862" spans="2:7" ht="12.75">
      <c r="B862" s="151"/>
      <c r="F862" s="181"/>
      <c r="G862" s="181"/>
    </row>
    <row r="863" spans="2:7" ht="12.75">
      <c r="B863" s="151"/>
      <c r="F863" s="181"/>
      <c r="G863" s="181"/>
    </row>
    <row r="864" ht="12.75">
      <c r="B864" s="151"/>
    </row>
    <row r="865" ht="12.75">
      <c r="B865" s="151"/>
    </row>
    <row r="866" ht="12.75">
      <c r="B866" s="151"/>
    </row>
    <row r="867" ht="12.75">
      <c r="B867" s="151"/>
    </row>
    <row r="868" ht="12.75">
      <c r="B868" s="151"/>
    </row>
    <row r="869" ht="12.75">
      <c r="B869" s="151"/>
    </row>
    <row r="870" ht="12.75">
      <c r="B870" s="151"/>
    </row>
    <row r="871" ht="12.75">
      <c r="B871" s="151"/>
    </row>
    <row r="872" ht="12.75">
      <c r="B872" s="151"/>
    </row>
    <row r="873" ht="12.75">
      <c r="B873" s="151"/>
    </row>
    <row r="874" ht="12.75">
      <c r="B874" s="151"/>
    </row>
    <row r="875" ht="12.75">
      <c r="B875" s="151"/>
    </row>
    <row r="876" ht="12.75">
      <c r="B876" s="151"/>
    </row>
    <row r="877" ht="12.75">
      <c r="B877" s="151"/>
    </row>
    <row r="878" ht="12.75">
      <c r="B878" s="151"/>
    </row>
    <row r="879" ht="12.75">
      <c r="B879" s="151"/>
    </row>
    <row r="880" ht="12.75">
      <c r="B880" s="151"/>
    </row>
    <row r="881" ht="12.75">
      <c r="B881" s="151"/>
    </row>
  </sheetData>
  <mergeCells count="1">
    <mergeCell ref="D7:E7"/>
  </mergeCells>
  <printOptions/>
  <pageMargins left="0.5905511811023623" right="0.3937007874015748" top="0.5905511811023623" bottom="0.3937007874015748" header="0.5118110236220472" footer="0.31496062992125984"/>
  <pageSetup horizontalDpi="1200" verticalDpi="1200" orientation="portrait" paperSize="9" scale="9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KAZNA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303</dc:creator>
  <cp:keywords/>
  <dc:description/>
  <cp:lastModifiedBy>28</cp:lastModifiedBy>
  <cp:lastPrinted>2009-03-05T04:43:06Z</cp:lastPrinted>
  <dcterms:created xsi:type="dcterms:W3CDTF">2005-09-01T09:08:31Z</dcterms:created>
  <dcterms:modified xsi:type="dcterms:W3CDTF">2009-05-26T10:09:29Z</dcterms:modified>
  <cp:category/>
  <cp:version/>
  <cp:contentType/>
  <cp:contentStatus/>
</cp:coreProperties>
</file>