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Прил" sheetId="1" r:id="rId1"/>
  </sheets>
  <definedNames>
    <definedName name="_xlnm._FilterDatabase" localSheetId="0" hidden="1">'Прил'!$A$7:$I$178</definedName>
    <definedName name="_xlnm.Print_Titles" localSheetId="0">'Прил'!$7:$8</definedName>
  </definedNames>
  <calcPr fullCalcOnLoad="1"/>
</workbook>
</file>

<file path=xl/sharedStrings.xml><?xml version="1.0" encoding="utf-8"?>
<sst xmlns="http://schemas.openxmlformats.org/spreadsheetml/2006/main" count="352" uniqueCount="351">
  <si>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</si>
  <si>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</si>
  <si>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</si>
  <si>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1 11 08040 04 0000 120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</si>
  <si>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</si>
  <si>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</si>
  <si>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</si>
  <si>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</si>
  <si>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</si>
  <si>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</si>
  <si>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</si>
  <si>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</si>
  <si>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</si>
  <si>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</si>
  <si>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</si>
  <si>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</si>
  <si>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1 14 06020 00 0000 420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</si>
  <si>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</si>
  <si>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1 14 06022 04 0000 420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</si>
  <si>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</si>
  <si>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</si>
  <si>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</si>
  <si>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2 02 02999 04 0000 151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</si>
  <si>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</si>
  <si>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</si>
  <si>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</si>
  <si>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</si>
  <si>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Субвенции бюджетам городских округов на  ежемесячное денежное вознаграждение за классное руководство</t>
  </si>
  <si>
    <t>к решению Березниковской городской Думы</t>
  </si>
  <si>
    <t>(форма Г-1)</t>
  </si>
  <si>
    <t>Исполнение бюджета города Березники по  доходам  
за  2008 год</t>
  </si>
  <si>
    <t>2 02 01008 00 0000 151</t>
  </si>
  <si>
    <t>2 02 01008 04 0000 151</t>
  </si>
  <si>
    <t>Дотации бюджетам городских округов на  поощрение достижения наилучших показателей   деятельности органов местного самоуправления</t>
  </si>
  <si>
    <t>Дотации бюджетам  на  поощрение достижения наилучших показателей   деятельности орагнов исполнительной власти субъектов Российской Федерации и органов местного самоуправления</t>
  </si>
  <si>
    <t>Субсидии  бюджетам городских округов на  внедрение инновационных образовательных программ</t>
  </si>
  <si>
    <t>2 02 02077 00 0000 151</t>
  </si>
  <si>
    <t xml:space="preserve">Субсидии  бюджетам  на  бюджетные  инвестиции   в  объекты капитального строительства  государственной собственности субъектов Российской Федерации (объекты капитального  строительства собственности муниципальных  образований)
</t>
  </si>
  <si>
    <t>2 02 02077 04 0000 151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</si>
  <si>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</si>
  <si>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</si>
  <si>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</si>
  <si>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</si>
  <si>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</si>
  <si>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</si>
  <si>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2 02 02089 04 0001 151</t>
  </si>
  <si>
    <t>2 02 02089 00 0000 151</t>
  </si>
  <si>
    <t>Субсидии бюджетам муниципальных   образований  на обеспечение  мероприятий по  капитальному ремонту многоквартирных домов и переселению граждан из аварийного           жилищного фонда за  счет средств бюджетов</t>
  </si>
  <si>
    <t>2 02 02089 04 0000 151</t>
  </si>
  <si>
    <t>Субсидии бюджетам городских  округов  на   обеспечение мероприятий по  капитальному ремонту  многоквартирных домов и переселению граждан из  аварийного  жилищного фонда за счет средств бюджетов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</si>
  <si>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</si>
  <si>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</si>
  <si>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</si>
  <si>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</si>
  <si>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1 13 03040 04 0000 130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</si>
  <si>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</si>
  <si>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2 02 03021 04 0000 151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</si>
  <si>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</si>
  <si>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</si>
  <si>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</si>
  <si>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</si>
  <si>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</si>
  <si>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2 02 03029 00 0000 151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</si>
  <si>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</si>
  <si>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</si>
  <si>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</si>
  <si>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2 02 03034 00 0000 151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</si>
  <si>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</si>
  <si>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2 02 03034 04 0000 151</t>
  </si>
  <si>
    <t>Дотации бюджетам поселений на выравнивание бюджетной обеспеченности</t>
  </si>
  <si>
    <t>2 02 01001 10 0000 151</t>
  </si>
  <si>
    <t>НАЛОГОВЫЕ И НЕНАЛОГОВЫЕ ДОХОДЫ</t>
  </si>
  <si>
    <t>1 16 03000 00 0000 140</t>
  </si>
  <si>
    <t>1 16 03010 01 0000 140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</si>
  <si>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</si>
  <si>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 xml:space="preserve">1 16 03030 01 0000 140 </t>
  </si>
  <si>
    <t>Денежные взыскания (штрафы) за нарушение законодательства о налогах и сборах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</si>
  <si>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</si>
  <si>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</si>
  <si>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</si>
  <si>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</si>
  <si>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Доходы от возмещения ущерба при возникновении страховых случаев</t>
  </si>
  <si>
    <t>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</si>
  <si>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</si>
  <si>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1 16 23040 04 0000 140</t>
  </si>
  <si>
    <t>Денежные взыскания (штрафы) за нарушение законодательства о недрах</t>
  </si>
  <si>
    <t>1 16 25010 01 0000 140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</si>
  <si>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</si>
  <si>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</si>
  <si>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</si>
  <si>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 лесного законодательства</t>
  </si>
  <si>
    <t>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</si>
  <si>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</si>
  <si>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1 16 25073 04 0000 140</t>
  </si>
  <si>
    <t>Денежные взыскания (штрафы) за нарушение  водного законодательства</t>
  </si>
  <si>
    <t>1 16 25080 01 0000 140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</si>
  <si>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</si>
  <si>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1 16 25083 04 0000 140</t>
  </si>
  <si>
    <t>Денежные   взыскания   (штрафы)   за    нарушение Федерального закона "О пожарной безопасности"</t>
  </si>
  <si>
    <t>1 16 27000 01 0000 140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</si>
  <si>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</si>
  <si>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1 16 28000 01 0000 140</t>
  </si>
  <si>
    <t>Денежные взыскания (штрафы)  за  административные правонарушения в области дорожного движения</t>
  </si>
  <si>
    <t>1 16 30000 01 0000 140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</si>
  <si>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</si>
  <si>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</si>
  <si>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</si>
  <si>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</si>
  <si>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2 02 03003 04 0000 151</t>
  </si>
  <si>
    <t>2 02 03007 04 0000 151</t>
  </si>
  <si>
    <t>2 02 03003 00 0000 151</t>
  </si>
  <si>
    <t>2 02 03007 00 0000 151</t>
  </si>
  <si>
    <t>Субвенции бюджетам городских округов на государственную регистрацию актов гражданского состояния</t>
  </si>
  <si>
    <t>Субвенции бюджетам  на государственную регистрацию актов гражданского состояния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</si>
  <si>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</si>
  <si>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</si>
  <si>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</si>
  <si>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2 02 03020 00 0000 151</t>
  </si>
  <si>
    <t>2 02 03020 04 0000 151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</si>
  <si>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</si>
  <si>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2 02 04000 00 0000 151</t>
  </si>
  <si>
    <t>Иные межбюджетные трансферты</t>
  </si>
  <si>
    <t>2 02 04005 00 0000 151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</si>
  <si>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</si>
  <si>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2 02 04005 04 0000 151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</si>
  <si>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</si>
  <si>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2 02 03030 04 0000 151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</si>
  <si>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</si>
  <si>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2 02 03030 00 0000 151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</si>
  <si>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</si>
  <si>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</si>
  <si>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</si>
  <si>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взыскания (штрафы) за нарушение законодательства об охране и использовании животного мира</t>
  </si>
  <si>
    <t>Дотации на выравнивание бюджетной обеспеченности</t>
  </si>
  <si>
    <t>Дотации бюджетам городских округов на выравнивание  бюджетной обеспеченности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</si>
  <si>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</si>
  <si>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1 14 06012 04 0000 430</t>
  </si>
  <si>
    <t>1 14 06010 00 0000 430</t>
  </si>
  <si>
    <t>1 14 06000 00 0000 430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</si>
  <si>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</si>
  <si>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</si>
  <si>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</si>
  <si>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</si>
  <si>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</si>
  <si>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2 02 04999 04 0000 151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</si>
  <si>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</si>
  <si>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</si>
  <si>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</si>
  <si>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</si>
  <si>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2 02 03055 00 0000 151</t>
  </si>
  <si>
    <t>1 16 25000 01 0000 140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</si>
  <si>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</si>
  <si>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 xml:space="preserve">Наименование кода дохода бюджета </t>
  </si>
  <si>
    <t>Утверждено по бюджету</t>
  </si>
  <si>
    <t>Уточн. план</t>
  </si>
  <si>
    <t>Факт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</si>
  <si>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</si>
  <si>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</si>
  <si>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</si>
  <si>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1 14 02032 04 0000 410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</si>
  <si>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</si>
  <si>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</si>
  <si>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</si>
  <si>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</si>
  <si>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 xml:space="preserve">Приложение 1 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</si>
  <si>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</si>
  <si>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</si>
  <si>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</si>
  <si>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</si>
  <si>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</si>
  <si>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тыс. руб.</t>
  </si>
  <si>
    <t xml:space="preserve">Код 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</si>
  <si>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</si>
  <si>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</si>
  <si>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</si>
  <si>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</si>
  <si>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</si>
  <si>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</si>
  <si>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</si>
  <si>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</si>
  <si>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</si>
  <si>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</si>
  <si>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</si>
  <si>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</si>
  <si>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</si>
  <si>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</si>
  <si>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</si>
  <si>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</si>
  <si>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</si>
  <si>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</si>
  <si>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</si>
  <si>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</si>
  <si>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</si>
  <si>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</si>
  <si>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</si>
  <si>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</si>
  <si>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</si>
  <si>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</si>
  <si>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</si>
  <si>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</si>
  <si>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</si>
  <si>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</si>
  <si>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</si>
  <si>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</si>
  <si>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</si>
  <si>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</si>
  <si>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</si>
  <si>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</si>
  <si>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</si>
  <si>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</si>
  <si>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</si>
  <si>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</si>
  <si>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</si>
  <si>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</si>
  <si>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</si>
  <si>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</si>
  <si>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</si>
  <si>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</si>
  <si>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</si>
  <si>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</si>
  <si>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</si>
  <si>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</si>
  <si>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</si>
  <si>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</si>
  <si>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</si>
  <si>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</si>
  <si>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</si>
  <si>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</si>
  <si>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</si>
  <si>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</si>
  <si>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</si>
  <si>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</si>
  <si>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</si>
  <si>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</si>
  <si>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</si>
  <si>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</si>
  <si>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</si>
  <si>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</si>
  <si>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</si>
  <si>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</si>
  <si>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</si>
  <si>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</si>
  <si>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</si>
  <si>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</si>
  <si>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</si>
  <si>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</si>
  <si>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</si>
  <si>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</si>
  <si>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</si>
  <si>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</si>
  <si>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</si>
  <si>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</si>
  <si>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</si>
  <si>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</si>
  <si>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</si>
  <si>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</si>
  <si>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</si>
  <si>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</si>
  <si>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</si>
  <si>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</si>
  <si>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</si>
  <si>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</si>
  <si>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</si>
  <si>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</si>
  <si>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</si>
  <si>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</si>
  <si>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</si>
  <si>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</si>
  <si>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</si>
  <si>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</si>
  <si>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</si>
  <si>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</si>
  <si>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1 14 02030 04 0000 410</t>
  </si>
  <si>
    <t>1 14 02033 04 0000 410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</si>
  <si>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</si>
  <si>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</si>
  <si>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</si>
  <si>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</si>
  <si>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</si>
  <si>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</si>
  <si>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</si>
  <si>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</si>
  <si>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</si>
  <si>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</si>
  <si>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</si>
  <si>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</si>
  <si>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</si>
  <si>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</si>
  <si>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</si>
  <si>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</si>
  <si>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</si>
  <si>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</si>
  <si>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</si>
  <si>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</si>
  <si>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</si>
  <si>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</si>
  <si>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</si>
  <si>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</si>
  <si>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</si>
  <si>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</si>
  <si>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</si>
  <si>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</si>
  <si>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</si>
  <si>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</si>
  <si>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</si>
  <si>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</si>
  <si>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</si>
  <si>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</si>
  <si>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2 02 01001 04 0000 151</t>
  </si>
  <si>
    <t>2 02 02000 00 0000 151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</si>
  <si>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</si>
  <si>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</si>
  <si>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</si>
  <si>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</si>
  <si>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Прочие субсидии</t>
  </si>
  <si>
    <t>Прочие субсидии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</si>
  <si>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</si>
  <si>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</si>
  <si>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</si>
  <si>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</si>
  <si>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</si>
  <si>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</si>
  <si>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</si>
  <si>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</si>
  <si>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</si>
  <si>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</si>
  <si>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ИТОГО ДОХОДОВ: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</si>
  <si>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</si>
  <si>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</si>
  <si>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</si>
  <si>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</si>
  <si>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</si>
  <si>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</si>
  <si>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</si>
  <si>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</si>
  <si>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</si>
  <si>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</si>
  <si>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</si>
  <si>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</si>
  <si>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</si>
  <si>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2 02 02022 00 0000 151  </t>
  </si>
  <si>
    <t>Субсидии  бюджетам  на внедрение инновационных образовательных программ</t>
  </si>
  <si>
    <t xml:space="preserve">2 02 02022 04 0000 151  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</si>
  <si>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</si>
  <si>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</si>
  <si>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</si>
  <si>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</si>
  <si>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2 02 02079 00 0000 151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</si>
  <si>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</si>
  <si>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2 02 02079 04 0000 151</t>
  </si>
  <si>
    <t>от 26 мая 2009 г.  № 612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</si>
</sst>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2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9">
      <alignment/>
      <protection/>
    </xf>
    <xf numFmtId="0" fontId="7" fillId="0" borderId="0" xfId="19" applyFont="1" applyBorder="1">
      <alignment/>
      <protection/>
    </xf>
    <xf numFmtId="0" fontId="2" fillId="0" borderId="0" xfId="19" applyFont="1" applyAlignment="1">
      <alignment horizontal="right"/>
      <protection/>
    </xf>
    <xf numFmtId="3" fontId="8" fillId="0" borderId="1" xfId="19" applyNumberFormat="1" applyFont="1" applyBorder="1" applyAlignment="1">
      <alignment horizontal="center" vertical="center" wrapText="1"/>
      <protection/>
    </xf>
    <xf numFmtId="3" fontId="9" fillId="0" borderId="2" xfId="18" applyNumberFormat="1" applyFont="1" applyBorder="1" applyAlignment="1">
      <alignment horizontal="center" vertical="center" wrapText="1"/>
      <protection/>
    </xf>
    <xf numFmtId="3" fontId="9" fillId="0" borderId="1" xfId="18" applyNumberFormat="1" applyFont="1" applyBorder="1" applyAlignment="1">
      <alignment horizontal="center" vertical="center" wrapText="1"/>
      <protection/>
    </xf>
    <xf numFmtId="3" fontId="10" fillId="0" borderId="2" xfId="19" applyNumberFormat="1" applyFont="1" applyBorder="1" applyAlignment="1">
      <alignment horizontal="center" vertical="center" wrapText="1"/>
      <protection/>
    </xf>
    <xf numFmtId="0" fontId="11" fillId="0" borderId="0" xfId="19" applyFont="1">
      <alignment/>
      <protection/>
    </xf>
    <xf numFmtId="3" fontId="12" fillId="0" borderId="2" xfId="19" applyNumberFormat="1" applyFont="1" applyBorder="1" applyAlignment="1">
      <alignment horizontal="left" vertical="top"/>
      <protection/>
    </xf>
    <xf numFmtId="0" fontId="13" fillId="0" borderId="2" xfId="0" applyFont="1" applyBorder="1" applyAlignment="1">
      <alignment vertical="top" wrapText="1"/>
    </xf>
    <xf numFmtId="3" fontId="13" fillId="0" borderId="2" xfId="19" applyNumberFormat="1" applyFont="1" applyBorder="1" applyAlignment="1">
      <alignment vertical="top"/>
      <protection/>
    </xf>
    <xf numFmtId="0" fontId="12" fillId="0" borderId="2" xfId="19" applyFont="1" applyBorder="1" applyAlignment="1">
      <alignment horizontal="left" vertical="top"/>
      <protection/>
    </xf>
    <xf numFmtId="0" fontId="13" fillId="0" borderId="2" xfId="0" applyFont="1" applyBorder="1" applyAlignment="1">
      <alignment horizontal="left" vertical="top" wrapText="1"/>
    </xf>
    <xf numFmtId="3" fontId="14" fillId="0" borderId="2" xfId="19" applyNumberFormat="1" applyFont="1" applyBorder="1" applyAlignment="1">
      <alignment horizontal="left" vertical="top"/>
      <protection/>
    </xf>
    <xf numFmtId="0" fontId="15" fillId="0" borderId="2" xfId="0" applyFont="1" applyBorder="1" applyAlignment="1">
      <alignment vertical="top" wrapText="1"/>
    </xf>
    <xf numFmtId="3" fontId="15" fillId="0" borderId="2" xfId="19" applyNumberFormat="1" applyFont="1" applyBorder="1" applyAlignment="1">
      <alignment vertical="top"/>
      <protection/>
    </xf>
    <xf numFmtId="0" fontId="2" fillId="0" borderId="0" xfId="19" applyFont="1">
      <alignment/>
      <protection/>
    </xf>
    <xf numFmtId="3" fontId="16" fillId="0" borderId="2" xfId="19" applyNumberFormat="1" applyFont="1" applyBorder="1" applyAlignment="1">
      <alignment horizontal="left" vertical="top"/>
      <protection/>
    </xf>
    <xf numFmtId="0" fontId="17" fillId="0" borderId="2" xfId="0" applyFont="1" applyBorder="1" applyAlignment="1">
      <alignment vertical="top" wrapText="1"/>
    </xf>
    <xf numFmtId="3" fontId="17" fillId="0" borderId="2" xfId="19" applyNumberFormat="1" applyFont="1" applyBorder="1" applyAlignment="1">
      <alignment vertical="top"/>
      <protection/>
    </xf>
    <xf numFmtId="0" fontId="5" fillId="0" borderId="0" xfId="19" applyFont="1">
      <alignment/>
      <protection/>
    </xf>
    <xf numFmtId="0" fontId="17" fillId="0" borderId="2" xfId="0" applyFont="1" applyBorder="1" applyAlignment="1">
      <alignment horizontal="left" vertical="top" wrapText="1"/>
    </xf>
    <xf numFmtId="3" fontId="16" fillId="0" borderId="2" xfId="19" applyNumberFormat="1" applyFont="1" applyBorder="1" applyAlignment="1">
      <alignment horizontal="left" vertical="top"/>
      <protection/>
    </xf>
    <xf numFmtId="0" fontId="17" fillId="0" borderId="2" xfId="0" applyFont="1" applyBorder="1" applyAlignment="1">
      <alignment vertical="top" wrapText="1"/>
    </xf>
    <xf numFmtId="3" fontId="17" fillId="0" borderId="2" xfId="19" applyNumberFormat="1" applyFont="1" applyBorder="1" applyAlignment="1">
      <alignment vertical="top"/>
      <protection/>
    </xf>
    <xf numFmtId="0" fontId="15" fillId="0" borderId="2" xfId="0" applyFont="1" applyBorder="1" applyAlignment="1">
      <alignment vertical="top" wrapText="1"/>
    </xf>
    <xf numFmtId="0" fontId="4" fillId="0" borderId="0" xfId="19" applyFont="1">
      <alignment/>
      <protection/>
    </xf>
    <xf numFmtId="3" fontId="12" fillId="0" borderId="2" xfId="19" applyNumberFormat="1" applyFont="1" applyBorder="1" applyAlignment="1">
      <alignment vertical="top"/>
      <protection/>
    </xf>
    <xf numFmtId="3" fontId="16" fillId="0" borderId="2" xfId="19" applyNumberFormat="1" applyFont="1" applyBorder="1" applyAlignment="1">
      <alignment vertical="top"/>
      <protection/>
    </xf>
    <xf numFmtId="3" fontId="14" fillId="0" borderId="2" xfId="19" applyNumberFormat="1" applyFont="1" applyBorder="1" applyAlignment="1">
      <alignment vertical="top"/>
      <protection/>
    </xf>
    <xf numFmtId="0" fontId="16" fillId="0" borderId="2" xfId="19" applyFont="1" applyBorder="1" applyAlignment="1">
      <alignment horizontal="left" vertical="top"/>
      <protection/>
    </xf>
    <xf numFmtId="0" fontId="14" fillId="0" borderId="2" xfId="19" applyFont="1" applyBorder="1" applyAlignment="1">
      <alignment horizontal="left" vertical="top"/>
      <protection/>
    </xf>
    <xf numFmtId="0" fontId="15" fillId="0" borderId="2" xfId="0" applyFont="1" applyBorder="1" applyAlignment="1">
      <alignment horizontal="left" vertical="top" wrapText="1"/>
    </xf>
    <xf numFmtId="0" fontId="14" fillId="0" borderId="2" xfId="19" applyFont="1" applyBorder="1" applyAlignment="1">
      <alignment horizontal="left" vertical="top"/>
      <protection/>
    </xf>
    <xf numFmtId="0" fontId="15" fillId="0" borderId="2" xfId="0" applyFont="1" applyBorder="1" applyAlignment="1">
      <alignment horizontal="left" vertical="top" wrapText="1"/>
    </xf>
    <xf numFmtId="3" fontId="15" fillId="0" borderId="2" xfId="19" applyNumberFormat="1" applyFont="1" applyBorder="1" applyAlignment="1">
      <alignment vertical="top"/>
      <protection/>
    </xf>
    <xf numFmtId="0" fontId="13" fillId="0" borderId="2" xfId="0" applyFont="1" applyBorder="1" applyAlignment="1">
      <alignment wrapText="1"/>
    </xf>
    <xf numFmtId="3" fontId="13" fillId="0" borderId="2" xfId="19" applyNumberFormat="1" applyFont="1" applyBorder="1" applyAlignment="1">
      <alignment/>
      <protection/>
    </xf>
    <xf numFmtId="0" fontId="18" fillId="0" borderId="0" xfId="19" applyFont="1">
      <alignment/>
      <protection/>
    </xf>
    <xf numFmtId="0" fontId="13" fillId="0" borderId="2" xfId="0" applyFont="1" applyBorder="1" applyAlignment="1">
      <alignment vertical="top" wrapText="1"/>
    </xf>
    <xf numFmtId="0" fontId="16" fillId="0" borderId="2" xfId="19" applyFont="1" applyBorder="1" applyAlignment="1">
      <alignment horizontal="left" vertical="top"/>
      <protection/>
    </xf>
    <xf numFmtId="0" fontId="17" fillId="0" borderId="2" xfId="0" applyFont="1" applyBorder="1" applyAlignment="1">
      <alignment horizontal="left" vertical="top" wrapText="1"/>
    </xf>
    <xf numFmtId="3" fontId="14" fillId="0" borderId="2" xfId="19" applyNumberFormat="1" applyFont="1" applyBorder="1" applyAlignment="1">
      <alignment horizontal="left" vertical="top"/>
      <protection/>
    </xf>
    <xf numFmtId="166" fontId="15" fillId="0" borderId="2" xfId="19" applyNumberFormat="1" applyFont="1" applyBorder="1" applyAlignment="1">
      <alignment vertical="top"/>
      <protection/>
    </xf>
    <xf numFmtId="166" fontId="13" fillId="0" borderId="2" xfId="19" applyNumberFormat="1" applyFont="1" applyBorder="1" applyAlignment="1">
      <alignment/>
      <protection/>
    </xf>
    <xf numFmtId="166" fontId="13" fillId="0" borderId="2" xfId="19" applyNumberFormat="1" applyFont="1" applyBorder="1" applyAlignment="1">
      <alignment vertical="top"/>
      <protection/>
    </xf>
    <xf numFmtId="166" fontId="15" fillId="0" borderId="2" xfId="19" applyNumberFormat="1" applyFont="1" applyBorder="1" applyAlignment="1">
      <alignment vertical="top"/>
      <protection/>
    </xf>
    <xf numFmtId="166" fontId="17" fillId="0" borderId="2" xfId="19" applyNumberFormat="1" applyFont="1" applyBorder="1" applyAlignment="1">
      <alignment vertical="top"/>
      <protection/>
    </xf>
    <xf numFmtId="166" fontId="17" fillId="0" borderId="2" xfId="19" applyNumberFormat="1" applyFont="1" applyBorder="1" applyAlignment="1">
      <alignment vertical="top"/>
      <protection/>
    </xf>
    <xf numFmtId="3" fontId="8" fillId="0" borderId="2" xfId="19" applyNumberFormat="1" applyFont="1" applyBorder="1" applyAlignment="1">
      <alignment horizontal="center" vertical="center" wrapText="1"/>
      <protection/>
    </xf>
    <xf numFmtId="0" fontId="19" fillId="0" borderId="0" xfId="18" applyFont="1" applyAlignment="1">
      <alignment horizontal="right"/>
      <protection/>
    </xf>
    <xf numFmtId="0" fontId="2" fillId="0" borderId="0" xfId="18" applyFont="1" applyAlignment="1">
      <alignment/>
      <protection/>
    </xf>
    <xf numFmtId="0" fontId="2" fillId="0" borderId="0" xfId="19" applyFont="1">
      <alignment/>
      <protection/>
    </xf>
    <xf numFmtId="0" fontId="2" fillId="0" borderId="0" xfId="18" applyFont="1" applyBorder="1" applyAlignment="1">
      <alignment horizontal="right"/>
      <protection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49" fontId="14" fillId="0" borderId="2" xfId="19" applyNumberFormat="1" applyFont="1" applyBorder="1" applyAlignment="1">
      <alignment horizontal="left" vertical="top"/>
      <protection/>
    </xf>
    <xf numFmtId="166" fontId="13" fillId="0" borderId="2" xfId="19" applyNumberFormat="1" applyFont="1" applyBorder="1" applyAlignment="1">
      <alignment vertical="top"/>
      <protection/>
    </xf>
    <xf numFmtId="0" fontId="6" fillId="0" borderId="0" xfId="19" applyFont="1" applyAlignment="1">
      <alignment horizontal="center" wrapText="1"/>
      <protection/>
    </xf>
    <xf numFmtId="0" fontId="6" fillId="0" borderId="0" xfId="19" applyFont="1" applyAlignment="1">
      <alignment horizontal="center"/>
      <protection/>
    </xf>
  </cellXfs>
  <cellStyles count="13">
    <cellStyle name="Normal" xfId="0"/>
    <cellStyle name="RowLevel_0" xfId="1"/>
    <cellStyle name="ColLevel_0" xfId="2"/>
    <cellStyle name="RowLevel_1" xfId="3"/>
    <cellStyle name="Hyperlink" xfId="15"/>
    <cellStyle name="Currency" xfId="16"/>
    <cellStyle name="Currency [0]" xfId="17"/>
    <cellStyle name="Обычный_Исп9м-в2005г." xfId="18"/>
    <cellStyle name="Обычный_Покварталь.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5"/>
  <sheetViews>
    <sheetView tabSelected="1" zoomScale="85" zoomScaleNormal="85" workbookViewId="0" topLeftCell="A100">
      <selection activeCell="I125" sqref="I125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3.140625" style="1" hidden="1" customWidth="1"/>
    <col min="4" max="4" width="9.140625" style="1" hidden="1" customWidth="1"/>
    <col min="5" max="6" width="0" style="1" hidden="1" customWidth="1"/>
    <col min="7" max="7" width="10.8515625" style="1" customWidth="1"/>
    <col min="8" max="8" width="10.7109375" style="1" customWidth="1"/>
    <col min="9" max="9" width="11.140625" style="1" customWidth="1"/>
    <col min="10" max="10" width="11.7109375" style="1" hidden="1" customWidth="1"/>
    <col min="11" max="16384" width="9.140625" style="1" customWidth="1"/>
  </cols>
  <sheetData>
    <row r="1" ht="12.75">
      <c r="I1" s="51" t="s">
        <v>164</v>
      </c>
    </row>
    <row r="2" ht="12.75">
      <c r="I2" s="51" t="s">
        <v>28</v>
      </c>
    </row>
    <row r="3" ht="12.75">
      <c r="I3" s="51" t="s">
        <v>350</v>
      </c>
    </row>
    <row r="4" ht="12.75">
      <c r="I4" s="51" t="s">
        <v>29</v>
      </c>
    </row>
    <row r="5" spans="1:9" ht="42.75" customHeight="1">
      <c r="A5" s="59" t="s">
        <v>30</v>
      </c>
      <c r="B5" s="60"/>
      <c r="C5" s="60"/>
      <c r="D5" s="60"/>
      <c r="E5" s="60"/>
      <c r="F5" s="60"/>
      <c r="G5" s="60"/>
      <c r="H5" s="60"/>
      <c r="I5" s="60"/>
    </row>
    <row r="6" spans="1:9" ht="17.25" customHeight="1">
      <c r="A6" s="2"/>
      <c r="B6" s="2"/>
      <c r="C6" s="3" t="s">
        <v>170</v>
      </c>
      <c r="I6" s="3" t="s">
        <v>170</v>
      </c>
    </row>
    <row r="7" spans="1:9" ht="38.25" customHeight="1">
      <c r="A7" s="4" t="s">
        <v>171</v>
      </c>
      <c r="B7" s="4" t="s">
        <v>152</v>
      </c>
      <c r="C7" s="6" t="s">
        <v>172</v>
      </c>
      <c r="E7" s="5">
        <v>2009</v>
      </c>
      <c r="F7" s="5">
        <v>2010</v>
      </c>
      <c r="G7" s="50" t="s">
        <v>153</v>
      </c>
      <c r="H7" s="50" t="s">
        <v>154</v>
      </c>
      <c r="I7" s="50" t="s">
        <v>155</v>
      </c>
    </row>
    <row r="8" spans="1:9" s="8" customFormat="1" ht="15" customHeight="1">
      <c r="A8" s="7">
        <v>1</v>
      </c>
      <c r="B8" s="7">
        <v>2</v>
      </c>
      <c r="C8" s="7">
        <v>4</v>
      </c>
      <c r="E8" s="7">
        <v>4</v>
      </c>
      <c r="F8" s="7">
        <v>5</v>
      </c>
      <c r="G8" s="7">
        <v>3</v>
      </c>
      <c r="H8" s="7">
        <v>4</v>
      </c>
      <c r="I8" s="7">
        <v>5</v>
      </c>
    </row>
    <row r="9" spans="1:10" ht="12.75">
      <c r="A9" s="9" t="s">
        <v>173</v>
      </c>
      <c r="B9" s="10" t="s">
        <v>71</v>
      </c>
      <c r="C9" s="11" t="e">
        <f>C10+C20+C22+C30+C36+C50+C68+#REF!+C73+C85+C88+C111+C116+C119</f>
        <v>#REF!</v>
      </c>
      <c r="D9" s="11" t="e">
        <f>D10+D20+D22+D30+D36+D50+D68+#REF!+D73+D85+D88+D111+D116+D119</f>
        <v>#REF!</v>
      </c>
      <c r="E9" s="11" t="e">
        <f>E10+E20+E22+E30+E36+E50+E68+E73+E85+E88+E111+E116+E119</f>
        <v>#REF!</v>
      </c>
      <c r="F9" s="11" t="e">
        <f>F10+F20+F22+F30+F36+F50+F68+F73+F85+F88+F111+F116+F119</f>
        <v>#REF!</v>
      </c>
      <c r="G9" s="46">
        <f>G10+G20+G22+G30+G36+G50+G68+G73+G85+G88+G111+G116+G119+G70</f>
        <v>1203620</v>
      </c>
      <c r="H9" s="46">
        <f>H10+H20+H22+H30+H36+H50+H68+H73+H85+H88+H111+H116+H119+H70</f>
        <v>1521329</v>
      </c>
      <c r="I9" s="46">
        <f>I10+I20+I22+I30+I36+I50+I68+I73+I85+I88+I111+I116+I119+I70</f>
        <v>1621545</v>
      </c>
      <c r="J9" s="46">
        <f>J10+J20+J22+J30+J36+J50+J68+J73+J85+J88+J111+J116+J119+J70</f>
        <v>0</v>
      </c>
    </row>
    <row r="10" spans="1:10" ht="12.75">
      <c r="A10" s="12" t="s">
        <v>174</v>
      </c>
      <c r="B10" s="13" t="s">
        <v>175</v>
      </c>
      <c r="C10" s="11">
        <f aca="true" t="shared" si="0" ref="C10:J10">C11</f>
        <v>451858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46">
        <f t="shared" si="0"/>
        <v>610795</v>
      </c>
      <c r="H10" s="46">
        <f t="shared" si="0"/>
        <v>750926</v>
      </c>
      <c r="I10" s="46">
        <f t="shared" si="0"/>
        <v>773534</v>
      </c>
      <c r="J10" s="46">
        <f t="shared" si="0"/>
        <v>0</v>
      </c>
    </row>
    <row r="11" spans="1:10" ht="12.75">
      <c r="A11" s="9" t="s">
        <v>176</v>
      </c>
      <c r="B11" s="10" t="s">
        <v>177</v>
      </c>
      <c r="C11" s="11">
        <f>C12+C14+C17+C18+C19</f>
        <v>451858</v>
      </c>
      <c r="D11" s="11">
        <f>D12+D14+D17+D18+D19</f>
        <v>0</v>
      </c>
      <c r="E11" s="11">
        <f>E12+E14+E17+E18+E19</f>
        <v>0</v>
      </c>
      <c r="F11" s="11">
        <f>F12+F14+F17+F18+F19</f>
        <v>0</v>
      </c>
      <c r="G11" s="46">
        <f>G12+G14+G17+G18+G19+G13</f>
        <v>610795</v>
      </c>
      <c r="H11" s="46">
        <f>H12+H14+H17+H18+H19+H13</f>
        <v>750926</v>
      </c>
      <c r="I11" s="46">
        <f>I12+I14+I17+I18+I19+I13</f>
        <v>773534</v>
      </c>
      <c r="J11" s="46">
        <f>J12+J14+J17+J18+J19+J13</f>
        <v>0</v>
      </c>
    </row>
    <row r="12" spans="1:10" ht="38.25">
      <c r="A12" s="14" t="s">
        <v>178</v>
      </c>
      <c r="B12" s="15" t="s">
        <v>135</v>
      </c>
      <c r="C12" s="16">
        <f>12968+3262</f>
        <v>16230</v>
      </c>
      <c r="D12" s="16"/>
      <c r="E12" s="16"/>
      <c r="F12" s="16"/>
      <c r="G12" s="47">
        <v>18192</v>
      </c>
      <c r="H12" s="47">
        <v>18192</v>
      </c>
      <c r="I12" s="47">
        <v>47790</v>
      </c>
      <c r="J12" s="47"/>
    </row>
    <row r="13" spans="1:10" ht="44.25" customHeight="1">
      <c r="A13" s="14" t="s">
        <v>156</v>
      </c>
      <c r="B13" s="15" t="s">
        <v>157</v>
      </c>
      <c r="C13" s="16"/>
      <c r="D13" s="16"/>
      <c r="E13" s="16"/>
      <c r="F13" s="16"/>
      <c r="G13" s="47">
        <v>0</v>
      </c>
      <c r="H13" s="47">
        <v>233</v>
      </c>
      <c r="I13" s="47">
        <v>536</v>
      </c>
      <c r="J13" s="47"/>
    </row>
    <row r="14" spans="1:10" s="17" customFormat="1" ht="38.25">
      <c r="A14" s="14" t="s">
        <v>179</v>
      </c>
      <c r="B14" s="15" t="s">
        <v>180</v>
      </c>
      <c r="C14" s="16">
        <f aca="true" t="shared" si="1" ref="C14:J14">SUM(C15:C16)</f>
        <v>432998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47">
        <f t="shared" si="1"/>
        <v>588768</v>
      </c>
      <c r="H14" s="47">
        <f t="shared" si="1"/>
        <v>730540</v>
      </c>
      <c r="I14" s="47">
        <f t="shared" si="1"/>
        <v>723181</v>
      </c>
      <c r="J14" s="47">
        <f t="shared" si="1"/>
        <v>0</v>
      </c>
    </row>
    <row r="15" spans="1:10" s="17" customFormat="1" ht="65.25" customHeight="1">
      <c r="A15" s="14" t="s">
        <v>181</v>
      </c>
      <c r="B15" s="15" t="s">
        <v>327</v>
      </c>
      <c r="C15" s="16">
        <f>433474-2149</f>
        <v>431325</v>
      </c>
      <c r="D15" s="16"/>
      <c r="E15" s="16"/>
      <c r="F15" s="16"/>
      <c r="G15" s="47">
        <v>586035</v>
      </c>
      <c r="H15" s="47">
        <v>727240</v>
      </c>
      <c r="I15" s="47">
        <v>718918</v>
      </c>
      <c r="J15" s="47"/>
    </row>
    <row r="16" spans="1:10" s="17" customFormat="1" ht="66.75" customHeight="1">
      <c r="A16" s="14" t="s">
        <v>182</v>
      </c>
      <c r="B16" s="15" t="s">
        <v>328</v>
      </c>
      <c r="C16" s="16">
        <v>1673</v>
      </c>
      <c r="D16" s="16"/>
      <c r="E16" s="16"/>
      <c r="F16" s="16"/>
      <c r="G16" s="47">
        <v>2733</v>
      </c>
      <c r="H16" s="47">
        <v>3300</v>
      </c>
      <c r="I16" s="47">
        <v>4263</v>
      </c>
      <c r="J16" s="47"/>
    </row>
    <row r="17" spans="1:10" ht="25.5">
      <c r="A17" s="14" t="s">
        <v>183</v>
      </c>
      <c r="B17" s="15" t="s">
        <v>184</v>
      </c>
      <c r="C17" s="16">
        <v>130</v>
      </c>
      <c r="D17" s="16"/>
      <c r="E17" s="16"/>
      <c r="F17" s="16"/>
      <c r="G17" s="47">
        <v>418</v>
      </c>
      <c r="H17" s="47">
        <v>340</v>
      </c>
      <c r="I17" s="47">
        <v>433</v>
      </c>
      <c r="J17" s="47"/>
    </row>
    <row r="18" spans="1:10" ht="63.75">
      <c r="A18" s="14" t="s">
        <v>185</v>
      </c>
      <c r="B18" s="15" t="s">
        <v>139</v>
      </c>
      <c r="C18" s="16">
        <v>2500</v>
      </c>
      <c r="D18" s="16"/>
      <c r="E18" s="16"/>
      <c r="F18" s="16"/>
      <c r="G18" s="47">
        <v>3417</v>
      </c>
      <c r="H18" s="47">
        <v>1621</v>
      </c>
      <c r="I18" s="47">
        <v>1594</v>
      </c>
      <c r="J18" s="47"/>
    </row>
    <row r="19" spans="1:10" ht="76.5" hidden="1">
      <c r="A19" s="14" t="s">
        <v>186</v>
      </c>
      <c r="B19" s="15" t="s">
        <v>329</v>
      </c>
      <c r="C19" s="16">
        <v>0</v>
      </c>
      <c r="D19" s="16"/>
      <c r="E19" s="16"/>
      <c r="F19" s="16"/>
      <c r="G19" s="47">
        <v>0</v>
      </c>
      <c r="H19" s="47">
        <v>0</v>
      </c>
      <c r="I19" s="47">
        <v>0</v>
      </c>
      <c r="J19" s="47"/>
    </row>
    <row r="20" spans="1:10" ht="12.75">
      <c r="A20" s="9" t="s">
        <v>187</v>
      </c>
      <c r="B20" s="13" t="s">
        <v>188</v>
      </c>
      <c r="C20" s="11" t="e">
        <f>#REF!+C21</f>
        <v>#REF!</v>
      </c>
      <c r="D20" s="11" t="e">
        <f>#REF!+D21</f>
        <v>#REF!</v>
      </c>
      <c r="E20" s="11" t="e">
        <f>#REF!+E21</f>
        <v>#REF!</v>
      </c>
      <c r="F20" s="11" t="e">
        <f>#REF!+F21</f>
        <v>#REF!</v>
      </c>
      <c r="G20" s="46">
        <f>G21</f>
        <v>63800</v>
      </c>
      <c r="H20" s="46">
        <f>H21</f>
        <v>63800</v>
      </c>
      <c r="I20" s="46">
        <f>I21</f>
        <v>63379</v>
      </c>
      <c r="J20" s="46">
        <f>J21</f>
        <v>0</v>
      </c>
    </row>
    <row r="21" spans="1:10" s="21" customFormat="1" ht="15.75" customHeight="1">
      <c r="A21" s="18" t="s">
        <v>189</v>
      </c>
      <c r="B21" s="19" t="s">
        <v>190</v>
      </c>
      <c r="C21" s="20">
        <v>57669</v>
      </c>
      <c r="D21" s="20"/>
      <c r="E21" s="20"/>
      <c r="F21" s="20"/>
      <c r="G21" s="48">
        <v>63800</v>
      </c>
      <c r="H21" s="48">
        <v>63800</v>
      </c>
      <c r="I21" s="48">
        <v>63379</v>
      </c>
      <c r="J21" s="48"/>
    </row>
    <row r="22" spans="1:10" ht="12.75">
      <c r="A22" s="9" t="s">
        <v>191</v>
      </c>
      <c r="B22" s="13" t="s">
        <v>192</v>
      </c>
      <c r="C22" s="11">
        <f aca="true" t="shared" si="2" ref="C22:J22">C23+C25</f>
        <v>202136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46">
        <f t="shared" si="2"/>
        <v>211355</v>
      </c>
      <c r="H22" s="46">
        <f t="shared" si="2"/>
        <v>356115</v>
      </c>
      <c r="I22" s="46">
        <f t="shared" si="2"/>
        <v>364133</v>
      </c>
      <c r="J22" s="46">
        <f t="shared" si="2"/>
        <v>0</v>
      </c>
    </row>
    <row r="23" spans="1:10" s="21" customFormat="1" ht="12.75">
      <c r="A23" s="18" t="s">
        <v>193</v>
      </c>
      <c r="B23" s="19" t="s">
        <v>194</v>
      </c>
      <c r="C23" s="20">
        <f aca="true" t="shared" si="3" ref="C23:J23">C24</f>
        <v>8964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48">
        <f t="shared" si="3"/>
        <v>9708</v>
      </c>
      <c r="H23" s="48">
        <f t="shared" si="3"/>
        <v>11989</v>
      </c>
      <c r="I23" s="48">
        <f t="shared" si="3"/>
        <v>10344</v>
      </c>
      <c r="J23" s="48">
        <f t="shared" si="3"/>
        <v>0</v>
      </c>
    </row>
    <row r="24" spans="1:10" ht="28.5" customHeight="1">
      <c r="A24" s="14" t="s">
        <v>195</v>
      </c>
      <c r="B24" s="15" t="s">
        <v>196</v>
      </c>
      <c r="C24" s="16">
        <v>8964</v>
      </c>
      <c r="D24" s="16"/>
      <c r="E24" s="16"/>
      <c r="F24" s="16"/>
      <c r="G24" s="47">
        <v>9708</v>
      </c>
      <c r="H24" s="47">
        <v>11989</v>
      </c>
      <c r="I24" s="47">
        <v>10344</v>
      </c>
      <c r="J24" s="47"/>
    </row>
    <row r="25" spans="1:10" s="21" customFormat="1" ht="12.75">
      <c r="A25" s="18" t="s">
        <v>197</v>
      </c>
      <c r="B25" s="19" t="s">
        <v>198</v>
      </c>
      <c r="C25" s="20">
        <f aca="true" t="shared" si="4" ref="C25:J25">C26+C28</f>
        <v>193172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48">
        <f t="shared" si="4"/>
        <v>201647</v>
      </c>
      <c r="H25" s="48">
        <f t="shared" si="4"/>
        <v>344126</v>
      </c>
      <c r="I25" s="48">
        <f t="shared" si="4"/>
        <v>353789</v>
      </c>
      <c r="J25" s="48">
        <f t="shared" si="4"/>
        <v>0</v>
      </c>
    </row>
    <row r="26" spans="1:10" ht="38.25">
      <c r="A26" s="14" t="s">
        <v>199</v>
      </c>
      <c r="B26" s="15" t="s">
        <v>200</v>
      </c>
      <c r="C26" s="16">
        <f aca="true" t="shared" si="5" ref="C26:J26">C27</f>
        <v>504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47">
        <f t="shared" si="5"/>
        <v>521</v>
      </c>
      <c r="H26" s="47">
        <f t="shared" si="5"/>
        <v>1985</v>
      </c>
      <c r="I26" s="47">
        <f t="shared" si="5"/>
        <v>2606</v>
      </c>
      <c r="J26" s="47">
        <f t="shared" si="5"/>
        <v>0</v>
      </c>
    </row>
    <row r="27" spans="1:10" ht="51">
      <c r="A27" s="14" t="s">
        <v>201</v>
      </c>
      <c r="B27" s="15" t="s">
        <v>202</v>
      </c>
      <c r="C27" s="16">
        <v>504</v>
      </c>
      <c r="D27" s="16"/>
      <c r="E27" s="16"/>
      <c r="F27" s="16"/>
      <c r="G27" s="47">
        <v>521</v>
      </c>
      <c r="H27" s="47">
        <v>1985</v>
      </c>
      <c r="I27" s="47">
        <v>2606</v>
      </c>
      <c r="J27" s="47"/>
    </row>
    <row r="28" spans="1:10" ht="38.25">
      <c r="A28" s="14" t="s">
        <v>203</v>
      </c>
      <c r="B28" s="15" t="s">
        <v>204</v>
      </c>
      <c r="C28" s="16">
        <f aca="true" t="shared" si="6" ref="C28:J28">C29</f>
        <v>192668</v>
      </c>
      <c r="D28" s="16">
        <f t="shared" si="6"/>
        <v>0</v>
      </c>
      <c r="E28" s="16">
        <f t="shared" si="6"/>
        <v>0</v>
      </c>
      <c r="F28" s="16">
        <f t="shared" si="6"/>
        <v>0</v>
      </c>
      <c r="G28" s="47">
        <f t="shared" si="6"/>
        <v>201126</v>
      </c>
      <c r="H28" s="47">
        <f t="shared" si="6"/>
        <v>342141</v>
      </c>
      <c r="I28" s="47">
        <f t="shared" si="6"/>
        <v>351183</v>
      </c>
      <c r="J28" s="47">
        <f t="shared" si="6"/>
        <v>0</v>
      </c>
    </row>
    <row r="29" spans="1:10" ht="51">
      <c r="A29" s="14" t="s">
        <v>205</v>
      </c>
      <c r="B29" s="15" t="s">
        <v>206</v>
      </c>
      <c r="C29" s="16">
        <v>192668</v>
      </c>
      <c r="D29" s="16"/>
      <c r="E29" s="16"/>
      <c r="F29" s="16"/>
      <c r="G29" s="47">
        <v>201126</v>
      </c>
      <c r="H29" s="47">
        <v>342141</v>
      </c>
      <c r="I29" s="47">
        <v>351183</v>
      </c>
      <c r="J29" s="47"/>
    </row>
    <row r="30" spans="1:10" ht="12.75">
      <c r="A30" s="9" t="s">
        <v>207</v>
      </c>
      <c r="B30" s="13" t="s">
        <v>331</v>
      </c>
      <c r="C30" s="11">
        <f>C31+C33</f>
        <v>11935</v>
      </c>
      <c r="D30" s="11">
        <f>D31+D33</f>
        <v>0</v>
      </c>
      <c r="E30" s="11">
        <f>E32+E34+E35</f>
        <v>0</v>
      </c>
      <c r="F30" s="11">
        <f>F32+F34+F35</f>
        <v>0</v>
      </c>
      <c r="G30" s="46">
        <f>G31+G33</f>
        <v>15179</v>
      </c>
      <c r="H30" s="46">
        <f>H31+H33</f>
        <v>14156</v>
      </c>
      <c r="I30" s="46">
        <f>I31+I33</f>
        <v>14383</v>
      </c>
      <c r="J30" s="46">
        <f>J31+J33</f>
        <v>0</v>
      </c>
    </row>
    <row r="31" spans="1:10" ht="27.75" customHeight="1">
      <c r="A31" s="18" t="s">
        <v>208</v>
      </c>
      <c r="B31" s="22" t="s">
        <v>209</v>
      </c>
      <c r="C31" s="20">
        <f>C32</f>
        <v>2818</v>
      </c>
      <c r="D31" s="20">
        <f>D32</f>
        <v>0</v>
      </c>
      <c r="E31" s="11"/>
      <c r="F31" s="11"/>
      <c r="G31" s="49">
        <f>G32</f>
        <v>5589</v>
      </c>
      <c r="H31" s="49">
        <f>H32</f>
        <v>4149</v>
      </c>
      <c r="I31" s="49">
        <f>I32</f>
        <v>4412</v>
      </c>
      <c r="J31" s="49">
        <f>J32</f>
        <v>0</v>
      </c>
    </row>
    <row r="32" spans="1:10" ht="41.25" customHeight="1">
      <c r="A32" s="14" t="s">
        <v>210</v>
      </c>
      <c r="B32" s="15" t="s">
        <v>130</v>
      </c>
      <c r="C32" s="16">
        <v>2818</v>
      </c>
      <c r="D32" s="16"/>
      <c r="E32" s="16"/>
      <c r="F32" s="16"/>
      <c r="G32" s="47">
        <v>5589</v>
      </c>
      <c r="H32" s="47">
        <v>4149</v>
      </c>
      <c r="I32" s="47">
        <v>4412</v>
      </c>
      <c r="J32" s="47"/>
    </row>
    <row r="33" spans="1:10" s="21" customFormat="1" ht="30" customHeight="1">
      <c r="A33" s="18" t="s">
        <v>211</v>
      </c>
      <c r="B33" s="19" t="s">
        <v>212</v>
      </c>
      <c r="C33" s="20">
        <f>C34+C35</f>
        <v>9117</v>
      </c>
      <c r="D33" s="20">
        <f>D34+D35</f>
        <v>0</v>
      </c>
      <c r="E33" s="20"/>
      <c r="F33" s="20"/>
      <c r="G33" s="48">
        <f>G34+G35</f>
        <v>9590</v>
      </c>
      <c r="H33" s="48">
        <f>H34+H35</f>
        <v>10007</v>
      </c>
      <c r="I33" s="48">
        <f>I34+I35</f>
        <v>9971</v>
      </c>
      <c r="J33" s="48">
        <f>J34+J35</f>
        <v>0</v>
      </c>
    </row>
    <row r="34" spans="1:10" ht="65.25" customHeight="1">
      <c r="A34" s="14" t="s">
        <v>213</v>
      </c>
      <c r="B34" s="15" t="s">
        <v>330</v>
      </c>
      <c r="C34" s="16">
        <v>8937</v>
      </c>
      <c r="D34" s="16"/>
      <c r="E34" s="16"/>
      <c r="F34" s="16"/>
      <c r="G34" s="47">
        <v>9551</v>
      </c>
      <c r="H34" s="47">
        <v>9968</v>
      </c>
      <c r="I34" s="47">
        <v>9922</v>
      </c>
      <c r="J34" s="47"/>
    </row>
    <row r="35" spans="1:10" ht="29.25" customHeight="1">
      <c r="A35" s="14" t="s">
        <v>214</v>
      </c>
      <c r="B35" s="15" t="s">
        <v>215</v>
      </c>
      <c r="C35" s="16">
        <v>180</v>
      </c>
      <c r="D35" s="16"/>
      <c r="E35" s="16"/>
      <c r="F35" s="16"/>
      <c r="G35" s="47">
        <v>39</v>
      </c>
      <c r="H35" s="47">
        <v>39</v>
      </c>
      <c r="I35" s="47">
        <v>49</v>
      </c>
      <c r="J35" s="47"/>
    </row>
    <row r="36" spans="1:10" ht="25.5">
      <c r="A36" s="9" t="s">
        <v>216</v>
      </c>
      <c r="B36" s="13" t="s">
        <v>217</v>
      </c>
      <c r="C36" s="11">
        <f aca="true" t="shared" si="7" ref="C36:J36">C37+C39+C43</f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46">
        <f t="shared" si="7"/>
        <v>0</v>
      </c>
      <c r="H36" s="46">
        <f t="shared" si="7"/>
        <v>0</v>
      </c>
      <c r="I36" s="46">
        <f t="shared" si="7"/>
        <v>190</v>
      </c>
      <c r="J36" s="46">
        <f t="shared" si="7"/>
        <v>0</v>
      </c>
    </row>
    <row r="37" spans="1:10" ht="25.5" hidden="1">
      <c r="A37" s="23" t="s">
        <v>218</v>
      </c>
      <c r="B37" s="24" t="s">
        <v>219</v>
      </c>
      <c r="C37" s="25">
        <f>C38</f>
        <v>0</v>
      </c>
      <c r="D37" s="25">
        <f>D38</f>
        <v>0</v>
      </c>
      <c r="E37" s="25"/>
      <c r="F37" s="25"/>
      <c r="G37" s="49">
        <v>0</v>
      </c>
      <c r="H37" s="49">
        <v>0</v>
      </c>
      <c r="I37" s="49">
        <v>0</v>
      </c>
      <c r="J37" s="49"/>
    </row>
    <row r="38" spans="1:10" ht="38.25" hidden="1">
      <c r="A38" s="23" t="s">
        <v>220</v>
      </c>
      <c r="B38" s="26" t="s">
        <v>221</v>
      </c>
      <c r="C38" s="25">
        <v>0</v>
      </c>
      <c r="D38" s="25"/>
      <c r="E38" s="25"/>
      <c r="F38" s="25"/>
      <c r="G38" s="49">
        <v>0</v>
      </c>
      <c r="H38" s="49">
        <v>0</v>
      </c>
      <c r="I38" s="49">
        <v>0</v>
      </c>
      <c r="J38" s="49"/>
    </row>
    <row r="39" spans="1:10" ht="12.75">
      <c r="A39" s="18" t="s">
        <v>222</v>
      </c>
      <c r="B39" s="19" t="s">
        <v>223</v>
      </c>
      <c r="C39" s="20">
        <f aca="true" t="shared" si="8" ref="C39:J39">C40+C41</f>
        <v>0</v>
      </c>
      <c r="D39" s="20">
        <f t="shared" si="8"/>
        <v>0</v>
      </c>
      <c r="E39" s="20">
        <f t="shared" si="8"/>
        <v>0</v>
      </c>
      <c r="F39" s="20">
        <f t="shared" si="8"/>
        <v>0</v>
      </c>
      <c r="G39" s="48">
        <f t="shared" si="8"/>
        <v>0</v>
      </c>
      <c r="H39" s="48">
        <f t="shared" si="8"/>
        <v>0</v>
      </c>
      <c r="I39" s="48">
        <f t="shared" si="8"/>
        <v>160</v>
      </c>
      <c r="J39" s="48">
        <f t="shared" si="8"/>
        <v>0</v>
      </c>
    </row>
    <row r="40" spans="1:10" ht="12.75" hidden="1">
      <c r="A40" s="14" t="s">
        <v>224</v>
      </c>
      <c r="B40" s="15" t="s">
        <v>225</v>
      </c>
      <c r="C40" s="16">
        <v>0</v>
      </c>
      <c r="D40" s="16"/>
      <c r="E40" s="16"/>
      <c r="F40" s="16"/>
      <c r="G40" s="47">
        <v>0</v>
      </c>
      <c r="H40" s="47">
        <v>0</v>
      </c>
      <c r="I40" s="47">
        <v>0</v>
      </c>
      <c r="J40" s="47"/>
    </row>
    <row r="41" spans="1:10" ht="17.25" customHeight="1">
      <c r="A41" s="14" t="s">
        <v>226</v>
      </c>
      <c r="B41" s="15" t="s">
        <v>227</v>
      </c>
      <c r="C41" s="16">
        <v>0</v>
      </c>
      <c r="D41" s="16">
        <v>0</v>
      </c>
      <c r="E41" s="16"/>
      <c r="F41" s="16"/>
      <c r="G41" s="47">
        <f>G42</f>
        <v>0</v>
      </c>
      <c r="H41" s="47">
        <f>H42</f>
        <v>0</v>
      </c>
      <c r="I41" s="47">
        <f>I42</f>
        <v>160</v>
      </c>
      <c r="J41" s="47">
        <f>J42</f>
        <v>0</v>
      </c>
    </row>
    <row r="42" spans="1:10" ht="30.75" customHeight="1">
      <c r="A42" s="14" t="s">
        <v>228</v>
      </c>
      <c r="B42" s="15" t="s">
        <v>229</v>
      </c>
      <c r="C42" s="16">
        <v>0</v>
      </c>
      <c r="D42" s="16">
        <v>0</v>
      </c>
      <c r="E42" s="16"/>
      <c r="F42" s="16"/>
      <c r="G42" s="47">
        <v>0</v>
      </c>
      <c r="H42" s="47">
        <v>0</v>
      </c>
      <c r="I42" s="47">
        <v>160</v>
      </c>
      <c r="J42" s="47"/>
    </row>
    <row r="43" spans="1:10" ht="12.75">
      <c r="A43" s="18" t="s">
        <v>230</v>
      </c>
      <c r="B43" s="19" t="s">
        <v>231</v>
      </c>
      <c r="C43" s="20">
        <f aca="true" t="shared" si="9" ref="C43:J43">C44+C46+C48</f>
        <v>0</v>
      </c>
      <c r="D43" s="20">
        <f t="shared" si="9"/>
        <v>0</v>
      </c>
      <c r="E43" s="20">
        <f t="shared" si="9"/>
        <v>0</v>
      </c>
      <c r="F43" s="20">
        <f t="shared" si="9"/>
        <v>0</v>
      </c>
      <c r="G43" s="48">
        <f t="shared" si="9"/>
        <v>0</v>
      </c>
      <c r="H43" s="48">
        <f t="shared" si="9"/>
        <v>0</v>
      </c>
      <c r="I43" s="48">
        <f t="shared" si="9"/>
        <v>30</v>
      </c>
      <c r="J43" s="48">
        <f t="shared" si="9"/>
        <v>0</v>
      </c>
    </row>
    <row r="44" spans="1:10" ht="12.75">
      <c r="A44" s="14" t="s">
        <v>232</v>
      </c>
      <c r="B44" s="15" t="s">
        <v>233</v>
      </c>
      <c r="C44" s="16">
        <v>0</v>
      </c>
      <c r="D44" s="16">
        <v>0</v>
      </c>
      <c r="E44" s="16"/>
      <c r="F44" s="16"/>
      <c r="G44" s="47">
        <f>G45</f>
        <v>0</v>
      </c>
      <c r="H44" s="47">
        <f>H45</f>
        <v>0</v>
      </c>
      <c r="I44" s="47">
        <f>I45</f>
        <v>-2</v>
      </c>
      <c r="J44" s="47">
        <f>J45</f>
        <v>0</v>
      </c>
    </row>
    <row r="45" spans="1:10" ht="12.75">
      <c r="A45" s="14" t="s">
        <v>234</v>
      </c>
      <c r="B45" s="15" t="s">
        <v>235</v>
      </c>
      <c r="C45" s="16">
        <v>0</v>
      </c>
      <c r="D45" s="16">
        <v>0</v>
      </c>
      <c r="E45" s="16"/>
      <c r="F45" s="16"/>
      <c r="G45" s="47">
        <v>0</v>
      </c>
      <c r="H45" s="47">
        <v>0</v>
      </c>
      <c r="I45" s="47">
        <v>-2</v>
      </c>
      <c r="J45" s="47"/>
    </row>
    <row r="46" spans="1:10" ht="42.75" customHeight="1">
      <c r="A46" s="14" t="s">
        <v>236</v>
      </c>
      <c r="B46" s="15" t="s">
        <v>237</v>
      </c>
      <c r="C46" s="16">
        <v>0</v>
      </c>
      <c r="D46" s="16">
        <v>0</v>
      </c>
      <c r="E46" s="16"/>
      <c r="F46" s="16"/>
      <c r="G46" s="47">
        <f>G47</f>
        <v>0</v>
      </c>
      <c r="H46" s="47">
        <f>H47</f>
        <v>0</v>
      </c>
      <c r="I46" s="47">
        <f>I47</f>
        <v>3</v>
      </c>
      <c r="J46" s="47">
        <f>J47</f>
        <v>0</v>
      </c>
    </row>
    <row r="47" spans="1:10" ht="40.5" customHeight="1">
      <c r="A47" s="14" t="s">
        <v>238</v>
      </c>
      <c r="B47" s="15" t="s">
        <v>239</v>
      </c>
      <c r="C47" s="16">
        <v>0</v>
      </c>
      <c r="D47" s="16">
        <v>0</v>
      </c>
      <c r="E47" s="16"/>
      <c r="F47" s="16"/>
      <c r="G47" s="47">
        <v>0</v>
      </c>
      <c r="H47" s="47">
        <v>0</v>
      </c>
      <c r="I47" s="47">
        <v>3</v>
      </c>
      <c r="J47" s="47"/>
    </row>
    <row r="48" spans="1:10" ht="12.75">
      <c r="A48" s="14" t="s">
        <v>240</v>
      </c>
      <c r="B48" s="15" t="s">
        <v>241</v>
      </c>
      <c r="C48" s="16">
        <v>0</v>
      </c>
      <c r="D48" s="16">
        <v>0</v>
      </c>
      <c r="E48" s="16"/>
      <c r="F48" s="16"/>
      <c r="G48" s="47">
        <f>G49</f>
        <v>0</v>
      </c>
      <c r="H48" s="47">
        <f>H49</f>
        <v>0</v>
      </c>
      <c r="I48" s="47">
        <f>I49</f>
        <v>29</v>
      </c>
      <c r="J48" s="47">
        <f>J49</f>
        <v>0</v>
      </c>
    </row>
    <row r="49" spans="1:10" ht="25.5">
      <c r="A49" s="14" t="s">
        <v>242</v>
      </c>
      <c r="B49" s="15" t="s">
        <v>243</v>
      </c>
      <c r="C49" s="16">
        <v>0</v>
      </c>
      <c r="D49" s="16">
        <v>0</v>
      </c>
      <c r="E49" s="16"/>
      <c r="F49" s="16"/>
      <c r="G49" s="47">
        <v>0</v>
      </c>
      <c r="H49" s="47">
        <v>0</v>
      </c>
      <c r="I49" s="47">
        <v>29</v>
      </c>
      <c r="J49" s="47"/>
    </row>
    <row r="50" spans="1:10" ht="25.5">
      <c r="A50" s="9" t="s">
        <v>244</v>
      </c>
      <c r="B50" s="13" t="s">
        <v>245</v>
      </c>
      <c r="C50" s="11" t="e">
        <f>C53+C60+C67+C51</f>
        <v>#REF!</v>
      </c>
      <c r="D50" s="11" t="e">
        <f>D53+D60+D67+D51</f>
        <v>#REF!</v>
      </c>
      <c r="E50" s="11">
        <f aca="true" t="shared" si="10" ref="E50:J50">E51+E53+E60+E63+E65</f>
        <v>0</v>
      </c>
      <c r="F50" s="11">
        <f t="shared" si="10"/>
        <v>0</v>
      </c>
      <c r="G50" s="46">
        <f t="shared" si="10"/>
        <v>161402</v>
      </c>
      <c r="H50" s="46">
        <f t="shared" si="10"/>
        <v>226935</v>
      </c>
      <c r="I50" s="46">
        <f t="shared" si="10"/>
        <v>238143</v>
      </c>
      <c r="J50" s="46">
        <f t="shared" si="10"/>
        <v>0</v>
      </c>
    </row>
    <row r="51" spans="1:10" s="27" customFormat="1" ht="25.5">
      <c r="A51" s="9" t="s">
        <v>246</v>
      </c>
      <c r="B51" s="10" t="s">
        <v>247</v>
      </c>
      <c r="C51" s="11">
        <f aca="true" t="shared" si="11" ref="C51:J51">C52</f>
        <v>5</v>
      </c>
      <c r="D51" s="11">
        <f t="shared" si="11"/>
        <v>0</v>
      </c>
      <c r="E51" s="11">
        <f t="shared" si="11"/>
        <v>0</v>
      </c>
      <c r="F51" s="11">
        <f t="shared" si="11"/>
        <v>0</v>
      </c>
      <c r="G51" s="46">
        <f t="shared" si="11"/>
        <v>0</v>
      </c>
      <c r="H51" s="46">
        <f t="shared" si="11"/>
        <v>0</v>
      </c>
      <c r="I51" s="46">
        <f t="shared" si="11"/>
        <v>2</v>
      </c>
      <c r="J51" s="46">
        <f t="shared" si="11"/>
        <v>0</v>
      </c>
    </row>
    <row r="52" spans="1:10" ht="25.5">
      <c r="A52" s="14" t="s">
        <v>248</v>
      </c>
      <c r="B52" s="15" t="s">
        <v>249</v>
      </c>
      <c r="C52" s="16">
        <v>5</v>
      </c>
      <c r="D52" s="16">
        <v>0</v>
      </c>
      <c r="E52" s="16"/>
      <c r="F52" s="16"/>
      <c r="G52" s="47">
        <v>0</v>
      </c>
      <c r="H52" s="47">
        <v>0</v>
      </c>
      <c r="I52" s="47">
        <v>2</v>
      </c>
      <c r="J52" s="47"/>
    </row>
    <row r="53" spans="1:10" s="27" customFormat="1" ht="63.75">
      <c r="A53" s="9" t="s">
        <v>250</v>
      </c>
      <c r="B53" s="10" t="s">
        <v>332</v>
      </c>
      <c r="C53" s="11" t="e">
        <f>C54+C58</f>
        <v>#REF!</v>
      </c>
      <c r="D53" s="11" t="e">
        <f>D54+D58</f>
        <v>#REF!</v>
      </c>
      <c r="E53" s="11">
        <f aca="true" t="shared" si="12" ref="E53:J53">E54+E56+E58</f>
        <v>0</v>
      </c>
      <c r="F53" s="11">
        <f t="shared" si="12"/>
        <v>0</v>
      </c>
      <c r="G53" s="46">
        <f t="shared" si="12"/>
        <v>154369</v>
      </c>
      <c r="H53" s="46">
        <f t="shared" si="12"/>
        <v>219886</v>
      </c>
      <c r="I53" s="46">
        <f t="shared" si="12"/>
        <v>232219</v>
      </c>
      <c r="J53" s="46">
        <f t="shared" si="12"/>
        <v>0</v>
      </c>
    </row>
    <row r="54" spans="1:10" s="21" customFormat="1" ht="51">
      <c r="A54" s="18" t="s">
        <v>251</v>
      </c>
      <c r="B54" s="19" t="s">
        <v>333</v>
      </c>
      <c r="C54" s="20" t="e">
        <f>C55+C56</f>
        <v>#REF!</v>
      </c>
      <c r="D54" s="20" t="e">
        <f>D55+D57</f>
        <v>#REF!</v>
      </c>
      <c r="E54" s="20">
        <f aca="true" t="shared" si="13" ref="E54:J54">E55</f>
        <v>0</v>
      </c>
      <c r="F54" s="20">
        <f t="shared" si="13"/>
        <v>0</v>
      </c>
      <c r="G54" s="48">
        <f t="shared" si="13"/>
        <v>93074</v>
      </c>
      <c r="H54" s="48">
        <f t="shared" si="13"/>
        <v>148608</v>
      </c>
      <c r="I54" s="48">
        <f t="shared" si="13"/>
        <v>157325</v>
      </c>
      <c r="J54" s="48">
        <f t="shared" si="13"/>
        <v>0</v>
      </c>
    </row>
    <row r="55" spans="1:10" s="21" customFormat="1" ht="51">
      <c r="A55" s="14" t="s">
        <v>335</v>
      </c>
      <c r="B55" s="15" t="s">
        <v>334</v>
      </c>
      <c r="C55" s="16" t="e">
        <f>#REF!</f>
        <v>#REF!</v>
      </c>
      <c r="D55" s="16" t="e">
        <f>#REF!</f>
        <v>#REF!</v>
      </c>
      <c r="E55" s="20"/>
      <c r="F55" s="20"/>
      <c r="G55" s="44">
        <v>93074</v>
      </c>
      <c r="H55" s="44">
        <v>148608</v>
      </c>
      <c r="I55" s="44">
        <v>157325</v>
      </c>
      <c r="J55" s="44"/>
    </row>
    <row r="56" spans="1:10" s="21" customFormat="1" ht="57" customHeight="1">
      <c r="A56" s="23" t="s">
        <v>336</v>
      </c>
      <c r="B56" s="24" t="s">
        <v>165</v>
      </c>
      <c r="C56" s="16">
        <f aca="true" t="shared" si="14" ref="C56:J56">C57</f>
        <v>5356</v>
      </c>
      <c r="D56" s="16">
        <f t="shared" si="14"/>
        <v>0</v>
      </c>
      <c r="E56" s="20">
        <f t="shared" si="14"/>
        <v>0</v>
      </c>
      <c r="F56" s="20">
        <f t="shared" si="14"/>
        <v>0</v>
      </c>
      <c r="G56" s="48">
        <f t="shared" si="14"/>
        <v>4100</v>
      </c>
      <c r="H56" s="48">
        <f t="shared" si="14"/>
        <v>10122</v>
      </c>
      <c r="I56" s="48">
        <f t="shared" si="14"/>
        <v>12360</v>
      </c>
      <c r="J56" s="48">
        <f t="shared" si="14"/>
        <v>0</v>
      </c>
    </row>
    <row r="57" spans="1:10" ht="52.5" customHeight="1">
      <c r="A57" s="14" t="s">
        <v>337</v>
      </c>
      <c r="B57" s="15" t="s">
        <v>140</v>
      </c>
      <c r="C57" s="16">
        <v>5356</v>
      </c>
      <c r="D57" s="16"/>
      <c r="E57" s="16"/>
      <c r="F57" s="16"/>
      <c r="G57" s="47">
        <v>4100</v>
      </c>
      <c r="H57" s="47">
        <v>10122</v>
      </c>
      <c r="I57" s="47">
        <v>12360</v>
      </c>
      <c r="J57" s="47"/>
    </row>
    <row r="58" spans="1:10" s="21" customFormat="1" ht="56.25" customHeight="1">
      <c r="A58" s="18" t="s">
        <v>252</v>
      </c>
      <c r="B58" s="19" t="s">
        <v>338</v>
      </c>
      <c r="C58" s="20">
        <f aca="true" t="shared" si="15" ref="C58:J58">C59</f>
        <v>52812</v>
      </c>
      <c r="D58" s="20">
        <f t="shared" si="15"/>
        <v>0</v>
      </c>
      <c r="E58" s="20">
        <f t="shared" si="15"/>
        <v>0</v>
      </c>
      <c r="F58" s="20">
        <f t="shared" si="15"/>
        <v>0</v>
      </c>
      <c r="G58" s="48">
        <f t="shared" si="15"/>
        <v>57195</v>
      </c>
      <c r="H58" s="48">
        <f t="shared" si="15"/>
        <v>61156</v>
      </c>
      <c r="I58" s="48">
        <f t="shared" si="15"/>
        <v>62534</v>
      </c>
      <c r="J58" s="48">
        <f t="shared" si="15"/>
        <v>0</v>
      </c>
    </row>
    <row r="59" spans="1:10" ht="51">
      <c r="A59" s="14" t="s">
        <v>253</v>
      </c>
      <c r="B59" s="15" t="s">
        <v>339</v>
      </c>
      <c r="C59" s="16">
        <v>52812</v>
      </c>
      <c r="D59" s="16"/>
      <c r="E59" s="16"/>
      <c r="F59" s="16"/>
      <c r="G59" s="47">
        <v>57195</v>
      </c>
      <c r="H59" s="47">
        <v>61156</v>
      </c>
      <c r="I59" s="47">
        <v>62534</v>
      </c>
      <c r="J59" s="47"/>
    </row>
    <row r="60" spans="1:10" s="27" customFormat="1" ht="12.75">
      <c r="A60" s="28" t="s">
        <v>254</v>
      </c>
      <c r="B60" s="10" t="s">
        <v>255</v>
      </c>
      <c r="C60" s="11">
        <f aca="true" t="shared" si="16" ref="C60:J61">C61</f>
        <v>2188</v>
      </c>
      <c r="D60" s="11">
        <f>D61</f>
        <v>0</v>
      </c>
      <c r="E60" s="11">
        <f t="shared" si="16"/>
        <v>0</v>
      </c>
      <c r="F60" s="11">
        <f t="shared" si="16"/>
        <v>0</v>
      </c>
      <c r="G60" s="46">
        <f t="shared" si="16"/>
        <v>2093</v>
      </c>
      <c r="H60" s="46">
        <f t="shared" si="16"/>
        <v>2109</v>
      </c>
      <c r="I60" s="46">
        <f t="shared" si="16"/>
        <v>1758</v>
      </c>
      <c r="J60" s="46">
        <f t="shared" si="16"/>
        <v>0</v>
      </c>
    </row>
    <row r="61" spans="1:10" s="21" customFormat="1" ht="38.25">
      <c r="A61" s="29" t="s">
        <v>256</v>
      </c>
      <c r="B61" s="19" t="s">
        <v>257</v>
      </c>
      <c r="C61" s="20">
        <f t="shared" si="16"/>
        <v>2188</v>
      </c>
      <c r="D61" s="20">
        <f>D62</f>
        <v>0</v>
      </c>
      <c r="E61" s="20">
        <f t="shared" si="16"/>
        <v>0</v>
      </c>
      <c r="F61" s="20">
        <f t="shared" si="16"/>
        <v>0</v>
      </c>
      <c r="G61" s="48">
        <f t="shared" si="16"/>
        <v>2093</v>
      </c>
      <c r="H61" s="48">
        <f t="shared" si="16"/>
        <v>2109</v>
      </c>
      <c r="I61" s="48">
        <f t="shared" si="16"/>
        <v>1758</v>
      </c>
      <c r="J61" s="48">
        <f t="shared" si="16"/>
        <v>0</v>
      </c>
    </row>
    <row r="62" spans="1:10" ht="38.25">
      <c r="A62" s="30" t="s">
        <v>258</v>
      </c>
      <c r="B62" s="15" t="s">
        <v>259</v>
      </c>
      <c r="C62" s="16">
        <v>2188</v>
      </c>
      <c r="D62" s="16">
        <v>0</v>
      </c>
      <c r="E62" s="16"/>
      <c r="F62" s="16"/>
      <c r="G62" s="47">
        <v>2093</v>
      </c>
      <c r="H62" s="47">
        <v>2109</v>
      </c>
      <c r="I62" s="47">
        <v>1758</v>
      </c>
      <c r="J62" s="47"/>
    </row>
    <row r="63" spans="1:10" ht="63.75" hidden="1">
      <c r="A63" s="28" t="s">
        <v>260</v>
      </c>
      <c r="B63" s="40" t="s">
        <v>1</v>
      </c>
      <c r="C63" s="16"/>
      <c r="D63" s="16"/>
      <c r="E63" s="16">
        <f aca="true" t="shared" si="17" ref="E63:J63">E64</f>
        <v>0</v>
      </c>
      <c r="F63" s="16">
        <f t="shared" si="17"/>
        <v>0</v>
      </c>
      <c r="G63" s="47">
        <f t="shared" si="17"/>
        <v>0</v>
      </c>
      <c r="H63" s="47">
        <f t="shared" si="17"/>
        <v>0</v>
      </c>
      <c r="I63" s="47">
        <f t="shared" si="17"/>
        <v>0</v>
      </c>
      <c r="J63" s="47">
        <f t="shared" si="17"/>
        <v>0</v>
      </c>
    </row>
    <row r="64" spans="1:10" ht="63.75" hidden="1">
      <c r="A64" s="32" t="s">
        <v>3</v>
      </c>
      <c r="B64" s="15" t="s">
        <v>2</v>
      </c>
      <c r="C64" s="16"/>
      <c r="D64" s="16"/>
      <c r="E64" s="16"/>
      <c r="F64" s="16"/>
      <c r="G64" s="47">
        <v>0</v>
      </c>
      <c r="H64" s="47">
        <v>0</v>
      </c>
      <c r="I64" s="47">
        <v>0</v>
      </c>
      <c r="J64" s="47">
        <v>0</v>
      </c>
    </row>
    <row r="65" spans="1:10" ht="57.75" customHeight="1">
      <c r="A65" s="9" t="s">
        <v>5</v>
      </c>
      <c r="B65" s="40" t="s">
        <v>4</v>
      </c>
      <c r="C65" s="16"/>
      <c r="D65" s="16"/>
      <c r="E65" s="16">
        <f>E66</f>
        <v>0</v>
      </c>
      <c r="F65" s="16">
        <f>F66</f>
        <v>0</v>
      </c>
      <c r="G65" s="47">
        <f aca="true" t="shared" si="18" ref="G65:J66">G66</f>
        <v>4940</v>
      </c>
      <c r="H65" s="47">
        <f t="shared" si="18"/>
        <v>4940</v>
      </c>
      <c r="I65" s="47">
        <f t="shared" si="18"/>
        <v>4164</v>
      </c>
      <c r="J65" s="47">
        <f t="shared" si="18"/>
        <v>0</v>
      </c>
    </row>
    <row r="66" spans="1:10" ht="63.75">
      <c r="A66" s="41" t="s">
        <v>7</v>
      </c>
      <c r="B66" s="24" t="s">
        <v>6</v>
      </c>
      <c r="C66" s="16"/>
      <c r="D66" s="16"/>
      <c r="E66" s="16">
        <f>E67</f>
        <v>0</v>
      </c>
      <c r="F66" s="16">
        <f>F67</f>
        <v>0</v>
      </c>
      <c r="G66" s="49">
        <f t="shared" si="18"/>
        <v>4940</v>
      </c>
      <c r="H66" s="49">
        <f t="shared" si="18"/>
        <v>4940</v>
      </c>
      <c r="I66" s="49">
        <f t="shared" si="18"/>
        <v>4164</v>
      </c>
      <c r="J66" s="49">
        <f t="shared" si="18"/>
        <v>0</v>
      </c>
    </row>
    <row r="67" spans="1:10" s="27" customFormat="1" ht="51">
      <c r="A67" s="32" t="s">
        <v>8</v>
      </c>
      <c r="B67" s="26" t="s">
        <v>9</v>
      </c>
      <c r="C67" s="11" t="e">
        <f>#REF!</f>
        <v>#REF!</v>
      </c>
      <c r="D67" s="11" t="e">
        <f>#REF!</f>
        <v>#REF!</v>
      </c>
      <c r="E67" s="11"/>
      <c r="F67" s="11"/>
      <c r="G67" s="44">
        <v>4940</v>
      </c>
      <c r="H67" s="44">
        <v>4940</v>
      </c>
      <c r="I67" s="44">
        <v>4164</v>
      </c>
      <c r="J67" s="44"/>
    </row>
    <row r="68" spans="1:10" ht="12.75">
      <c r="A68" s="9" t="s">
        <v>261</v>
      </c>
      <c r="B68" s="13" t="s">
        <v>262</v>
      </c>
      <c r="C68" s="11">
        <f aca="true" t="shared" si="19" ref="C68:J68">C69</f>
        <v>8700</v>
      </c>
      <c r="D68" s="11">
        <f t="shared" si="19"/>
        <v>0</v>
      </c>
      <c r="E68" s="11">
        <f t="shared" si="19"/>
        <v>0</v>
      </c>
      <c r="F68" s="11">
        <f t="shared" si="19"/>
        <v>0</v>
      </c>
      <c r="G68" s="46">
        <f t="shared" si="19"/>
        <v>10096</v>
      </c>
      <c r="H68" s="46">
        <f t="shared" si="19"/>
        <v>10096</v>
      </c>
      <c r="I68" s="46">
        <f t="shared" si="19"/>
        <v>10995</v>
      </c>
      <c r="J68" s="46">
        <f t="shared" si="19"/>
        <v>0</v>
      </c>
    </row>
    <row r="69" spans="1:10" ht="12.75">
      <c r="A69" s="14" t="s">
        <v>263</v>
      </c>
      <c r="B69" s="15" t="s">
        <v>264</v>
      </c>
      <c r="C69" s="16">
        <v>8700</v>
      </c>
      <c r="D69" s="16"/>
      <c r="E69" s="16"/>
      <c r="F69" s="16"/>
      <c r="G69" s="47">
        <v>10096</v>
      </c>
      <c r="H69" s="47">
        <v>10096</v>
      </c>
      <c r="I69" s="47">
        <v>10995</v>
      </c>
      <c r="J69" s="47"/>
    </row>
    <row r="70" spans="1:10" ht="25.5">
      <c r="A70" s="9" t="s">
        <v>50</v>
      </c>
      <c r="B70" s="10" t="s">
        <v>51</v>
      </c>
      <c r="C70" s="16"/>
      <c r="D70" s="16"/>
      <c r="E70" s="16"/>
      <c r="F70" s="16"/>
      <c r="G70" s="58">
        <f>G71</f>
        <v>0</v>
      </c>
      <c r="H70" s="58">
        <f aca="true" t="shared" si="20" ref="H70:J71">H71</f>
        <v>0</v>
      </c>
      <c r="I70" s="58">
        <f t="shared" si="20"/>
        <v>57346</v>
      </c>
      <c r="J70" s="58">
        <f t="shared" si="20"/>
        <v>0</v>
      </c>
    </row>
    <row r="71" spans="1:10" ht="25.5">
      <c r="A71" s="23" t="s">
        <v>52</v>
      </c>
      <c r="B71" s="24" t="s">
        <v>53</v>
      </c>
      <c r="C71" s="16"/>
      <c r="D71" s="16"/>
      <c r="E71" s="16"/>
      <c r="F71" s="16"/>
      <c r="G71" s="49">
        <f>G72</f>
        <v>0</v>
      </c>
      <c r="H71" s="49">
        <f t="shared" si="20"/>
        <v>0</v>
      </c>
      <c r="I71" s="49">
        <f t="shared" si="20"/>
        <v>57346</v>
      </c>
      <c r="J71" s="49">
        <f t="shared" si="20"/>
        <v>0</v>
      </c>
    </row>
    <row r="72" spans="1:10" ht="33" customHeight="1">
      <c r="A72" s="14" t="s">
        <v>54</v>
      </c>
      <c r="B72" s="15" t="s">
        <v>55</v>
      </c>
      <c r="C72" s="16"/>
      <c r="D72" s="16"/>
      <c r="E72" s="16"/>
      <c r="F72" s="16"/>
      <c r="G72" s="47">
        <v>0</v>
      </c>
      <c r="H72" s="47">
        <v>0</v>
      </c>
      <c r="I72" s="47">
        <v>57346</v>
      </c>
      <c r="J72" s="47"/>
    </row>
    <row r="73" spans="1:10" ht="25.5">
      <c r="A73" s="9" t="s">
        <v>265</v>
      </c>
      <c r="B73" s="13" t="s">
        <v>266</v>
      </c>
      <c r="C73" s="11">
        <f>C74+C76</f>
        <v>20500</v>
      </c>
      <c r="D73" s="11">
        <f>D74+D76</f>
        <v>0</v>
      </c>
      <c r="E73" s="11">
        <f aca="true" t="shared" si="21" ref="E73:J73">E74+E76+E80</f>
        <v>0</v>
      </c>
      <c r="F73" s="11">
        <f t="shared" si="21"/>
        <v>0</v>
      </c>
      <c r="G73" s="46">
        <f t="shared" si="21"/>
        <v>118749</v>
      </c>
      <c r="H73" s="46">
        <f t="shared" si="21"/>
        <v>94733</v>
      </c>
      <c r="I73" s="46">
        <f t="shared" si="21"/>
        <v>93096</v>
      </c>
      <c r="J73" s="46">
        <f t="shared" si="21"/>
        <v>0</v>
      </c>
    </row>
    <row r="74" spans="1:10" s="21" customFormat="1" ht="12.75">
      <c r="A74" s="31" t="s">
        <v>267</v>
      </c>
      <c r="B74" s="22" t="s">
        <v>268</v>
      </c>
      <c r="C74" s="20">
        <f aca="true" t="shared" si="22" ref="C74:J74">C75</f>
        <v>500</v>
      </c>
      <c r="D74" s="20">
        <f t="shared" si="22"/>
        <v>0</v>
      </c>
      <c r="E74" s="20">
        <f t="shared" si="22"/>
        <v>0</v>
      </c>
      <c r="F74" s="20">
        <f t="shared" si="22"/>
        <v>0</v>
      </c>
      <c r="G74" s="48">
        <f t="shared" si="22"/>
        <v>500</v>
      </c>
      <c r="H74" s="48">
        <f t="shared" si="22"/>
        <v>165</v>
      </c>
      <c r="I74" s="48">
        <f t="shared" si="22"/>
        <v>165</v>
      </c>
      <c r="J74" s="48">
        <f t="shared" si="22"/>
        <v>0</v>
      </c>
    </row>
    <row r="75" spans="1:10" ht="25.5">
      <c r="A75" s="32" t="s">
        <v>269</v>
      </c>
      <c r="B75" s="33" t="s">
        <v>270</v>
      </c>
      <c r="C75" s="16">
        <v>500</v>
      </c>
      <c r="D75" s="16"/>
      <c r="E75" s="16"/>
      <c r="F75" s="16"/>
      <c r="G75" s="47">
        <v>500</v>
      </c>
      <c r="H75" s="47">
        <v>165</v>
      </c>
      <c r="I75" s="47">
        <v>165</v>
      </c>
      <c r="J75" s="47"/>
    </row>
    <row r="76" spans="1:10" s="21" customFormat="1" ht="51">
      <c r="A76" s="31" t="s">
        <v>271</v>
      </c>
      <c r="B76" s="22" t="s">
        <v>10</v>
      </c>
      <c r="C76" s="20">
        <f aca="true" t="shared" si="23" ref="C76:J76">C77</f>
        <v>20000</v>
      </c>
      <c r="D76" s="20">
        <f t="shared" si="23"/>
        <v>0</v>
      </c>
      <c r="E76" s="20">
        <f t="shared" si="23"/>
        <v>0</v>
      </c>
      <c r="F76" s="20">
        <f t="shared" si="23"/>
        <v>0</v>
      </c>
      <c r="G76" s="48">
        <f t="shared" si="23"/>
        <v>115000</v>
      </c>
      <c r="H76" s="48">
        <f t="shared" si="23"/>
        <v>63765</v>
      </c>
      <c r="I76" s="48">
        <f t="shared" si="23"/>
        <v>63786</v>
      </c>
      <c r="J76" s="48">
        <f t="shared" si="23"/>
        <v>0</v>
      </c>
    </row>
    <row r="77" spans="1:10" ht="63.75">
      <c r="A77" s="32" t="s">
        <v>272</v>
      </c>
      <c r="B77" s="33" t="s">
        <v>11</v>
      </c>
      <c r="C77" s="16">
        <f>C79</f>
        <v>20000</v>
      </c>
      <c r="D77" s="16">
        <f>D79</f>
        <v>0</v>
      </c>
      <c r="E77" s="16">
        <f>E79</f>
        <v>0</v>
      </c>
      <c r="F77" s="16">
        <f>F79</f>
        <v>0</v>
      </c>
      <c r="G77" s="47">
        <f>G79+G78</f>
        <v>115000</v>
      </c>
      <c r="H77" s="47">
        <f>H79+H78</f>
        <v>63765</v>
      </c>
      <c r="I77" s="47">
        <f>I79+I78</f>
        <v>63786</v>
      </c>
      <c r="J77" s="47">
        <f>J79+J78</f>
        <v>0</v>
      </c>
    </row>
    <row r="78" spans="1:10" ht="56.25" customHeight="1">
      <c r="A78" s="32" t="s">
        <v>159</v>
      </c>
      <c r="B78" s="33" t="s">
        <v>158</v>
      </c>
      <c r="C78" s="16"/>
      <c r="D78" s="16"/>
      <c r="E78" s="16"/>
      <c r="F78" s="16"/>
      <c r="G78" s="47">
        <v>0</v>
      </c>
      <c r="H78" s="47">
        <v>0</v>
      </c>
      <c r="I78" s="47">
        <v>21</v>
      </c>
      <c r="J78" s="47"/>
    </row>
    <row r="79" spans="1:10" ht="63.75">
      <c r="A79" s="32" t="s">
        <v>273</v>
      </c>
      <c r="B79" s="33" t="s">
        <v>12</v>
      </c>
      <c r="C79" s="16">
        <v>20000</v>
      </c>
      <c r="D79" s="16"/>
      <c r="E79" s="16"/>
      <c r="F79" s="16"/>
      <c r="G79" s="47">
        <v>115000</v>
      </c>
      <c r="H79" s="47">
        <v>63765</v>
      </c>
      <c r="I79" s="47">
        <v>63765</v>
      </c>
      <c r="J79" s="47"/>
    </row>
    <row r="80" spans="1:10" ht="44.25" customHeight="1">
      <c r="A80" s="41" t="s">
        <v>138</v>
      </c>
      <c r="B80" s="42" t="s">
        <v>166</v>
      </c>
      <c r="C80" s="16"/>
      <c r="D80" s="16"/>
      <c r="E80" s="16">
        <f aca="true" t="shared" si="24" ref="E80:J80">E81+E83</f>
        <v>0</v>
      </c>
      <c r="F80" s="16">
        <f t="shared" si="24"/>
        <v>0</v>
      </c>
      <c r="G80" s="49">
        <f t="shared" si="24"/>
        <v>3249</v>
      </c>
      <c r="H80" s="49">
        <f t="shared" si="24"/>
        <v>30803</v>
      </c>
      <c r="I80" s="49">
        <f t="shared" si="24"/>
        <v>29145</v>
      </c>
      <c r="J80" s="49">
        <f t="shared" si="24"/>
        <v>0</v>
      </c>
    </row>
    <row r="81" spans="1:10" ht="25.5">
      <c r="A81" s="34" t="s">
        <v>137</v>
      </c>
      <c r="B81" s="35" t="s">
        <v>14</v>
      </c>
      <c r="C81" s="16"/>
      <c r="D81" s="16"/>
      <c r="E81" s="16">
        <f aca="true" t="shared" si="25" ref="E81:J81">E82</f>
        <v>0</v>
      </c>
      <c r="F81" s="16">
        <f t="shared" si="25"/>
        <v>0</v>
      </c>
      <c r="G81" s="47">
        <f t="shared" si="25"/>
        <v>3249</v>
      </c>
      <c r="H81" s="47">
        <f t="shared" si="25"/>
        <v>30803</v>
      </c>
      <c r="I81" s="47">
        <f t="shared" si="25"/>
        <v>29145</v>
      </c>
      <c r="J81" s="47">
        <f t="shared" si="25"/>
        <v>0</v>
      </c>
    </row>
    <row r="82" spans="1:10" ht="38.25">
      <c r="A82" s="34" t="s">
        <v>136</v>
      </c>
      <c r="B82" s="33" t="s">
        <v>13</v>
      </c>
      <c r="C82" s="16"/>
      <c r="D82" s="16"/>
      <c r="E82" s="16"/>
      <c r="F82" s="16"/>
      <c r="G82" s="47">
        <v>3249</v>
      </c>
      <c r="H82" s="47">
        <v>30803</v>
      </c>
      <c r="I82" s="47">
        <v>29145</v>
      </c>
      <c r="J82" s="47"/>
    </row>
    <row r="83" spans="1:10" ht="51" hidden="1">
      <c r="A83" s="34" t="s">
        <v>16</v>
      </c>
      <c r="B83" s="35" t="s">
        <v>15</v>
      </c>
      <c r="C83" s="16"/>
      <c r="D83" s="16"/>
      <c r="E83" s="16">
        <f aca="true" t="shared" si="26" ref="E83:J83">E84</f>
        <v>0</v>
      </c>
      <c r="F83" s="16">
        <f t="shared" si="26"/>
        <v>0</v>
      </c>
      <c r="G83" s="47">
        <f t="shared" si="26"/>
        <v>0</v>
      </c>
      <c r="H83" s="47">
        <f t="shared" si="26"/>
        <v>0</v>
      </c>
      <c r="I83" s="47">
        <f t="shared" si="26"/>
        <v>0</v>
      </c>
      <c r="J83" s="47">
        <f t="shared" si="26"/>
        <v>0</v>
      </c>
    </row>
    <row r="84" spans="1:10" ht="51" hidden="1">
      <c r="A84" s="34" t="s">
        <v>18</v>
      </c>
      <c r="B84" s="33" t="s">
        <v>17</v>
      </c>
      <c r="C84" s="16"/>
      <c r="D84" s="16"/>
      <c r="E84" s="16"/>
      <c r="F84" s="16"/>
      <c r="G84" s="47">
        <v>0</v>
      </c>
      <c r="H84" s="47">
        <v>0</v>
      </c>
      <c r="I84" s="47">
        <v>0</v>
      </c>
      <c r="J84" s="47"/>
    </row>
    <row r="85" spans="1:10" ht="12.75">
      <c r="A85" s="9" t="s">
        <v>274</v>
      </c>
      <c r="B85" s="13" t="s">
        <v>275</v>
      </c>
      <c r="C85" s="11">
        <f aca="true" t="shared" si="27" ref="C85:J86">C86</f>
        <v>1425</v>
      </c>
      <c r="D85" s="11">
        <f>D86</f>
        <v>0</v>
      </c>
      <c r="E85" s="11">
        <f t="shared" si="27"/>
        <v>0</v>
      </c>
      <c r="F85" s="11">
        <f t="shared" si="27"/>
        <v>0</v>
      </c>
      <c r="G85" s="46">
        <f t="shared" si="27"/>
        <v>1640</v>
      </c>
      <c r="H85" s="46">
        <f t="shared" si="27"/>
        <v>3540</v>
      </c>
      <c r="I85" s="46">
        <f t="shared" si="27"/>
        <v>3701</v>
      </c>
      <c r="J85" s="46">
        <f t="shared" si="27"/>
        <v>0</v>
      </c>
    </row>
    <row r="86" spans="1:10" s="21" customFormat="1" ht="25.5">
      <c r="A86" s="31" t="s">
        <v>276</v>
      </c>
      <c r="B86" s="22" t="s">
        <v>277</v>
      </c>
      <c r="C86" s="20">
        <f t="shared" si="27"/>
        <v>1425</v>
      </c>
      <c r="D86" s="20">
        <f>D87</f>
        <v>0</v>
      </c>
      <c r="E86" s="20">
        <f t="shared" si="27"/>
        <v>0</v>
      </c>
      <c r="F86" s="20">
        <f t="shared" si="27"/>
        <v>0</v>
      </c>
      <c r="G86" s="48">
        <f t="shared" si="27"/>
        <v>1640</v>
      </c>
      <c r="H86" s="48">
        <f t="shared" si="27"/>
        <v>3540</v>
      </c>
      <c r="I86" s="48">
        <f t="shared" si="27"/>
        <v>3701</v>
      </c>
      <c r="J86" s="48">
        <f t="shared" si="27"/>
        <v>0</v>
      </c>
    </row>
    <row r="87" spans="1:10" ht="25.5">
      <c r="A87" s="32" t="s">
        <v>278</v>
      </c>
      <c r="B87" s="33" t="s">
        <v>279</v>
      </c>
      <c r="C87" s="16">
        <v>1425</v>
      </c>
      <c r="D87" s="16"/>
      <c r="E87" s="16"/>
      <c r="F87" s="16"/>
      <c r="G87" s="47">
        <v>1640</v>
      </c>
      <c r="H87" s="47">
        <v>3540</v>
      </c>
      <c r="I87" s="47">
        <v>3701</v>
      </c>
      <c r="J87" s="47"/>
    </row>
    <row r="88" spans="1:10" ht="12.75">
      <c r="A88" s="9" t="s">
        <v>280</v>
      </c>
      <c r="B88" s="13" t="s">
        <v>281</v>
      </c>
      <c r="C88" s="11">
        <v>6844</v>
      </c>
      <c r="D88" s="11"/>
      <c r="E88" s="11"/>
      <c r="F88" s="11"/>
      <c r="G88" s="46">
        <f>G89+G92+G93+G96+G98+G106+G107+G108+G109+G94</f>
        <v>10604</v>
      </c>
      <c r="H88" s="46">
        <f>H89+H92+H93+H96+H98+H106+H107+H108+H109+H94</f>
        <v>11300</v>
      </c>
      <c r="I88" s="46">
        <f>I89+I92+I93+I96+I98+I106+I107+I108+I109+I94</f>
        <v>10909</v>
      </c>
      <c r="J88" s="46">
        <f>J89+J92+J93+J96+J98+J106+J107+J108+J109+J94</f>
        <v>0</v>
      </c>
    </row>
    <row r="89" spans="1:10" ht="25.5">
      <c r="A89" s="23" t="s">
        <v>72</v>
      </c>
      <c r="B89" s="42" t="s">
        <v>76</v>
      </c>
      <c r="C89" s="11"/>
      <c r="D89" s="11"/>
      <c r="E89" s="11"/>
      <c r="F89" s="11"/>
      <c r="G89" s="44">
        <f>G90+G91</f>
        <v>203</v>
      </c>
      <c r="H89" s="44">
        <f>H90+H91</f>
        <v>277</v>
      </c>
      <c r="I89" s="44">
        <f>I90+I91</f>
        <v>297</v>
      </c>
      <c r="J89" s="44">
        <f>J90+J91</f>
        <v>0</v>
      </c>
    </row>
    <row r="90" spans="1:10" ht="51">
      <c r="A90" s="43" t="s">
        <v>73</v>
      </c>
      <c r="B90" s="33" t="s">
        <v>131</v>
      </c>
      <c r="C90" s="11"/>
      <c r="D90" s="11"/>
      <c r="E90" s="11"/>
      <c r="F90" s="11"/>
      <c r="G90" s="44">
        <v>124</v>
      </c>
      <c r="H90" s="44">
        <v>158</v>
      </c>
      <c r="I90" s="44">
        <v>256</v>
      </c>
      <c r="J90" s="44"/>
    </row>
    <row r="91" spans="1:10" ht="38.25">
      <c r="A91" s="43" t="s">
        <v>75</v>
      </c>
      <c r="B91" s="33" t="s">
        <v>74</v>
      </c>
      <c r="C91" s="11"/>
      <c r="D91" s="11"/>
      <c r="E91" s="11"/>
      <c r="F91" s="11"/>
      <c r="G91" s="44">
        <v>79</v>
      </c>
      <c r="H91" s="44">
        <v>119</v>
      </c>
      <c r="I91" s="44">
        <v>41</v>
      </c>
      <c r="J91" s="44"/>
    </row>
    <row r="92" spans="1:10" ht="42" customHeight="1">
      <c r="A92" s="23" t="s">
        <v>78</v>
      </c>
      <c r="B92" s="42" t="s">
        <v>77</v>
      </c>
      <c r="C92" s="11"/>
      <c r="D92" s="11"/>
      <c r="E92" s="11"/>
      <c r="F92" s="11"/>
      <c r="G92" s="44">
        <v>1038</v>
      </c>
      <c r="H92" s="44">
        <v>1101</v>
      </c>
      <c r="I92" s="44">
        <v>981</v>
      </c>
      <c r="J92" s="44"/>
    </row>
    <row r="93" spans="1:10" ht="41.25" customHeight="1">
      <c r="A93" s="23" t="s">
        <v>80</v>
      </c>
      <c r="B93" s="42" t="s">
        <v>79</v>
      </c>
      <c r="C93" s="11"/>
      <c r="D93" s="11"/>
      <c r="E93" s="11"/>
      <c r="F93" s="11"/>
      <c r="G93" s="44">
        <v>156</v>
      </c>
      <c r="H93" s="44">
        <v>261</v>
      </c>
      <c r="I93" s="44">
        <v>154</v>
      </c>
      <c r="J93" s="44"/>
    </row>
    <row r="94" spans="1:10" ht="29.25" customHeight="1">
      <c r="A94" s="23" t="s">
        <v>162</v>
      </c>
      <c r="B94" s="42" t="s">
        <v>163</v>
      </c>
      <c r="C94" s="11"/>
      <c r="D94" s="11"/>
      <c r="E94" s="11"/>
      <c r="F94" s="11"/>
      <c r="G94" s="44">
        <f>G95</f>
        <v>0</v>
      </c>
      <c r="H94" s="44">
        <f>H95</f>
        <v>80</v>
      </c>
      <c r="I94" s="44">
        <f>I95</f>
        <v>81</v>
      </c>
      <c r="J94" s="44">
        <f>J95</f>
        <v>0</v>
      </c>
    </row>
    <row r="95" spans="1:10" s="17" customFormat="1" ht="41.25" customHeight="1">
      <c r="A95" s="43" t="s">
        <v>160</v>
      </c>
      <c r="B95" s="35" t="s">
        <v>161</v>
      </c>
      <c r="C95" s="11"/>
      <c r="D95" s="11"/>
      <c r="E95" s="11"/>
      <c r="F95" s="11"/>
      <c r="G95" s="44">
        <v>0</v>
      </c>
      <c r="H95" s="44">
        <v>80</v>
      </c>
      <c r="I95" s="44">
        <v>81</v>
      </c>
      <c r="J95" s="44"/>
    </row>
    <row r="96" spans="1:10" ht="15" customHeight="1">
      <c r="A96" s="23" t="s">
        <v>82</v>
      </c>
      <c r="B96" s="42" t="s">
        <v>81</v>
      </c>
      <c r="C96" s="11"/>
      <c r="D96" s="11"/>
      <c r="E96" s="11"/>
      <c r="F96" s="11"/>
      <c r="G96" s="44">
        <f>G97</f>
        <v>0</v>
      </c>
      <c r="H96" s="44">
        <f>H97</f>
        <v>4</v>
      </c>
      <c r="I96" s="44">
        <f>I97</f>
        <v>4</v>
      </c>
      <c r="J96" s="44">
        <f>J97</f>
        <v>0</v>
      </c>
    </row>
    <row r="97" spans="1:10" ht="38.25">
      <c r="A97" s="43" t="s">
        <v>84</v>
      </c>
      <c r="B97" s="35" t="s">
        <v>83</v>
      </c>
      <c r="C97" s="11"/>
      <c r="D97" s="11"/>
      <c r="E97" s="11"/>
      <c r="F97" s="11"/>
      <c r="G97" s="44">
        <v>0</v>
      </c>
      <c r="H97" s="44">
        <v>4</v>
      </c>
      <c r="I97" s="44">
        <v>4</v>
      </c>
      <c r="J97" s="44"/>
    </row>
    <row r="98" spans="1:10" ht="63.75">
      <c r="A98" s="23" t="s">
        <v>150</v>
      </c>
      <c r="B98" s="42" t="s">
        <v>151</v>
      </c>
      <c r="C98" s="11"/>
      <c r="D98" s="11"/>
      <c r="E98" s="11"/>
      <c r="F98" s="11"/>
      <c r="G98" s="49">
        <f>G99+G100+G101+G102+G104</f>
        <v>455</v>
      </c>
      <c r="H98" s="49">
        <f>H99+H100+H101+H102+H104</f>
        <v>76</v>
      </c>
      <c r="I98" s="49">
        <f>I99+I100+I101+I102+I104</f>
        <v>98</v>
      </c>
      <c r="J98" s="49">
        <f>J99+J100+J101+J102+J104</f>
        <v>0</v>
      </c>
    </row>
    <row r="99" spans="1:10" ht="16.5" customHeight="1">
      <c r="A99" s="43" t="s">
        <v>86</v>
      </c>
      <c r="B99" s="35" t="s">
        <v>85</v>
      </c>
      <c r="C99" s="11"/>
      <c r="D99" s="11"/>
      <c r="E99" s="11"/>
      <c r="F99" s="11"/>
      <c r="G99" s="44">
        <v>43</v>
      </c>
      <c r="H99" s="44">
        <v>0</v>
      </c>
      <c r="I99" s="44">
        <v>0</v>
      </c>
      <c r="J99" s="44">
        <v>0</v>
      </c>
    </row>
    <row r="100" spans="1:10" ht="25.5">
      <c r="A100" s="43" t="s">
        <v>87</v>
      </c>
      <c r="B100" s="35" t="s">
        <v>132</v>
      </c>
      <c r="C100" s="11"/>
      <c r="D100" s="11"/>
      <c r="E100" s="11"/>
      <c r="F100" s="11"/>
      <c r="G100" s="44">
        <v>184</v>
      </c>
      <c r="H100" s="44">
        <v>15</v>
      </c>
      <c r="I100" s="44">
        <v>15</v>
      </c>
      <c r="J100" s="44"/>
    </row>
    <row r="101" spans="1:10" ht="12.75">
      <c r="A101" s="43" t="s">
        <v>89</v>
      </c>
      <c r="B101" s="35" t="s">
        <v>88</v>
      </c>
      <c r="C101" s="11"/>
      <c r="D101" s="11"/>
      <c r="E101" s="11"/>
      <c r="F101" s="11"/>
      <c r="G101" s="44">
        <v>173</v>
      </c>
      <c r="H101" s="44">
        <v>61</v>
      </c>
      <c r="I101" s="44">
        <v>83</v>
      </c>
      <c r="J101" s="44"/>
    </row>
    <row r="102" spans="1:10" ht="12.75">
      <c r="A102" s="43" t="s">
        <v>91</v>
      </c>
      <c r="B102" s="35" t="s">
        <v>90</v>
      </c>
      <c r="C102" s="11"/>
      <c r="D102" s="11"/>
      <c r="E102" s="11"/>
      <c r="F102" s="11"/>
      <c r="G102" s="44">
        <f>G103</f>
        <v>11</v>
      </c>
      <c r="H102" s="44">
        <f>H103</f>
        <v>0</v>
      </c>
      <c r="I102" s="44">
        <f>I103</f>
        <v>0</v>
      </c>
      <c r="J102" s="44">
        <f>J103</f>
        <v>0</v>
      </c>
    </row>
    <row r="103" spans="1:10" ht="38.25">
      <c r="A103" s="43" t="s">
        <v>93</v>
      </c>
      <c r="B103" s="35" t="s">
        <v>92</v>
      </c>
      <c r="C103" s="11"/>
      <c r="D103" s="11"/>
      <c r="E103" s="11"/>
      <c r="F103" s="11"/>
      <c r="G103" s="44">
        <v>11</v>
      </c>
      <c r="H103" s="44">
        <v>0</v>
      </c>
      <c r="I103" s="44">
        <v>0</v>
      </c>
      <c r="J103" s="44">
        <v>0</v>
      </c>
    </row>
    <row r="104" spans="1:10" ht="17.25" customHeight="1">
      <c r="A104" s="43" t="s">
        <v>95</v>
      </c>
      <c r="B104" s="35" t="s">
        <v>94</v>
      </c>
      <c r="C104" s="11"/>
      <c r="D104" s="11"/>
      <c r="E104" s="11"/>
      <c r="F104" s="11"/>
      <c r="G104" s="44">
        <f>G105</f>
        <v>44</v>
      </c>
      <c r="H104" s="44">
        <f>H105</f>
        <v>0</v>
      </c>
      <c r="I104" s="44">
        <f>I105</f>
        <v>0</v>
      </c>
      <c r="J104" s="44">
        <f>J105</f>
        <v>0</v>
      </c>
    </row>
    <row r="105" spans="1:10" ht="38.25">
      <c r="A105" s="43" t="s">
        <v>97</v>
      </c>
      <c r="B105" s="35" t="s">
        <v>96</v>
      </c>
      <c r="C105" s="11"/>
      <c r="D105" s="11"/>
      <c r="E105" s="11"/>
      <c r="F105" s="11"/>
      <c r="G105" s="44">
        <v>44</v>
      </c>
      <c r="H105" s="44">
        <v>0</v>
      </c>
      <c r="I105" s="44">
        <v>0</v>
      </c>
      <c r="J105" s="44">
        <v>0</v>
      </c>
    </row>
    <row r="106" spans="1:10" ht="25.5">
      <c r="A106" s="23" t="s">
        <v>99</v>
      </c>
      <c r="B106" s="42" t="s">
        <v>98</v>
      </c>
      <c r="C106" s="11"/>
      <c r="D106" s="11"/>
      <c r="E106" s="11"/>
      <c r="F106" s="11"/>
      <c r="G106" s="49">
        <v>445</v>
      </c>
      <c r="H106" s="49">
        <v>0</v>
      </c>
      <c r="I106" s="49">
        <v>0</v>
      </c>
      <c r="J106" s="49">
        <v>0</v>
      </c>
    </row>
    <row r="107" spans="1:10" ht="38.25">
      <c r="A107" s="23" t="s">
        <v>101</v>
      </c>
      <c r="B107" s="42" t="s">
        <v>100</v>
      </c>
      <c r="C107" s="11"/>
      <c r="D107" s="11"/>
      <c r="E107" s="11"/>
      <c r="F107" s="11"/>
      <c r="G107" s="49">
        <v>700</v>
      </c>
      <c r="H107" s="49">
        <v>450</v>
      </c>
      <c r="I107" s="49">
        <v>561</v>
      </c>
      <c r="J107" s="49"/>
    </row>
    <row r="108" spans="1:10" ht="25.5">
      <c r="A108" s="23" t="s">
        <v>103</v>
      </c>
      <c r="B108" s="42" t="s">
        <v>102</v>
      </c>
      <c r="C108" s="11"/>
      <c r="D108" s="11"/>
      <c r="E108" s="11"/>
      <c r="F108" s="11"/>
      <c r="G108" s="49">
        <v>4347</v>
      </c>
      <c r="H108" s="49">
        <v>4055</v>
      </c>
      <c r="I108" s="49">
        <v>4236</v>
      </c>
      <c r="J108" s="49"/>
    </row>
    <row r="109" spans="1:10" ht="25.5">
      <c r="A109" s="23" t="s">
        <v>105</v>
      </c>
      <c r="B109" s="42" t="s">
        <v>104</v>
      </c>
      <c r="C109" s="11"/>
      <c r="D109" s="11"/>
      <c r="E109" s="11"/>
      <c r="F109" s="11"/>
      <c r="G109" s="49">
        <f>G110</f>
        <v>3260</v>
      </c>
      <c r="H109" s="49">
        <f>H110</f>
        <v>4996</v>
      </c>
      <c r="I109" s="49">
        <f>I110</f>
        <v>4497</v>
      </c>
      <c r="J109" s="49">
        <f>J110</f>
        <v>0</v>
      </c>
    </row>
    <row r="110" spans="1:10" ht="25.5">
      <c r="A110" s="43" t="s">
        <v>107</v>
      </c>
      <c r="B110" s="35" t="s">
        <v>106</v>
      </c>
      <c r="C110" s="11"/>
      <c r="D110" s="11"/>
      <c r="E110" s="11"/>
      <c r="F110" s="11"/>
      <c r="G110" s="44">
        <v>3260</v>
      </c>
      <c r="H110" s="44">
        <v>4996</v>
      </c>
      <c r="I110" s="44">
        <v>4497</v>
      </c>
      <c r="J110" s="44"/>
    </row>
    <row r="111" spans="1:10" ht="12.75">
      <c r="A111" s="9" t="s">
        <v>282</v>
      </c>
      <c r="B111" s="10" t="s">
        <v>283</v>
      </c>
      <c r="C111" s="11">
        <f aca="true" t="shared" si="28" ref="C111:J111">C112+C114</f>
        <v>3680</v>
      </c>
      <c r="D111" s="11">
        <f t="shared" si="28"/>
        <v>0</v>
      </c>
      <c r="E111" s="11">
        <f t="shared" si="28"/>
        <v>0</v>
      </c>
      <c r="F111" s="11">
        <f t="shared" si="28"/>
        <v>0</v>
      </c>
      <c r="G111" s="46">
        <f t="shared" si="28"/>
        <v>0</v>
      </c>
      <c r="H111" s="46">
        <f t="shared" si="28"/>
        <v>1090</v>
      </c>
      <c r="I111" s="46">
        <f t="shared" si="28"/>
        <v>5873</v>
      </c>
      <c r="J111" s="46">
        <f t="shared" si="28"/>
        <v>0</v>
      </c>
    </row>
    <row r="112" spans="1:10" ht="12.75">
      <c r="A112" s="18" t="s">
        <v>284</v>
      </c>
      <c r="B112" s="19" t="s">
        <v>285</v>
      </c>
      <c r="C112" s="20">
        <f aca="true" t="shared" si="29" ref="C112:J112">C113</f>
        <v>0</v>
      </c>
      <c r="D112" s="20">
        <f t="shared" si="29"/>
        <v>0</v>
      </c>
      <c r="E112" s="20">
        <f t="shared" si="29"/>
        <v>0</v>
      </c>
      <c r="F112" s="20">
        <f t="shared" si="29"/>
        <v>0</v>
      </c>
      <c r="G112" s="48">
        <f t="shared" si="29"/>
        <v>0</v>
      </c>
      <c r="H112" s="48">
        <f t="shared" si="29"/>
        <v>0</v>
      </c>
      <c r="I112" s="48">
        <f t="shared" si="29"/>
        <v>119</v>
      </c>
      <c r="J112" s="48">
        <f t="shared" si="29"/>
        <v>0</v>
      </c>
    </row>
    <row r="113" spans="1:10" ht="15" customHeight="1">
      <c r="A113" s="14" t="s">
        <v>286</v>
      </c>
      <c r="B113" s="15" t="s">
        <v>287</v>
      </c>
      <c r="C113" s="16"/>
      <c r="D113" s="16"/>
      <c r="E113" s="16"/>
      <c r="F113" s="16"/>
      <c r="G113" s="47">
        <v>0</v>
      </c>
      <c r="H113" s="47">
        <v>0</v>
      </c>
      <c r="I113" s="47">
        <v>119</v>
      </c>
      <c r="J113" s="47"/>
    </row>
    <row r="114" spans="1:10" ht="12.75">
      <c r="A114" s="18" t="s">
        <v>288</v>
      </c>
      <c r="B114" s="19" t="s">
        <v>289</v>
      </c>
      <c r="C114" s="20">
        <f aca="true" t="shared" si="30" ref="C114:J114">C115</f>
        <v>3680</v>
      </c>
      <c r="D114" s="20">
        <f t="shared" si="30"/>
        <v>0</v>
      </c>
      <c r="E114" s="20">
        <f t="shared" si="30"/>
        <v>0</v>
      </c>
      <c r="F114" s="20">
        <f t="shared" si="30"/>
        <v>0</v>
      </c>
      <c r="G114" s="48">
        <f t="shared" si="30"/>
        <v>0</v>
      </c>
      <c r="H114" s="48">
        <f t="shared" si="30"/>
        <v>1090</v>
      </c>
      <c r="I114" s="48">
        <f t="shared" si="30"/>
        <v>5754</v>
      </c>
      <c r="J114" s="48">
        <f t="shared" si="30"/>
        <v>0</v>
      </c>
    </row>
    <row r="115" spans="1:10" s="17" customFormat="1" ht="12.75">
      <c r="A115" s="14" t="s">
        <v>290</v>
      </c>
      <c r="B115" s="15" t="s">
        <v>291</v>
      </c>
      <c r="C115" s="16">
        <v>3680</v>
      </c>
      <c r="D115" s="16"/>
      <c r="E115" s="16"/>
      <c r="F115" s="16"/>
      <c r="G115" s="47">
        <v>0</v>
      </c>
      <c r="H115" s="47">
        <v>1090</v>
      </c>
      <c r="I115" s="47">
        <v>5754</v>
      </c>
      <c r="J115" s="47"/>
    </row>
    <row r="116" spans="1:10" ht="38.25">
      <c r="A116" s="9" t="s">
        <v>292</v>
      </c>
      <c r="B116" s="10" t="s">
        <v>293</v>
      </c>
      <c r="C116" s="11">
        <f aca="true" t="shared" si="31" ref="C116:J117">C117</f>
        <v>7116</v>
      </c>
      <c r="D116" s="11">
        <f>D117</f>
        <v>0</v>
      </c>
      <c r="E116" s="11">
        <f t="shared" si="31"/>
        <v>0</v>
      </c>
      <c r="F116" s="11">
        <f t="shared" si="31"/>
        <v>0</v>
      </c>
      <c r="G116" s="46">
        <f t="shared" si="31"/>
        <v>0</v>
      </c>
      <c r="H116" s="46">
        <f t="shared" si="31"/>
        <v>1506</v>
      </c>
      <c r="I116" s="46">
        <f t="shared" si="31"/>
        <v>1506</v>
      </c>
      <c r="J116" s="46">
        <f t="shared" si="31"/>
        <v>0</v>
      </c>
    </row>
    <row r="117" spans="1:10" s="21" customFormat="1" ht="25.5">
      <c r="A117" s="18" t="s">
        <v>294</v>
      </c>
      <c r="B117" s="19" t="s">
        <v>295</v>
      </c>
      <c r="C117" s="20">
        <f t="shared" si="31"/>
        <v>7116</v>
      </c>
      <c r="D117" s="20">
        <f>D118</f>
        <v>0</v>
      </c>
      <c r="E117" s="20">
        <f t="shared" si="31"/>
        <v>0</v>
      </c>
      <c r="F117" s="20">
        <f t="shared" si="31"/>
        <v>0</v>
      </c>
      <c r="G117" s="48">
        <f t="shared" si="31"/>
        <v>0</v>
      </c>
      <c r="H117" s="48">
        <f t="shared" si="31"/>
        <v>1506</v>
      </c>
      <c r="I117" s="48">
        <f t="shared" si="31"/>
        <v>1506</v>
      </c>
      <c r="J117" s="48">
        <f t="shared" si="31"/>
        <v>0</v>
      </c>
    </row>
    <row r="118" spans="1:10" s="17" customFormat="1" ht="25.5">
      <c r="A118" s="14" t="s">
        <v>296</v>
      </c>
      <c r="B118" s="15" t="s">
        <v>297</v>
      </c>
      <c r="C118" s="16">
        <v>7116</v>
      </c>
      <c r="D118" s="16">
        <v>0</v>
      </c>
      <c r="E118" s="16"/>
      <c r="F118" s="16"/>
      <c r="G118" s="47">
        <v>0</v>
      </c>
      <c r="H118" s="47">
        <v>1506</v>
      </c>
      <c r="I118" s="47">
        <v>1506</v>
      </c>
      <c r="J118" s="47"/>
    </row>
    <row r="119" spans="1:10" s="27" customFormat="1" ht="12.75">
      <c r="A119" s="9" t="s">
        <v>298</v>
      </c>
      <c r="B119" s="10" t="s">
        <v>299</v>
      </c>
      <c r="C119" s="11">
        <f aca="true" t="shared" si="32" ref="C119:J119">C120</f>
        <v>-7116</v>
      </c>
      <c r="D119" s="11">
        <f t="shared" si="32"/>
        <v>0</v>
      </c>
      <c r="E119" s="11">
        <f t="shared" si="32"/>
        <v>0</v>
      </c>
      <c r="F119" s="11">
        <f t="shared" si="32"/>
        <v>0</v>
      </c>
      <c r="G119" s="46">
        <f t="shared" si="32"/>
        <v>0</v>
      </c>
      <c r="H119" s="46">
        <f t="shared" si="32"/>
        <v>-12868</v>
      </c>
      <c r="I119" s="46">
        <f t="shared" si="32"/>
        <v>-15643</v>
      </c>
      <c r="J119" s="46">
        <f t="shared" si="32"/>
        <v>0</v>
      </c>
    </row>
    <row r="120" spans="1:10" s="17" customFormat="1" ht="12.75">
      <c r="A120" s="14" t="s">
        <v>300</v>
      </c>
      <c r="B120" s="15" t="s">
        <v>301</v>
      </c>
      <c r="C120" s="16">
        <v>-7116</v>
      </c>
      <c r="D120" s="16">
        <v>0</v>
      </c>
      <c r="E120" s="16"/>
      <c r="F120" s="16"/>
      <c r="G120" s="47">
        <v>0</v>
      </c>
      <c r="H120" s="47">
        <v>-12868</v>
      </c>
      <c r="I120" s="47">
        <v>-15643</v>
      </c>
      <c r="J120" s="47"/>
    </row>
    <row r="121" spans="1:10" ht="12.75">
      <c r="A121" s="9" t="s">
        <v>302</v>
      </c>
      <c r="B121" s="13" t="s">
        <v>303</v>
      </c>
      <c r="C121" s="11" t="e">
        <f aca="true" t="shared" si="33" ref="C121:J121">C122+C173</f>
        <v>#REF!</v>
      </c>
      <c r="D121" s="11" t="e">
        <f t="shared" si="33"/>
        <v>#REF!</v>
      </c>
      <c r="E121" s="11" t="e">
        <f t="shared" si="33"/>
        <v>#REF!</v>
      </c>
      <c r="F121" s="11" t="e">
        <f t="shared" si="33"/>
        <v>#REF!</v>
      </c>
      <c r="G121" s="46">
        <f t="shared" si="33"/>
        <v>663799</v>
      </c>
      <c r="H121" s="46">
        <f t="shared" si="33"/>
        <v>1773758.5</v>
      </c>
      <c r="I121" s="46">
        <f t="shared" si="33"/>
        <v>1019236.4</v>
      </c>
      <c r="J121" s="46">
        <f t="shared" si="33"/>
        <v>0</v>
      </c>
    </row>
    <row r="122" spans="1:10" ht="25.5">
      <c r="A122" s="28" t="s">
        <v>304</v>
      </c>
      <c r="B122" s="10" t="s">
        <v>305</v>
      </c>
      <c r="C122" s="11" t="e">
        <f>C123+C129+#REF!</f>
        <v>#REF!</v>
      </c>
      <c r="D122" s="11" t="e">
        <f>D123+D129+#REF!</f>
        <v>#REF!</v>
      </c>
      <c r="E122" s="11" t="e">
        <f>E129+E147</f>
        <v>#REF!</v>
      </c>
      <c r="F122" s="11" t="e">
        <f>F129+F147</f>
        <v>#REF!</v>
      </c>
      <c r="G122" s="46">
        <f>G123+G129+G147+G168</f>
        <v>663799</v>
      </c>
      <c r="H122" s="46">
        <f>H123+H129+H147+H168</f>
        <v>1760758.5</v>
      </c>
      <c r="I122" s="46">
        <f>I123+I129+I147+I168</f>
        <v>1006236.4</v>
      </c>
      <c r="J122" s="46">
        <f>J123+J129+J147+J168</f>
        <v>0</v>
      </c>
    </row>
    <row r="123" spans="1:10" ht="25.5">
      <c r="A123" s="31" t="s">
        <v>306</v>
      </c>
      <c r="B123" s="22" t="s">
        <v>19</v>
      </c>
      <c r="C123" s="20">
        <f>C124</f>
        <v>138786</v>
      </c>
      <c r="D123" s="20">
        <f>D124</f>
        <v>0</v>
      </c>
      <c r="E123" s="20">
        <f>E124</f>
        <v>0</v>
      </c>
      <c r="F123" s="20">
        <f>F124</f>
        <v>0</v>
      </c>
      <c r="G123" s="48">
        <f>G124+G127</f>
        <v>136101</v>
      </c>
      <c r="H123" s="48">
        <f>H124+H127</f>
        <v>216508.3</v>
      </c>
      <c r="I123" s="48">
        <f>I124+I127</f>
        <v>216508.3</v>
      </c>
      <c r="J123" s="48">
        <f>J124+J127</f>
        <v>0</v>
      </c>
    </row>
    <row r="124" spans="1:10" ht="12.75">
      <c r="A124" s="14" t="s">
        <v>307</v>
      </c>
      <c r="B124" s="15" t="s">
        <v>133</v>
      </c>
      <c r="C124" s="16">
        <f>C125</f>
        <v>138786</v>
      </c>
      <c r="D124" s="16">
        <f>D125</f>
        <v>0</v>
      </c>
      <c r="E124" s="16">
        <f aca="true" t="shared" si="34" ref="E124:J124">E125+E126</f>
        <v>0</v>
      </c>
      <c r="F124" s="16">
        <f t="shared" si="34"/>
        <v>0</v>
      </c>
      <c r="G124" s="47">
        <f t="shared" si="34"/>
        <v>136101</v>
      </c>
      <c r="H124" s="47">
        <f t="shared" si="34"/>
        <v>211001.8</v>
      </c>
      <c r="I124" s="47">
        <f t="shared" si="34"/>
        <v>211001.8</v>
      </c>
      <c r="J124" s="47">
        <f t="shared" si="34"/>
        <v>0</v>
      </c>
    </row>
    <row r="125" spans="1:10" ht="25.5">
      <c r="A125" s="14" t="s">
        <v>308</v>
      </c>
      <c r="B125" s="15" t="s">
        <v>134</v>
      </c>
      <c r="C125" s="16">
        <f>138786</f>
        <v>138786</v>
      </c>
      <c r="D125" s="16"/>
      <c r="E125" s="16"/>
      <c r="F125" s="16"/>
      <c r="G125" s="16">
        <v>97840</v>
      </c>
      <c r="H125" s="47">
        <v>211001.8</v>
      </c>
      <c r="I125" s="47">
        <v>211001.8</v>
      </c>
      <c r="J125" s="16"/>
    </row>
    <row r="126" spans="1:10" ht="21.75" customHeight="1">
      <c r="A126" s="14" t="s">
        <v>70</v>
      </c>
      <c r="B126" s="15" t="s">
        <v>69</v>
      </c>
      <c r="C126" s="16"/>
      <c r="D126" s="16"/>
      <c r="E126" s="16"/>
      <c r="F126" s="16"/>
      <c r="G126" s="47">
        <v>38261</v>
      </c>
      <c r="H126" s="47">
        <v>0</v>
      </c>
      <c r="I126" s="47">
        <v>0</v>
      </c>
      <c r="J126" s="47">
        <v>0</v>
      </c>
    </row>
    <row r="127" spans="1:10" ht="43.5" customHeight="1">
      <c r="A127" s="14" t="s">
        <v>31</v>
      </c>
      <c r="B127" s="15" t="s">
        <v>34</v>
      </c>
      <c r="C127" s="16"/>
      <c r="D127" s="16"/>
      <c r="E127" s="16"/>
      <c r="F127" s="16"/>
      <c r="G127" s="47">
        <f>G128</f>
        <v>0</v>
      </c>
      <c r="H127" s="47">
        <f>H128</f>
        <v>5506.5</v>
      </c>
      <c r="I127" s="47">
        <f>I128</f>
        <v>5506.5</v>
      </c>
      <c r="J127" s="47">
        <f>J128</f>
        <v>0</v>
      </c>
    </row>
    <row r="128" spans="1:10" ht="30" customHeight="1">
      <c r="A128" s="14" t="s">
        <v>32</v>
      </c>
      <c r="B128" s="15" t="s">
        <v>33</v>
      </c>
      <c r="C128" s="16"/>
      <c r="D128" s="16"/>
      <c r="E128" s="16"/>
      <c r="F128" s="16"/>
      <c r="G128" s="47">
        <v>0</v>
      </c>
      <c r="H128" s="47">
        <v>5506.5</v>
      </c>
      <c r="I128" s="47">
        <v>5506.5</v>
      </c>
      <c r="J128" s="47"/>
    </row>
    <row r="129" spans="1:10" ht="25.5">
      <c r="A129" s="31" t="s">
        <v>309</v>
      </c>
      <c r="B129" s="22" t="s">
        <v>20</v>
      </c>
      <c r="C129" s="20" t="e">
        <f>#REF!+#REF!+C155+#REF!+C159+C163+C167+#REF!+#REF!+#REF!+#REF!+#REF!+C157+C147</f>
        <v>#REF!</v>
      </c>
      <c r="D129" s="20" t="e">
        <f>#REF!+#REF!+#REF!</f>
        <v>#REF!</v>
      </c>
      <c r="E129" s="20" t="e">
        <f>#REF!</f>
        <v>#REF!</v>
      </c>
      <c r="F129" s="20" t="e">
        <f>#REF!</f>
        <v>#REF!</v>
      </c>
      <c r="G129" s="48">
        <f>G132+G145+G130+G138+G140</f>
        <v>165949</v>
      </c>
      <c r="H129" s="48">
        <f>H132+H145+H130+H138+H140+H134+H136+H142</f>
        <v>1054928.9</v>
      </c>
      <c r="I129" s="48">
        <f>I132+I145+I130+I138+I140+I134+I136+I142</f>
        <v>318190.9</v>
      </c>
      <c r="J129" s="48">
        <f>J132+J145+J130+J138+J140+J134+J136+J142</f>
        <v>0</v>
      </c>
    </row>
    <row r="130" spans="1:10" ht="12.75">
      <c r="A130" s="34" t="s">
        <v>145</v>
      </c>
      <c r="B130" s="35" t="s">
        <v>146</v>
      </c>
      <c r="C130" s="20"/>
      <c r="D130" s="20"/>
      <c r="E130" s="20"/>
      <c r="F130" s="20"/>
      <c r="G130" s="44">
        <f>G131</f>
        <v>0</v>
      </c>
      <c r="H130" s="44">
        <f>H131</f>
        <v>30766.6</v>
      </c>
      <c r="I130" s="44">
        <f>I131</f>
        <v>25687.6</v>
      </c>
      <c r="J130" s="44">
        <f>J131</f>
        <v>0</v>
      </c>
    </row>
    <row r="131" spans="1:10" ht="25.5">
      <c r="A131" s="34" t="s">
        <v>147</v>
      </c>
      <c r="B131" s="35" t="s">
        <v>148</v>
      </c>
      <c r="C131" s="20"/>
      <c r="D131" s="20"/>
      <c r="E131" s="20"/>
      <c r="F131" s="20"/>
      <c r="G131" s="44">
        <v>0</v>
      </c>
      <c r="H131" s="44">
        <v>30766.6</v>
      </c>
      <c r="I131" s="44">
        <v>25687.6</v>
      </c>
      <c r="J131" s="44"/>
    </row>
    <row r="132" spans="1:10" ht="12.75">
      <c r="A132" s="34" t="s">
        <v>340</v>
      </c>
      <c r="B132" s="55" t="s">
        <v>341</v>
      </c>
      <c r="C132" s="16">
        <v>2236</v>
      </c>
      <c r="D132" s="16"/>
      <c r="E132" s="20"/>
      <c r="F132" s="20"/>
      <c r="G132" s="44">
        <f>G133</f>
        <v>0</v>
      </c>
      <c r="H132" s="44">
        <f>H133</f>
        <v>2000</v>
      </c>
      <c r="I132" s="44">
        <f>I133</f>
        <v>2000</v>
      </c>
      <c r="J132" s="44">
        <f>J133</f>
        <v>0</v>
      </c>
    </row>
    <row r="133" spans="1:10" ht="24">
      <c r="A133" s="34" t="s">
        <v>342</v>
      </c>
      <c r="B133" s="55" t="s">
        <v>35</v>
      </c>
      <c r="C133" s="16"/>
      <c r="D133" s="16"/>
      <c r="E133" s="20"/>
      <c r="F133" s="20"/>
      <c r="G133" s="44">
        <v>0</v>
      </c>
      <c r="H133" s="44">
        <v>2000</v>
      </c>
      <c r="I133" s="44">
        <v>2000</v>
      </c>
      <c r="J133" s="44"/>
    </row>
    <row r="134" spans="1:10" ht="27.75" customHeight="1">
      <c r="A134" s="34" t="s">
        <v>42</v>
      </c>
      <c r="B134" s="55" t="s">
        <v>43</v>
      </c>
      <c r="C134" s="16"/>
      <c r="D134" s="16"/>
      <c r="E134" s="20"/>
      <c r="F134" s="20"/>
      <c r="G134" s="44">
        <f>G135</f>
        <v>0</v>
      </c>
      <c r="H134" s="44">
        <f>H135</f>
        <v>513.6</v>
      </c>
      <c r="I134" s="44">
        <f>I135</f>
        <v>513.6</v>
      </c>
      <c r="J134" s="44">
        <f>J135</f>
        <v>0</v>
      </c>
    </row>
    <row r="135" spans="1:10" ht="24">
      <c r="A135" s="34" t="s">
        <v>40</v>
      </c>
      <c r="B135" s="55" t="s">
        <v>41</v>
      </c>
      <c r="C135" s="16"/>
      <c r="D135" s="16"/>
      <c r="E135" s="20"/>
      <c r="F135" s="20"/>
      <c r="G135" s="44">
        <v>0</v>
      </c>
      <c r="H135" s="44">
        <v>513.6</v>
      </c>
      <c r="I135" s="44">
        <v>513.6</v>
      </c>
      <c r="J135" s="44"/>
    </row>
    <row r="136" spans="1:10" ht="55.5" customHeight="1">
      <c r="A136" s="34" t="s">
        <v>36</v>
      </c>
      <c r="B136" s="35" t="s">
        <v>37</v>
      </c>
      <c r="C136" s="16"/>
      <c r="D136" s="16"/>
      <c r="E136" s="20"/>
      <c r="F136" s="20"/>
      <c r="G136" s="44">
        <f>G137</f>
        <v>0</v>
      </c>
      <c r="H136" s="44">
        <f>H137</f>
        <v>19765</v>
      </c>
      <c r="I136" s="44">
        <f>I137</f>
        <v>3252.8</v>
      </c>
      <c r="J136" s="44">
        <f>J137</f>
        <v>0</v>
      </c>
    </row>
    <row r="137" spans="1:10" ht="38.25">
      <c r="A137" s="34" t="s">
        <v>38</v>
      </c>
      <c r="B137" s="35" t="s">
        <v>39</v>
      </c>
      <c r="C137" s="16"/>
      <c r="D137" s="16"/>
      <c r="E137" s="20"/>
      <c r="F137" s="20"/>
      <c r="G137" s="44">
        <v>0</v>
      </c>
      <c r="H137" s="44">
        <v>19765</v>
      </c>
      <c r="I137" s="44">
        <v>3252.8</v>
      </c>
      <c r="J137" s="44"/>
    </row>
    <row r="138" spans="1:10" ht="24">
      <c r="A138" s="32" t="s">
        <v>343</v>
      </c>
      <c r="B138" s="56" t="s">
        <v>344</v>
      </c>
      <c r="C138" s="16"/>
      <c r="D138" s="16"/>
      <c r="E138" s="20"/>
      <c r="F138" s="20"/>
      <c r="G138" s="44">
        <f>G139</f>
        <v>0</v>
      </c>
      <c r="H138" s="44">
        <f>H139</f>
        <v>8686</v>
      </c>
      <c r="I138" s="44">
        <f>I139</f>
        <v>5000</v>
      </c>
      <c r="J138" s="44">
        <f>J139</f>
        <v>0</v>
      </c>
    </row>
    <row r="139" spans="1:10" ht="24">
      <c r="A139" s="32" t="s">
        <v>345</v>
      </c>
      <c r="B139" s="56" t="s">
        <v>346</v>
      </c>
      <c r="C139" s="16"/>
      <c r="D139" s="16"/>
      <c r="E139" s="20"/>
      <c r="F139" s="20"/>
      <c r="G139" s="44">
        <v>0</v>
      </c>
      <c r="H139" s="44">
        <v>8686</v>
      </c>
      <c r="I139" s="44">
        <v>5000</v>
      </c>
      <c r="J139" s="44"/>
    </row>
    <row r="140" spans="1:10" ht="36">
      <c r="A140" s="32" t="s">
        <v>347</v>
      </c>
      <c r="B140" s="56" t="s">
        <v>348</v>
      </c>
      <c r="C140" s="16"/>
      <c r="D140" s="16"/>
      <c r="E140" s="20"/>
      <c r="F140" s="20"/>
      <c r="G140" s="44">
        <f>G141</f>
        <v>0</v>
      </c>
      <c r="H140" s="44">
        <f>H141</f>
        <v>76710</v>
      </c>
      <c r="I140" s="44">
        <f>I141</f>
        <v>76710</v>
      </c>
      <c r="J140" s="44">
        <f>J141</f>
        <v>0</v>
      </c>
    </row>
    <row r="141" spans="1:10" ht="36">
      <c r="A141" s="32" t="s">
        <v>349</v>
      </c>
      <c r="B141" s="56" t="s">
        <v>0</v>
      </c>
      <c r="C141" s="16"/>
      <c r="D141" s="16"/>
      <c r="E141" s="20"/>
      <c r="F141" s="20"/>
      <c r="G141" s="44">
        <v>0</v>
      </c>
      <c r="H141" s="44">
        <v>76710</v>
      </c>
      <c r="I141" s="44">
        <v>76710</v>
      </c>
      <c r="J141" s="44"/>
    </row>
    <row r="142" spans="1:10" ht="42" customHeight="1">
      <c r="A142" s="57" t="s">
        <v>46</v>
      </c>
      <c r="B142" s="56" t="s">
        <v>47</v>
      </c>
      <c r="C142" s="16"/>
      <c r="D142" s="16"/>
      <c r="E142" s="20"/>
      <c r="F142" s="20"/>
      <c r="G142" s="44">
        <f>G143</f>
        <v>0</v>
      </c>
      <c r="H142" s="44">
        <f aca="true" t="shared" si="35" ref="H142:J143">H143</f>
        <v>24836.5</v>
      </c>
      <c r="I142" s="44">
        <f t="shared" si="35"/>
        <v>19869.2</v>
      </c>
      <c r="J142" s="44">
        <f t="shared" si="35"/>
        <v>0</v>
      </c>
    </row>
    <row r="143" spans="1:10" ht="37.5" customHeight="1">
      <c r="A143" s="57" t="s">
        <v>48</v>
      </c>
      <c r="B143" s="56" t="s">
        <v>49</v>
      </c>
      <c r="C143" s="16"/>
      <c r="D143" s="16"/>
      <c r="E143" s="20"/>
      <c r="F143" s="20"/>
      <c r="G143" s="44">
        <f>G144</f>
        <v>0</v>
      </c>
      <c r="H143" s="44">
        <f t="shared" si="35"/>
        <v>24836.5</v>
      </c>
      <c r="I143" s="44">
        <f t="shared" si="35"/>
        <v>19869.2</v>
      </c>
      <c r="J143" s="44">
        <f t="shared" si="35"/>
        <v>0</v>
      </c>
    </row>
    <row r="144" spans="1:10" ht="27" customHeight="1">
      <c r="A144" s="57" t="s">
        <v>45</v>
      </c>
      <c r="B144" s="56" t="s">
        <v>44</v>
      </c>
      <c r="C144" s="16"/>
      <c r="D144" s="16"/>
      <c r="E144" s="20"/>
      <c r="F144" s="20"/>
      <c r="G144" s="44">
        <v>0</v>
      </c>
      <c r="H144" s="44">
        <v>24836.5</v>
      </c>
      <c r="I144" s="44">
        <v>19869.2</v>
      </c>
      <c r="J144" s="44"/>
    </row>
    <row r="145" spans="1:10" ht="12.75">
      <c r="A145" s="32" t="s">
        <v>21</v>
      </c>
      <c r="B145" s="15" t="s">
        <v>314</v>
      </c>
      <c r="C145" s="16"/>
      <c r="D145" s="16"/>
      <c r="E145" s="20"/>
      <c r="F145" s="20"/>
      <c r="G145" s="44">
        <f>G146</f>
        <v>165949</v>
      </c>
      <c r="H145" s="44">
        <f>H146</f>
        <v>891651.2</v>
      </c>
      <c r="I145" s="44">
        <f>I146</f>
        <v>185157.7</v>
      </c>
      <c r="J145" s="44">
        <f>J146</f>
        <v>0</v>
      </c>
    </row>
    <row r="146" spans="1:10" ht="12.75">
      <c r="A146" s="32" t="s">
        <v>22</v>
      </c>
      <c r="B146" s="15" t="s">
        <v>315</v>
      </c>
      <c r="C146" s="16"/>
      <c r="D146" s="16"/>
      <c r="E146" s="20"/>
      <c r="F146" s="20"/>
      <c r="G146" s="44">
        <v>165949</v>
      </c>
      <c r="H146" s="44">
        <v>891651.2</v>
      </c>
      <c r="I146" s="44">
        <v>185157.7</v>
      </c>
      <c r="J146" s="44"/>
    </row>
    <row r="147" spans="1:10" ht="25.5">
      <c r="A147" s="31" t="s">
        <v>24</v>
      </c>
      <c r="B147" s="24" t="s">
        <v>23</v>
      </c>
      <c r="C147" s="16">
        <f>C154</f>
        <v>35</v>
      </c>
      <c r="D147" s="16"/>
      <c r="E147" s="20" t="e">
        <f>E154+E156+#REF!+E158+E162+E166</f>
        <v>#REF!</v>
      </c>
      <c r="F147" s="20" t="e">
        <f>F154+F156+#REF!+F158+F162+F166</f>
        <v>#REF!</v>
      </c>
      <c r="G147" s="48">
        <f>G148+G150+G152+G154+G156+G158+G160+G162+G166+G164</f>
        <v>361749</v>
      </c>
      <c r="H147" s="48">
        <f>H148+H150+H152+H154+H156+H158+H160+H162+H166+H164</f>
        <v>414938.80000000005</v>
      </c>
      <c r="I147" s="48">
        <f>I148+I150+I152+I154+I156+I158+I160+I162+I166+I164</f>
        <v>401154.70000000007</v>
      </c>
      <c r="J147" s="48">
        <f>J148+J150+J152+J154+J156+J158+J160+J162+J166+J164</f>
        <v>0</v>
      </c>
    </row>
    <row r="148" spans="1:10" ht="28.5" customHeight="1">
      <c r="A148" s="34" t="s">
        <v>110</v>
      </c>
      <c r="B148" s="26" t="s">
        <v>113</v>
      </c>
      <c r="C148" s="16"/>
      <c r="D148" s="16"/>
      <c r="E148" s="20"/>
      <c r="F148" s="20"/>
      <c r="G148" s="44">
        <f>G149</f>
        <v>3307</v>
      </c>
      <c r="H148" s="44">
        <f>H149</f>
        <v>3307.2</v>
      </c>
      <c r="I148" s="44">
        <f>I149</f>
        <v>3307.2</v>
      </c>
      <c r="J148" s="44">
        <f>J149</f>
        <v>0</v>
      </c>
    </row>
    <row r="149" spans="1:10" ht="29.25" customHeight="1">
      <c r="A149" s="34" t="s">
        <v>108</v>
      </c>
      <c r="B149" s="26" t="s">
        <v>112</v>
      </c>
      <c r="C149" s="16"/>
      <c r="D149" s="16"/>
      <c r="E149" s="20"/>
      <c r="F149" s="20"/>
      <c r="G149" s="44">
        <v>3307</v>
      </c>
      <c r="H149" s="44">
        <v>3307.2</v>
      </c>
      <c r="I149" s="44">
        <v>3307.2</v>
      </c>
      <c r="J149" s="44"/>
    </row>
    <row r="150" spans="1:10" ht="38.25">
      <c r="A150" s="32" t="s">
        <v>111</v>
      </c>
      <c r="B150" s="26" t="s">
        <v>115</v>
      </c>
      <c r="C150" s="16"/>
      <c r="D150" s="16"/>
      <c r="E150" s="20"/>
      <c r="F150" s="20"/>
      <c r="G150" s="44">
        <f>G151</f>
        <v>28</v>
      </c>
      <c r="H150" s="44">
        <f>H151</f>
        <v>27.9</v>
      </c>
      <c r="I150" s="44">
        <f>I151</f>
        <v>0</v>
      </c>
      <c r="J150" s="44">
        <f>J151</f>
        <v>0</v>
      </c>
    </row>
    <row r="151" spans="1:10" ht="38.25">
      <c r="A151" s="32" t="s">
        <v>109</v>
      </c>
      <c r="B151" s="26" t="s">
        <v>114</v>
      </c>
      <c r="C151" s="16"/>
      <c r="D151" s="16"/>
      <c r="E151" s="20"/>
      <c r="F151" s="20"/>
      <c r="G151" s="44">
        <v>28</v>
      </c>
      <c r="H151" s="44">
        <v>27.9</v>
      </c>
      <c r="I151" s="44">
        <v>0</v>
      </c>
      <c r="J151" s="44">
        <v>0</v>
      </c>
    </row>
    <row r="152" spans="1:10" ht="25.5">
      <c r="A152" s="32" t="s">
        <v>117</v>
      </c>
      <c r="B152" s="26" t="s">
        <v>119</v>
      </c>
      <c r="C152" s="16"/>
      <c r="D152" s="16"/>
      <c r="E152" s="20"/>
      <c r="F152" s="20"/>
      <c r="G152" s="44">
        <f>G153</f>
        <v>1535</v>
      </c>
      <c r="H152" s="44">
        <f>H153</f>
        <v>876.6</v>
      </c>
      <c r="I152" s="44">
        <f>I153</f>
        <v>607.2</v>
      </c>
      <c r="J152" s="44">
        <f>J153</f>
        <v>0</v>
      </c>
    </row>
    <row r="153" spans="1:10" ht="38.25">
      <c r="A153" s="32" t="s">
        <v>118</v>
      </c>
      <c r="B153" s="26" t="s">
        <v>116</v>
      </c>
      <c r="C153" s="16"/>
      <c r="D153" s="16"/>
      <c r="E153" s="20"/>
      <c r="F153" s="20"/>
      <c r="G153" s="44">
        <v>1535</v>
      </c>
      <c r="H153" s="44">
        <v>876.6</v>
      </c>
      <c r="I153" s="44">
        <v>607.2</v>
      </c>
      <c r="J153" s="44"/>
    </row>
    <row r="154" spans="1:10" ht="25.5">
      <c r="A154" s="32" t="s">
        <v>26</v>
      </c>
      <c r="B154" s="15" t="s">
        <v>25</v>
      </c>
      <c r="C154" s="16">
        <v>35</v>
      </c>
      <c r="D154" s="16"/>
      <c r="E154" s="36">
        <f aca="true" t="shared" si="36" ref="E154:J154">E155</f>
        <v>0</v>
      </c>
      <c r="F154" s="36">
        <f t="shared" si="36"/>
        <v>0</v>
      </c>
      <c r="G154" s="44">
        <f t="shared" si="36"/>
        <v>10961</v>
      </c>
      <c r="H154" s="44">
        <f t="shared" si="36"/>
        <v>10960.8</v>
      </c>
      <c r="I154" s="44">
        <f t="shared" si="36"/>
        <v>10498.5</v>
      </c>
      <c r="J154" s="44">
        <f t="shared" si="36"/>
        <v>0</v>
      </c>
    </row>
    <row r="155" spans="1:10" ht="25.5">
      <c r="A155" s="32" t="s">
        <v>56</v>
      </c>
      <c r="B155" s="15" t="s">
        <v>27</v>
      </c>
      <c r="C155" s="16">
        <f>C156</f>
        <v>5150</v>
      </c>
      <c r="D155" s="16"/>
      <c r="E155" s="36"/>
      <c r="F155" s="36"/>
      <c r="G155" s="44">
        <v>10961</v>
      </c>
      <c r="H155" s="44">
        <v>10960.8</v>
      </c>
      <c r="I155" s="44">
        <v>10498.5</v>
      </c>
      <c r="J155" s="44"/>
    </row>
    <row r="156" spans="1:10" ht="25.5">
      <c r="A156" s="32" t="s">
        <v>58</v>
      </c>
      <c r="B156" s="15" t="s">
        <v>57</v>
      </c>
      <c r="C156" s="16">
        <v>5150</v>
      </c>
      <c r="D156" s="16"/>
      <c r="E156" s="36">
        <f aca="true" t="shared" si="37" ref="E156:J156">E157</f>
        <v>0</v>
      </c>
      <c r="F156" s="36">
        <f t="shared" si="37"/>
        <v>0</v>
      </c>
      <c r="G156" s="44">
        <f t="shared" si="37"/>
        <v>329466</v>
      </c>
      <c r="H156" s="44">
        <f t="shared" si="37"/>
        <v>347473.2</v>
      </c>
      <c r="I156" s="44">
        <f t="shared" si="37"/>
        <v>347325.2</v>
      </c>
      <c r="J156" s="44">
        <f t="shared" si="37"/>
        <v>0</v>
      </c>
    </row>
    <row r="157" spans="1:10" ht="25.5">
      <c r="A157" s="32" t="s">
        <v>60</v>
      </c>
      <c r="B157" s="33" t="s">
        <v>59</v>
      </c>
      <c r="C157" s="16" t="e">
        <f>#REF!</f>
        <v>#REF!</v>
      </c>
      <c r="D157" s="16"/>
      <c r="E157" s="36"/>
      <c r="F157" s="36"/>
      <c r="G157" s="44">
        <f>328975+491</f>
        <v>329466</v>
      </c>
      <c r="H157" s="44">
        <v>347473.2</v>
      </c>
      <c r="I157" s="44">
        <v>347325.2</v>
      </c>
      <c r="J157" s="44"/>
    </row>
    <row r="158" spans="1:10" ht="51">
      <c r="A158" s="32" t="s">
        <v>62</v>
      </c>
      <c r="B158" s="15" t="s">
        <v>61</v>
      </c>
      <c r="C158" s="16">
        <v>13876</v>
      </c>
      <c r="D158" s="16"/>
      <c r="E158" s="36">
        <f aca="true" t="shared" si="38" ref="E158:J158">E159</f>
        <v>0</v>
      </c>
      <c r="F158" s="36">
        <f t="shared" si="38"/>
        <v>0</v>
      </c>
      <c r="G158" s="44">
        <f t="shared" si="38"/>
        <v>0</v>
      </c>
      <c r="H158" s="44">
        <f t="shared" si="38"/>
        <v>22722</v>
      </c>
      <c r="I158" s="44">
        <f t="shared" si="38"/>
        <v>16144.9</v>
      </c>
      <c r="J158" s="44">
        <f t="shared" si="38"/>
        <v>0</v>
      </c>
    </row>
    <row r="159" spans="1:10" ht="51">
      <c r="A159" s="32" t="s">
        <v>63</v>
      </c>
      <c r="B159" s="15" t="s">
        <v>64</v>
      </c>
      <c r="C159" s="16">
        <f>C162</f>
        <v>1275</v>
      </c>
      <c r="D159" s="16"/>
      <c r="E159" s="36"/>
      <c r="F159" s="36"/>
      <c r="G159" s="44">
        <v>0</v>
      </c>
      <c r="H159" s="44">
        <v>22722</v>
      </c>
      <c r="I159" s="44">
        <v>16144.9</v>
      </c>
      <c r="J159" s="44"/>
    </row>
    <row r="160" spans="1:10" ht="114.75">
      <c r="A160" s="32" t="s">
        <v>128</v>
      </c>
      <c r="B160" s="15" t="s">
        <v>129</v>
      </c>
      <c r="C160" s="16"/>
      <c r="D160" s="16"/>
      <c r="E160" s="36"/>
      <c r="F160" s="36"/>
      <c r="G160" s="44">
        <f>G161</f>
        <v>5549</v>
      </c>
      <c r="H160" s="44">
        <f>H161</f>
        <v>6230</v>
      </c>
      <c r="I160" s="44">
        <f>I161</f>
        <v>1365.6</v>
      </c>
      <c r="J160" s="44">
        <f>J161</f>
        <v>0</v>
      </c>
    </row>
    <row r="161" spans="1:10" ht="114.75">
      <c r="A161" s="32" t="s">
        <v>126</v>
      </c>
      <c r="B161" s="15" t="s">
        <v>127</v>
      </c>
      <c r="C161" s="16"/>
      <c r="D161" s="16"/>
      <c r="E161" s="36"/>
      <c r="F161" s="36"/>
      <c r="G161" s="44">
        <v>5549</v>
      </c>
      <c r="H161" s="44">
        <v>6230</v>
      </c>
      <c r="I161" s="44">
        <v>1365.6</v>
      </c>
      <c r="J161" s="44"/>
    </row>
    <row r="162" spans="1:10" ht="64.5" customHeight="1">
      <c r="A162" s="32" t="s">
        <v>66</v>
      </c>
      <c r="B162" s="15" t="s">
        <v>65</v>
      </c>
      <c r="C162" s="16">
        <v>1275</v>
      </c>
      <c r="D162" s="16"/>
      <c r="E162" s="36">
        <f aca="true" t="shared" si="39" ref="E162:J162">E163</f>
        <v>0</v>
      </c>
      <c r="F162" s="36">
        <f t="shared" si="39"/>
        <v>0</v>
      </c>
      <c r="G162" s="44">
        <f t="shared" si="39"/>
        <v>4478</v>
      </c>
      <c r="H162" s="44">
        <f t="shared" si="39"/>
        <v>5194.4</v>
      </c>
      <c r="I162" s="44">
        <f t="shared" si="39"/>
        <v>5194.4</v>
      </c>
      <c r="J162" s="44">
        <f t="shared" si="39"/>
        <v>0</v>
      </c>
    </row>
    <row r="163" spans="1:10" ht="56.25" customHeight="1">
      <c r="A163" s="32" t="s">
        <v>68</v>
      </c>
      <c r="B163" s="15" t="s">
        <v>67</v>
      </c>
      <c r="C163" s="16">
        <f>C166</f>
        <v>12677</v>
      </c>
      <c r="D163" s="16"/>
      <c r="E163" s="36"/>
      <c r="F163" s="36"/>
      <c r="G163" s="44">
        <v>4478</v>
      </c>
      <c r="H163" s="44">
        <v>5194.4</v>
      </c>
      <c r="I163" s="44">
        <v>5194.4</v>
      </c>
      <c r="J163" s="44"/>
    </row>
    <row r="164" spans="1:10" ht="45.75" customHeight="1">
      <c r="A164" s="32" t="s">
        <v>149</v>
      </c>
      <c r="B164" s="15" t="s">
        <v>167</v>
      </c>
      <c r="C164" s="16"/>
      <c r="D164" s="16"/>
      <c r="E164" s="36"/>
      <c r="F164" s="36"/>
      <c r="G164" s="44">
        <f>G165</f>
        <v>0</v>
      </c>
      <c r="H164" s="44">
        <f>H165</f>
        <v>13453.7</v>
      </c>
      <c r="I164" s="44">
        <f>I165</f>
        <v>12018.7</v>
      </c>
      <c r="J164" s="44">
        <f>J165</f>
        <v>0</v>
      </c>
    </row>
    <row r="165" spans="1:10" ht="45.75" customHeight="1">
      <c r="A165" s="32" t="s">
        <v>169</v>
      </c>
      <c r="B165" s="15" t="s">
        <v>168</v>
      </c>
      <c r="C165" s="16"/>
      <c r="D165" s="16"/>
      <c r="E165" s="36"/>
      <c r="F165" s="36"/>
      <c r="G165" s="44">
        <v>0</v>
      </c>
      <c r="H165" s="44">
        <v>13453.7</v>
      </c>
      <c r="I165" s="44">
        <v>12018.7</v>
      </c>
      <c r="J165" s="44"/>
    </row>
    <row r="166" spans="1:10" ht="12.75">
      <c r="A166" s="32" t="s">
        <v>310</v>
      </c>
      <c r="B166" s="15" t="s">
        <v>311</v>
      </c>
      <c r="C166" s="16">
        <v>12677</v>
      </c>
      <c r="D166" s="16"/>
      <c r="E166" s="36">
        <f aca="true" t="shared" si="40" ref="E166:J166">E167</f>
        <v>0</v>
      </c>
      <c r="F166" s="36">
        <f t="shared" si="40"/>
        <v>0</v>
      </c>
      <c r="G166" s="44">
        <f t="shared" si="40"/>
        <v>6425</v>
      </c>
      <c r="H166" s="44">
        <f t="shared" si="40"/>
        <v>4693</v>
      </c>
      <c r="I166" s="44">
        <f t="shared" si="40"/>
        <v>4693</v>
      </c>
      <c r="J166" s="44">
        <f t="shared" si="40"/>
        <v>0</v>
      </c>
    </row>
    <row r="167" spans="1:10" ht="12.75">
      <c r="A167" s="34" t="s">
        <v>312</v>
      </c>
      <c r="B167" s="35" t="s">
        <v>313</v>
      </c>
      <c r="C167" s="36" t="e">
        <f>#REF!</f>
        <v>#REF!</v>
      </c>
      <c r="D167" s="20"/>
      <c r="E167" s="36"/>
      <c r="F167" s="36"/>
      <c r="G167" s="44">
        <v>6425</v>
      </c>
      <c r="H167" s="44">
        <v>4693</v>
      </c>
      <c r="I167" s="44">
        <v>4693</v>
      </c>
      <c r="J167" s="44"/>
    </row>
    <row r="168" spans="1:10" ht="12.75">
      <c r="A168" s="41" t="s">
        <v>120</v>
      </c>
      <c r="B168" s="42" t="s">
        <v>121</v>
      </c>
      <c r="C168" s="36"/>
      <c r="D168" s="20"/>
      <c r="E168" s="36"/>
      <c r="F168" s="36"/>
      <c r="G168" s="49">
        <f>G169+G171</f>
        <v>0</v>
      </c>
      <c r="H168" s="49">
        <f>H169+H171</f>
        <v>74382.5</v>
      </c>
      <c r="I168" s="49">
        <f>I169+I171</f>
        <v>70382.5</v>
      </c>
      <c r="J168" s="49">
        <f>J169+J171</f>
        <v>0</v>
      </c>
    </row>
    <row r="169" spans="1:10" ht="63.75">
      <c r="A169" s="34" t="s">
        <v>122</v>
      </c>
      <c r="B169" s="35" t="s">
        <v>123</v>
      </c>
      <c r="C169" s="36"/>
      <c r="D169" s="20"/>
      <c r="E169" s="36"/>
      <c r="F169" s="36"/>
      <c r="G169" s="44">
        <f>G170</f>
        <v>0</v>
      </c>
      <c r="H169" s="44">
        <f>H170</f>
        <v>22440.9</v>
      </c>
      <c r="I169" s="44">
        <f>I170</f>
        <v>22440.9</v>
      </c>
      <c r="J169" s="44">
        <f>J170</f>
        <v>0</v>
      </c>
    </row>
    <row r="170" spans="1:10" ht="63.75">
      <c r="A170" s="34" t="s">
        <v>124</v>
      </c>
      <c r="B170" s="35" t="s">
        <v>125</v>
      </c>
      <c r="C170" s="36"/>
      <c r="D170" s="20"/>
      <c r="E170" s="36"/>
      <c r="F170" s="36"/>
      <c r="G170" s="44">
        <v>0</v>
      </c>
      <c r="H170" s="44">
        <v>22440.9</v>
      </c>
      <c r="I170" s="44">
        <v>22440.9</v>
      </c>
      <c r="J170" s="44"/>
    </row>
    <row r="171" spans="1:10" ht="12.75">
      <c r="A171" s="34" t="s">
        <v>141</v>
      </c>
      <c r="B171" s="35" t="s">
        <v>142</v>
      </c>
      <c r="C171" s="36"/>
      <c r="D171" s="20"/>
      <c r="E171" s="36"/>
      <c r="F171" s="36"/>
      <c r="G171" s="44">
        <f>G172</f>
        <v>0</v>
      </c>
      <c r="H171" s="44">
        <f>H172</f>
        <v>51941.6</v>
      </c>
      <c r="I171" s="44">
        <f>I172</f>
        <v>47941.6</v>
      </c>
      <c r="J171" s="44">
        <f>J172</f>
        <v>0</v>
      </c>
    </row>
    <row r="172" spans="1:10" ht="25.5">
      <c r="A172" s="34" t="s">
        <v>144</v>
      </c>
      <c r="B172" s="35" t="s">
        <v>143</v>
      </c>
      <c r="C172" s="36"/>
      <c r="D172" s="20"/>
      <c r="E172" s="36"/>
      <c r="F172" s="36"/>
      <c r="G172" s="44">
        <v>0</v>
      </c>
      <c r="H172" s="44">
        <v>51941.6</v>
      </c>
      <c r="I172" s="44">
        <v>47941.6</v>
      </c>
      <c r="J172" s="44"/>
    </row>
    <row r="173" spans="1:10" ht="12.75">
      <c r="A173" s="28" t="s">
        <v>316</v>
      </c>
      <c r="B173" s="10" t="s">
        <v>317</v>
      </c>
      <c r="C173" s="11">
        <f aca="true" t="shared" si="41" ref="C173:J173">C174</f>
        <v>0</v>
      </c>
      <c r="D173" s="11">
        <f t="shared" si="41"/>
        <v>0</v>
      </c>
      <c r="E173" s="11">
        <f t="shared" si="41"/>
        <v>0</v>
      </c>
      <c r="F173" s="11">
        <f t="shared" si="41"/>
        <v>0</v>
      </c>
      <c r="G173" s="46">
        <f t="shared" si="41"/>
        <v>0</v>
      </c>
      <c r="H173" s="46">
        <f t="shared" si="41"/>
        <v>13000</v>
      </c>
      <c r="I173" s="46">
        <f t="shared" si="41"/>
        <v>13000</v>
      </c>
      <c r="J173" s="46">
        <f t="shared" si="41"/>
        <v>0</v>
      </c>
    </row>
    <row r="174" spans="1:10" s="17" customFormat="1" ht="12.75">
      <c r="A174" s="14" t="s">
        <v>318</v>
      </c>
      <c r="B174" s="15" t="s">
        <v>319</v>
      </c>
      <c r="C174" s="16">
        <v>0</v>
      </c>
      <c r="D174" s="16">
        <v>0</v>
      </c>
      <c r="E174" s="16"/>
      <c r="F174" s="16"/>
      <c r="G174" s="47">
        <v>0</v>
      </c>
      <c r="H174" s="47">
        <v>13000</v>
      </c>
      <c r="I174" s="47">
        <v>13000</v>
      </c>
      <c r="J174" s="47"/>
    </row>
    <row r="175" spans="1:10" ht="25.5">
      <c r="A175" s="9" t="s">
        <v>320</v>
      </c>
      <c r="B175" s="13" t="s">
        <v>321</v>
      </c>
      <c r="C175" s="11">
        <f aca="true" t="shared" si="42" ref="C175:J175">C176+C177</f>
        <v>173937</v>
      </c>
      <c r="D175" s="11">
        <f t="shared" si="42"/>
        <v>0</v>
      </c>
      <c r="E175" s="11">
        <f t="shared" si="42"/>
        <v>0</v>
      </c>
      <c r="F175" s="11">
        <f t="shared" si="42"/>
        <v>0</v>
      </c>
      <c r="G175" s="46">
        <f t="shared" si="42"/>
        <v>185951</v>
      </c>
      <c r="H175" s="46">
        <f t="shared" si="42"/>
        <v>204215.69999999998</v>
      </c>
      <c r="I175" s="46">
        <f t="shared" si="42"/>
        <v>208432.59999999998</v>
      </c>
      <c r="J175" s="46">
        <f t="shared" si="42"/>
        <v>0</v>
      </c>
    </row>
    <row r="176" spans="1:10" ht="14.25" customHeight="1">
      <c r="A176" s="14" t="s">
        <v>322</v>
      </c>
      <c r="B176" s="33" t="s">
        <v>323</v>
      </c>
      <c r="C176" s="16">
        <v>138814</v>
      </c>
      <c r="D176" s="16"/>
      <c r="E176" s="16"/>
      <c r="F176" s="16"/>
      <c r="G176" s="47">
        <v>150663</v>
      </c>
      <c r="H176" s="47">
        <v>162204.3</v>
      </c>
      <c r="I176" s="47">
        <v>167275.4</v>
      </c>
      <c r="J176" s="47"/>
    </row>
    <row r="177" spans="1:10" ht="25.5">
      <c r="A177" s="14" t="s">
        <v>324</v>
      </c>
      <c r="B177" s="33" t="s">
        <v>325</v>
      </c>
      <c r="C177" s="16">
        <f>34653+470</f>
        <v>35123</v>
      </c>
      <c r="D177" s="16"/>
      <c r="E177" s="16"/>
      <c r="F177" s="16"/>
      <c r="G177" s="47">
        <v>35288</v>
      </c>
      <c r="H177" s="47">
        <v>42011.4</v>
      </c>
      <c r="I177" s="47">
        <v>41157.2</v>
      </c>
      <c r="J177" s="47"/>
    </row>
    <row r="178" spans="1:10" s="39" customFormat="1" ht="22.5" customHeight="1">
      <c r="A178" s="9"/>
      <c r="B178" s="37" t="s">
        <v>326</v>
      </c>
      <c r="C178" s="38" t="e">
        <f aca="true" t="shared" si="43" ref="C178:J178">C9+C121+C175</f>
        <v>#REF!</v>
      </c>
      <c r="D178" s="38" t="e">
        <f t="shared" si="43"/>
        <v>#REF!</v>
      </c>
      <c r="E178" s="38" t="e">
        <f t="shared" si="43"/>
        <v>#REF!</v>
      </c>
      <c r="F178" s="38" t="e">
        <f t="shared" si="43"/>
        <v>#REF!</v>
      </c>
      <c r="G178" s="45">
        <f t="shared" si="43"/>
        <v>2053370</v>
      </c>
      <c r="H178" s="45">
        <f t="shared" si="43"/>
        <v>3499303.2</v>
      </c>
      <c r="I178" s="45">
        <f t="shared" si="43"/>
        <v>2849214</v>
      </c>
      <c r="J178" s="45">
        <f t="shared" si="43"/>
        <v>0</v>
      </c>
    </row>
    <row r="179" spans="1:2" ht="12.75">
      <c r="A179" s="39"/>
      <c r="B179" s="39"/>
    </row>
    <row r="180" spans="1:9" ht="12.75">
      <c r="A180" s="52"/>
      <c r="B180" s="53"/>
      <c r="C180" s="53"/>
      <c r="D180" s="53"/>
      <c r="E180" s="53"/>
      <c r="F180" s="53"/>
      <c r="G180" s="53"/>
      <c r="H180" s="53"/>
      <c r="I180" s="53"/>
    </row>
    <row r="181" spans="1:9" ht="12.75">
      <c r="A181" s="52"/>
      <c r="B181" s="53"/>
      <c r="C181" s="53"/>
      <c r="D181" s="53"/>
      <c r="E181" s="53"/>
      <c r="F181" s="53"/>
      <c r="G181" s="53"/>
      <c r="H181" s="53"/>
      <c r="I181" s="54"/>
    </row>
    <row r="182" spans="1:9" ht="12.75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2" ht="12.75">
      <c r="A183" s="39"/>
      <c r="B183" s="39"/>
    </row>
    <row r="184" spans="1:2" ht="12.75">
      <c r="A184" s="39"/>
      <c r="B184" s="39"/>
    </row>
    <row r="185" spans="1:2" ht="12.75">
      <c r="A185" s="39"/>
      <c r="B185" s="39"/>
    </row>
    <row r="186" spans="1:2" ht="12.75">
      <c r="A186" s="39"/>
      <c r="B186" s="39"/>
    </row>
    <row r="187" spans="1:2" ht="12.75">
      <c r="A187" s="39"/>
      <c r="B187" s="39"/>
    </row>
    <row r="188" spans="1:2" ht="12.75">
      <c r="A188" s="39"/>
      <c r="B188" s="39"/>
    </row>
    <row r="189" spans="1:2" ht="12.75">
      <c r="A189" s="39"/>
      <c r="B189" s="39"/>
    </row>
    <row r="190" spans="1:2" ht="12.75">
      <c r="A190" s="39"/>
      <c r="B190" s="39"/>
    </row>
    <row r="191" spans="1:2" ht="12.75">
      <c r="A191" s="39"/>
      <c r="B191" s="39"/>
    </row>
    <row r="192" spans="1:2" ht="12.75">
      <c r="A192" s="39"/>
      <c r="B192" s="39"/>
    </row>
    <row r="193" spans="1:2" ht="12.75">
      <c r="A193" s="39"/>
      <c r="B193" s="39"/>
    </row>
    <row r="194" spans="1:2" ht="12.75">
      <c r="A194" s="39"/>
      <c r="B194" s="39"/>
    </row>
    <row r="195" spans="1:2" ht="12.75">
      <c r="A195" s="39"/>
      <c r="B195" s="39"/>
    </row>
    <row r="196" spans="1:2" ht="12.75">
      <c r="A196" s="39"/>
      <c r="B196" s="39"/>
    </row>
    <row r="197" spans="1:2" ht="12.75">
      <c r="A197" s="39"/>
      <c r="B197" s="39"/>
    </row>
    <row r="198" spans="1:2" ht="12.75">
      <c r="A198" s="39"/>
      <c r="B198" s="39"/>
    </row>
    <row r="199" spans="1:2" ht="12.75">
      <c r="A199" s="39"/>
      <c r="B199" s="39"/>
    </row>
    <row r="200" spans="1:2" ht="12.75">
      <c r="A200" s="39"/>
      <c r="B200" s="39"/>
    </row>
    <row r="201" spans="1:2" ht="12.75">
      <c r="A201" s="39"/>
      <c r="B201" s="39"/>
    </row>
    <row r="202" spans="1:2" ht="12.75">
      <c r="A202" s="39"/>
      <c r="B202" s="39"/>
    </row>
    <row r="203" spans="1:2" ht="12.75">
      <c r="A203" s="39"/>
      <c r="B203" s="39"/>
    </row>
    <row r="204" spans="1:2" ht="12.75">
      <c r="A204" s="39"/>
      <c r="B204" s="39"/>
    </row>
    <row r="205" spans="1:2" ht="12.75">
      <c r="A205" s="39"/>
      <c r="B205" s="39"/>
    </row>
    <row r="206" spans="1:2" ht="12.75">
      <c r="A206" s="39"/>
      <c r="B206" s="39"/>
    </row>
    <row r="207" spans="1:2" ht="12.75">
      <c r="A207" s="39"/>
      <c r="B207" s="39"/>
    </row>
    <row r="208" spans="1:2" ht="12.75">
      <c r="A208" s="39"/>
      <c r="B208" s="39"/>
    </row>
    <row r="209" spans="1:2" ht="12.75">
      <c r="A209" s="39"/>
      <c r="B209" s="39"/>
    </row>
    <row r="210" spans="1:2" ht="12.75">
      <c r="A210" s="39"/>
      <c r="B210" s="39"/>
    </row>
    <row r="211" spans="1:2" ht="12.75">
      <c r="A211" s="39"/>
      <c r="B211" s="39"/>
    </row>
    <row r="212" spans="1:2" ht="12.75">
      <c r="A212" s="39"/>
      <c r="B212" s="39"/>
    </row>
    <row r="213" spans="1:2" ht="12.75">
      <c r="A213" s="39"/>
      <c r="B213" s="39"/>
    </row>
    <row r="214" spans="1:2" ht="12.75">
      <c r="A214" s="39"/>
      <c r="B214" s="39"/>
    </row>
    <row r="215" spans="1:2" ht="12.75">
      <c r="A215" s="39"/>
      <c r="B215" s="39"/>
    </row>
    <row r="216" spans="1:2" ht="12.75">
      <c r="A216" s="39"/>
      <c r="B216" s="39"/>
    </row>
    <row r="217" spans="1:2" ht="12.75">
      <c r="A217" s="39"/>
      <c r="B217" s="39"/>
    </row>
    <row r="218" spans="1:2" ht="12.75">
      <c r="A218" s="39"/>
      <c r="B218" s="39"/>
    </row>
    <row r="219" spans="1:2" ht="12.75">
      <c r="A219" s="39"/>
      <c r="B219" s="39"/>
    </row>
    <row r="220" spans="1:2" ht="12.75">
      <c r="A220" s="39"/>
      <c r="B220" s="39"/>
    </row>
    <row r="221" spans="1:2" ht="12.75">
      <c r="A221" s="39"/>
      <c r="B221" s="39"/>
    </row>
    <row r="222" spans="1:2" ht="12.75">
      <c r="A222" s="39"/>
      <c r="B222" s="39"/>
    </row>
    <row r="223" spans="1:2" ht="12.75">
      <c r="A223" s="39"/>
      <c r="B223" s="39"/>
    </row>
    <row r="224" spans="1:2" ht="12.75">
      <c r="A224" s="39"/>
      <c r="B224" s="39"/>
    </row>
    <row r="225" spans="1:2" ht="12.75">
      <c r="A225" s="39"/>
      <c r="B225" s="39"/>
    </row>
    <row r="226" spans="1:2" ht="12.75">
      <c r="A226" s="39"/>
      <c r="B226" s="39"/>
    </row>
    <row r="227" spans="1:2" ht="12.75">
      <c r="A227" s="39"/>
      <c r="B227" s="39"/>
    </row>
    <row r="228" spans="1:2" ht="12.75">
      <c r="A228" s="39"/>
      <c r="B228" s="39"/>
    </row>
    <row r="229" spans="1:2" ht="12.75">
      <c r="A229" s="39"/>
      <c r="B229" s="39"/>
    </row>
    <row r="230" spans="1:2" ht="12.75">
      <c r="A230" s="39"/>
      <c r="B230" s="39"/>
    </row>
    <row r="231" spans="1:2" ht="12.75">
      <c r="A231" s="39"/>
      <c r="B231" s="39"/>
    </row>
    <row r="232" spans="1:2" ht="12.75">
      <c r="A232" s="39"/>
      <c r="B232" s="39"/>
    </row>
    <row r="233" spans="1:2" ht="12.75">
      <c r="A233" s="39"/>
      <c r="B233" s="39"/>
    </row>
    <row r="234" spans="1:2" ht="12.75">
      <c r="A234" s="39"/>
      <c r="B234" s="39"/>
    </row>
    <row r="235" spans="1:2" ht="12.75">
      <c r="A235" s="39"/>
      <c r="B235" s="39"/>
    </row>
    <row r="236" spans="1:2" ht="12.75">
      <c r="A236" s="39"/>
      <c r="B236" s="39"/>
    </row>
    <row r="237" spans="1:2" ht="12.75">
      <c r="A237" s="39"/>
      <c r="B237" s="39"/>
    </row>
    <row r="238" spans="1:2" ht="12.75">
      <c r="A238" s="39"/>
      <c r="B238" s="39"/>
    </row>
    <row r="239" spans="1:2" ht="12.75">
      <c r="A239" s="39"/>
      <c r="B239" s="39"/>
    </row>
    <row r="240" spans="1:2" ht="12.75">
      <c r="A240" s="39"/>
      <c r="B240" s="39"/>
    </row>
    <row r="241" spans="1:2" ht="12.75">
      <c r="A241" s="39"/>
      <c r="B241" s="39"/>
    </row>
    <row r="242" spans="1:2" ht="12.75">
      <c r="A242" s="39"/>
      <c r="B242" s="39"/>
    </row>
    <row r="243" spans="1:2" ht="12.75">
      <c r="A243" s="39"/>
      <c r="B243" s="39"/>
    </row>
    <row r="244" spans="1:2" ht="12.75">
      <c r="A244" s="39"/>
      <c r="B244" s="39"/>
    </row>
    <row r="245" spans="1:2" ht="12.75">
      <c r="A245" s="39"/>
      <c r="B245" s="39"/>
    </row>
    <row r="246" spans="1:2" ht="12.75">
      <c r="A246" s="39"/>
      <c r="B246" s="39"/>
    </row>
    <row r="247" spans="1:2" ht="12.75">
      <c r="A247" s="39"/>
      <c r="B247" s="39"/>
    </row>
    <row r="248" spans="1:2" ht="12.75">
      <c r="A248" s="39"/>
      <c r="B248" s="39"/>
    </row>
    <row r="249" spans="1:2" ht="12.75">
      <c r="A249" s="39"/>
      <c r="B249" s="39"/>
    </row>
    <row r="250" spans="1:2" ht="12.75">
      <c r="A250" s="39"/>
      <c r="B250" s="39"/>
    </row>
    <row r="251" spans="1:2" ht="12.75">
      <c r="A251" s="39"/>
      <c r="B251" s="39"/>
    </row>
    <row r="252" spans="1:2" ht="12.75">
      <c r="A252" s="39"/>
      <c r="B252" s="39"/>
    </row>
    <row r="253" spans="1:2" ht="12.75">
      <c r="A253" s="39"/>
      <c r="B253" s="39"/>
    </row>
    <row r="254" spans="1:2" ht="12.75">
      <c r="A254" s="39"/>
      <c r="B254" s="39"/>
    </row>
    <row r="255" spans="1:2" ht="12.75">
      <c r="A255" s="39"/>
      <c r="B255" s="39"/>
    </row>
    <row r="256" spans="1:2" ht="12.75">
      <c r="A256" s="39"/>
      <c r="B256" s="39"/>
    </row>
    <row r="257" spans="1:2" ht="12.75">
      <c r="A257" s="39"/>
      <c r="B257" s="39"/>
    </row>
    <row r="258" spans="1:2" ht="12.75">
      <c r="A258" s="39"/>
      <c r="B258" s="39"/>
    </row>
    <row r="259" spans="1:2" ht="12.75">
      <c r="A259" s="39"/>
      <c r="B259" s="39"/>
    </row>
    <row r="260" spans="1:2" ht="12.75">
      <c r="A260" s="39"/>
      <c r="B260" s="39"/>
    </row>
    <row r="261" spans="1:2" ht="12.75">
      <c r="A261" s="39"/>
      <c r="B261" s="39"/>
    </row>
    <row r="262" spans="1:2" ht="12.75">
      <c r="A262" s="39"/>
      <c r="B262" s="39"/>
    </row>
    <row r="263" spans="1:2" ht="12.75">
      <c r="A263" s="39"/>
      <c r="B263" s="39"/>
    </row>
    <row r="264" spans="1:2" ht="12.75">
      <c r="A264" s="39"/>
      <c r="B264" s="39"/>
    </row>
    <row r="265" spans="1:2" ht="12.75">
      <c r="A265" s="39"/>
      <c r="B265" s="39"/>
    </row>
    <row r="266" spans="1:2" ht="12.75">
      <c r="A266" s="39"/>
      <c r="B266" s="39"/>
    </row>
    <row r="267" spans="1:2" ht="12.75">
      <c r="A267" s="39"/>
      <c r="B267" s="39"/>
    </row>
    <row r="268" spans="1:2" ht="12.75">
      <c r="A268" s="39"/>
      <c r="B268" s="39"/>
    </row>
    <row r="269" spans="1:2" ht="12.75">
      <c r="A269" s="39"/>
      <c r="B269" s="39"/>
    </row>
    <row r="270" spans="1:2" ht="12.75">
      <c r="A270" s="39"/>
      <c r="B270" s="39"/>
    </row>
    <row r="271" spans="1:2" ht="12.75">
      <c r="A271" s="39"/>
      <c r="B271" s="39"/>
    </row>
    <row r="272" spans="1:2" ht="12.75">
      <c r="A272" s="39"/>
      <c r="B272" s="39"/>
    </row>
    <row r="273" spans="1:2" ht="12.75">
      <c r="A273" s="39"/>
      <c r="B273" s="39"/>
    </row>
    <row r="274" spans="1:2" ht="12.75">
      <c r="A274" s="39"/>
      <c r="B274" s="39"/>
    </row>
    <row r="275" spans="1:2" ht="12.75">
      <c r="A275" s="39"/>
      <c r="B275" s="39"/>
    </row>
    <row r="276" spans="1:2" ht="12.75">
      <c r="A276" s="39"/>
      <c r="B276" s="39"/>
    </row>
    <row r="277" spans="1:2" ht="12.75">
      <c r="A277" s="39"/>
      <c r="B277" s="39"/>
    </row>
    <row r="278" spans="1:2" ht="12.75">
      <c r="A278" s="39"/>
      <c r="B278" s="39"/>
    </row>
    <row r="279" spans="1:2" ht="12.75">
      <c r="A279" s="39"/>
      <c r="B279" s="39"/>
    </row>
    <row r="280" spans="1:2" ht="12.75">
      <c r="A280" s="39"/>
      <c r="B280" s="39"/>
    </row>
    <row r="281" spans="1:2" ht="12.75">
      <c r="A281" s="39"/>
      <c r="B281" s="39"/>
    </row>
    <row r="282" spans="1:2" ht="12.75">
      <c r="A282" s="39"/>
      <c r="B282" s="39"/>
    </row>
    <row r="283" spans="1:2" ht="12.75">
      <c r="A283" s="39"/>
      <c r="B283" s="39"/>
    </row>
    <row r="284" spans="1:2" ht="12.75">
      <c r="A284" s="39"/>
      <c r="B284" s="39"/>
    </row>
    <row r="285" spans="1:2" ht="12.75">
      <c r="A285" s="39"/>
      <c r="B285" s="39"/>
    </row>
    <row r="286" spans="1:2" ht="12.75">
      <c r="A286" s="39"/>
      <c r="B286" s="39"/>
    </row>
    <row r="287" spans="1:2" ht="12.75">
      <c r="A287" s="39"/>
      <c r="B287" s="39"/>
    </row>
    <row r="288" spans="1:2" ht="12.75">
      <c r="A288" s="39"/>
      <c r="B288" s="39"/>
    </row>
    <row r="289" spans="1:2" ht="12.75">
      <c r="A289" s="39"/>
      <c r="B289" s="39"/>
    </row>
    <row r="290" spans="1:2" ht="12.75">
      <c r="A290" s="39"/>
      <c r="B290" s="39"/>
    </row>
    <row r="291" spans="1:2" ht="12.75">
      <c r="A291" s="39"/>
      <c r="B291" s="39"/>
    </row>
    <row r="292" spans="1:2" ht="12.75">
      <c r="A292" s="39"/>
      <c r="B292" s="39"/>
    </row>
    <row r="293" spans="1:2" ht="12.75">
      <c r="A293" s="39"/>
      <c r="B293" s="39"/>
    </row>
    <row r="294" spans="1:2" ht="12.75">
      <c r="A294" s="39"/>
      <c r="B294" s="39"/>
    </row>
    <row r="295" spans="1:2" ht="12.75">
      <c r="A295" s="39"/>
      <c r="B295" s="39"/>
    </row>
    <row r="296" spans="1:2" ht="12.75">
      <c r="A296" s="39"/>
      <c r="B296" s="39"/>
    </row>
    <row r="297" spans="1:2" ht="12.75">
      <c r="A297" s="39"/>
      <c r="B297" s="39"/>
    </row>
    <row r="298" spans="1:2" ht="12.75">
      <c r="A298" s="39"/>
      <c r="B298" s="39"/>
    </row>
    <row r="299" spans="1:2" ht="12.75">
      <c r="A299" s="39"/>
      <c r="B299" s="39"/>
    </row>
    <row r="300" spans="1:2" ht="12.75">
      <c r="A300" s="39"/>
      <c r="B300" s="39"/>
    </row>
    <row r="301" spans="1:2" ht="12.75">
      <c r="A301" s="39"/>
      <c r="B301" s="39"/>
    </row>
    <row r="302" spans="1:2" ht="12.75">
      <c r="A302" s="39"/>
      <c r="B302" s="39"/>
    </row>
    <row r="303" spans="1:2" ht="12.75">
      <c r="A303" s="39"/>
      <c r="B303" s="39"/>
    </row>
    <row r="304" spans="1:2" ht="12.75">
      <c r="A304" s="39"/>
      <c r="B304" s="39"/>
    </row>
    <row r="305" spans="1:2" ht="12.75">
      <c r="A305" s="39"/>
      <c r="B305" s="39"/>
    </row>
  </sheetData>
  <autoFilter ref="A7:I178"/>
  <mergeCells count="1">
    <mergeCell ref="A5:I5"/>
  </mergeCells>
  <printOptions horizontalCentered="1"/>
  <pageMargins left="0.52" right="0.1968503937007874" top="0.26" bottom="0.35" header="0.28" footer="0.31"/>
  <pageSetup fitToHeight="9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271</dc:creator>
  <cp:keywords/>
  <dc:description/>
  <cp:lastModifiedBy>28</cp:lastModifiedBy>
  <cp:lastPrinted>2009-03-13T05:49:59Z</cp:lastPrinted>
  <dcterms:created xsi:type="dcterms:W3CDTF">2007-09-26T07:45:16Z</dcterms:created>
  <dcterms:modified xsi:type="dcterms:W3CDTF">2009-05-26T10:10:57Z</dcterms:modified>
  <cp:category/>
  <cp:version/>
  <cp:contentType/>
  <cp:contentStatus/>
</cp:coreProperties>
</file>