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8" activeTab="9"/>
  </bookViews>
  <sheets>
    <sheet name="трудоустройство" sheetId="1" r:id="rId1"/>
    <sheet name="профильные" sheetId="2" r:id="rId2"/>
    <sheet name="праздники" sheetId="3" r:id="rId3"/>
    <sheet name="походы" sheetId="4" r:id="rId4"/>
    <sheet name="выезды" sheetId="5" r:id="rId5"/>
    <sheet name="Дружба" sheetId="6" r:id="rId6"/>
    <sheet name="Темп" sheetId="7" r:id="rId7"/>
    <sheet name="сводная смета" sheetId="8" r:id="rId8"/>
    <sheet name="чистые сметы" sheetId="9" r:id="rId9"/>
    <sheet name="заявка Лебедеву 28.04.11" sheetId="10" r:id="rId10"/>
    <sheet name="заявка Лебедеву" sheetId="11" r:id="rId11"/>
    <sheet name="ГОЦ с изменениями" sheetId="12" r:id="rId12"/>
    <sheet name="ГОЦ" sheetId="13" r:id="rId13"/>
    <sheet name="ГОЦ санаторного типа" sheetId="14" r:id="rId14"/>
  </sheets>
  <definedNames>
    <definedName name="_xlnm.Print_Titles" localSheetId="10">'заявка Лебедеву'!$8:$9</definedName>
    <definedName name="_xlnm.Print_Titles" localSheetId="9">'заявка Лебедеву 28.04.11'!$5:$6</definedName>
    <definedName name="_xlnm.Print_Area" localSheetId="9">'заявка Лебедеву 28.04.11'!$A$1:$L$131</definedName>
  </definedNames>
  <calcPr fullCalcOnLoad="1"/>
</workbook>
</file>

<file path=xl/sharedStrings.xml><?xml version="1.0" encoding="utf-8"?>
<sst xmlns="http://schemas.openxmlformats.org/spreadsheetml/2006/main" count="2164" uniqueCount="925">
  <si>
    <t>приобретение путевок для работников бюджетной сферы</t>
  </si>
  <si>
    <t>3.3.1.Приобретение путевок для работников бюджетной сферы в лагерь "Дружба"</t>
  </si>
  <si>
    <t>3.3.2.Приобретение путевок для работников бюджетной сферы в лагерь "Темп"</t>
  </si>
  <si>
    <t>стоимость путевки</t>
  </si>
  <si>
    <t>Сохранение и укрепление здоровья детей, подростков и молодежи в каникулярные периоды</t>
  </si>
  <si>
    <t>1.1.</t>
  </si>
  <si>
    <t>ГОЦ санаторного типа на базе школ города по различным профилям оздоровления</t>
  </si>
  <si>
    <t>Городские оздоровительные центры для будущих первоклассников из малообеспеченных семей на базе детских садов</t>
  </si>
  <si>
    <t>1.2.</t>
  </si>
  <si>
    <t>30</t>
  </si>
  <si>
    <t>Городские оздоровительные центры в период летних каникул</t>
  </si>
  <si>
    <t>1.3.</t>
  </si>
  <si>
    <t>Городские оздоровительные центры:</t>
  </si>
  <si>
    <t>1.3.1.</t>
  </si>
  <si>
    <t>Городских оздоровительных центров в весенние каникулы</t>
  </si>
  <si>
    <t>280</t>
  </si>
  <si>
    <t>1.3.2.</t>
  </si>
  <si>
    <t>1.3.3.</t>
  </si>
  <si>
    <t xml:space="preserve"> Городские оздоровительных центров в осенне-зимний период</t>
  </si>
  <si>
    <t>ноябрь - декабрь</t>
  </si>
  <si>
    <t>1.8.</t>
  </si>
  <si>
    <t>Конкурс «Образовательное учреждение - территория здоровья»</t>
  </si>
  <si>
    <t>1.13.</t>
  </si>
  <si>
    <t>Профильные  тематические лагеря, походы и сборы для детей, увлекающихся экологией, спортом, туризмом, краеведением, археологией, морским делом, техническим творчеством и пр.</t>
  </si>
  <si>
    <t>1.13.1.</t>
  </si>
  <si>
    <t>10</t>
  </si>
  <si>
    <t>1.13.2.</t>
  </si>
  <si>
    <t>май-июнь</t>
  </si>
  <si>
    <t>500</t>
  </si>
  <si>
    <t>Профильный лагерь "Симфония"</t>
  </si>
  <si>
    <t>1.13.3.</t>
  </si>
  <si>
    <t>1.13.4.</t>
  </si>
  <si>
    <t>Профильный лагерь для учащихся ПУ № 40 "Патриот"</t>
  </si>
  <si>
    <t>50</t>
  </si>
  <si>
    <t>1.13.5.</t>
  </si>
  <si>
    <t>Профильный лагерь "Британик"</t>
  </si>
  <si>
    <t>25</t>
  </si>
  <si>
    <t>1.13.6.</t>
  </si>
  <si>
    <t>Профильный лагерь "Чиновник и депутат"</t>
  </si>
  <si>
    <t>1.13.7.</t>
  </si>
  <si>
    <t>33</t>
  </si>
  <si>
    <t>ИТОГО: по п. 1.3.</t>
  </si>
  <si>
    <t>ИТОГО по п. 1.13</t>
  </si>
  <si>
    <t>Средс-тва местно го бюдже- та по программе "Каникулы", тыс руб</t>
  </si>
  <si>
    <t>1.14.</t>
  </si>
  <si>
    <t xml:space="preserve">Организация работы трудовых формирований фонда "Березниковский характер"  </t>
  </si>
  <si>
    <t xml:space="preserve">Организация работы трудовых формирований  образовательных учреждений в осенне - зимний период  </t>
  </si>
  <si>
    <t xml:space="preserve">Организация работы трудовых "Отрядов мэра" </t>
  </si>
  <si>
    <t xml:space="preserve">Выезд одаренных детей в тематические профильные лагеря  и слеты краевого и Федерального уровней по военно-патриотическому, туристско-краеведческому, интеллектуальному, творческому, эколого-биологическому, спортивно- прикладному и др. направлениям </t>
  </si>
  <si>
    <t>1.14.1.</t>
  </si>
  <si>
    <t xml:space="preserve">Выезд одаренных детей ЦДТ "ГНОМ" </t>
  </si>
  <si>
    <t>1.14.2.</t>
  </si>
  <si>
    <t>Выезд одаренных детей общеобразовательных учреждений</t>
  </si>
  <si>
    <t>1.14.3.</t>
  </si>
  <si>
    <t>Выезд одаренных детей ДДЮТ</t>
  </si>
  <si>
    <t>1.14.4.</t>
  </si>
  <si>
    <t xml:space="preserve">Выезд одаренных детей  лицея № 1 </t>
  </si>
  <si>
    <t>1.14.5.</t>
  </si>
  <si>
    <t xml:space="preserve">Выезд одаренных детей ЦДЮНТТ </t>
  </si>
  <si>
    <t>ИТОГО: по п.1.14</t>
  </si>
  <si>
    <t>Профильные палаточные лагеря, туристические походы для детей увлекающихся различными видами спорта, туризмом, исследовательской и посковой  деятельностью</t>
  </si>
  <si>
    <t>1.15.</t>
  </si>
  <si>
    <t>1.15.1.</t>
  </si>
  <si>
    <t xml:space="preserve">Туристические молодежные походы  </t>
  </si>
  <si>
    <t>1.15.2.</t>
  </si>
  <si>
    <t>1.15.3.</t>
  </si>
  <si>
    <t>май - июнь</t>
  </si>
  <si>
    <t>1.15.4.</t>
  </si>
  <si>
    <t>Профильный  передвижной научно- поисковый лагерь "Обряды и традиции народов Прикамья"</t>
  </si>
  <si>
    <t>1.15.5.</t>
  </si>
  <si>
    <t>Профильный военно-спортивный лагерь "Каскад"</t>
  </si>
  <si>
    <t>1.15.6.</t>
  </si>
  <si>
    <t>Туристические походы ДМЦ "Нептун"</t>
  </si>
  <si>
    <t>Туристические походы ДДЮТЭ</t>
  </si>
  <si>
    <t>1.15.7.</t>
  </si>
  <si>
    <t>1.15.8.</t>
  </si>
  <si>
    <t>Профильный передвижной лагерь "Ландшафтный дизайнер"</t>
  </si>
  <si>
    <t>1.15.9.</t>
  </si>
  <si>
    <t>Туристические походы Комитета по физической культуре, спорту и делам молодежи</t>
  </si>
  <si>
    <t>1.16.</t>
  </si>
  <si>
    <t>Туристические слеты</t>
  </si>
  <si>
    <t>ИТОГО по п. 1.15.</t>
  </si>
  <si>
    <t>1.16.1.</t>
  </si>
  <si>
    <t>Туристические слеты ДДЮТЭ</t>
  </si>
  <si>
    <t>1.16.2.</t>
  </si>
  <si>
    <t>Туристический слет одаренных детей</t>
  </si>
  <si>
    <t>1.16.3.</t>
  </si>
  <si>
    <t>1.16.3.Городской молодежный туристический слет</t>
  </si>
  <si>
    <t>Городской молодежный туристический слет</t>
  </si>
  <si>
    <t>ИТОГО: по п. 1.16.</t>
  </si>
  <si>
    <t>1.18.</t>
  </si>
  <si>
    <t xml:space="preserve">Массовые мероприятия, направленные на формирование основ здорового образа жизни для ГОЦ и ЗОЦ </t>
  </si>
  <si>
    <t>от 27.06.2011 № 764</t>
  </si>
  <si>
    <t>ИТОГО по п.1.6</t>
  </si>
  <si>
    <t xml:space="preserve">Городской спортивный праздник </t>
  </si>
  <si>
    <t>1.18.1.</t>
  </si>
  <si>
    <t>1.18.2.</t>
  </si>
  <si>
    <t>1.18.3.</t>
  </si>
  <si>
    <t>Конкурс здоровье сберегающих проектов для ГОЦ и ЗОЦ</t>
  </si>
  <si>
    <t>1.18.4.</t>
  </si>
  <si>
    <t>Фестиваль здоровья</t>
  </si>
  <si>
    <t>ИТОГО по п. 1.18.</t>
  </si>
  <si>
    <t>1.19.</t>
  </si>
  <si>
    <t>Организация и проведение мероприятий, направленных на экологическое воспитание</t>
  </si>
  <si>
    <t>1.19.1.</t>
  </si>
  <si>
    <t>Конкурс экологических проектов для ГОЦ и ЗОЦ</t>
  </si>
  <si>
    <t>1.20.</t>
  </si>
  <si>
    <t>Итоговый слет детских активов городских загородных оздоровительных центров, полевых лагерей, туристических походов, трудовых формирований</t>
  </si>
  <si>
    <t xml:space="preserve">2. </t>
  </si>
  <si>
    <t>Организация развивающей культурно-досуговой деятельности детей и молодежи</t>
  </si>
  <si>
    <t>ИТОГО по разделу 1</t>
  </si>
  <si>
    <t>2.1.</t>
  </si>
  <si>
    <t>Молодежные профильные лагеря по основным направлениям молодежной политики</t>
  </si>
  <si>
    <t>Молодежный профильный лагерь "Дебаты"</t>
  </si>
  <si>
    <t>2.1.1.</t>
  </si>
  <si>
    <t>2.1.2.</t>
  </si>
  <si>
    <t>Молодежный профильный лагерь "Школа МС"</t>
  </si>
  <si>
    <t>2.1.3.</t>
  </si>
  <si>
    <t>2.1.4.</t>
  </si>
  <si>
    <t xml:space="preserve">Профильный лагерь "Свое дело" </t>
  </si>
  <si>
    <t>ИТОГО по п. 2.1.</t>
  </si>
  <si>
    <t>2.3.</t>
  </si>
  <si>
    <t>Творческие конкурсы, фестивали и праздники для детей. Городские массовые акции</t>
  </si>
  <si>
    <t>Конкурс театрализованных представлений, посвященных Дню Памяти и скорби</t>
  </si>
  <si>
    <t>2.3.1.</t>
  </si>
  <si>
    <t>Конкурс талантов "Апплодисменты"</t>
  </si>
  <si>
    <t>2.3.2.</t>
  </si>
  <si>
    <t>2.3.3.</t>
  </si>
  <si>
    <t>Фестиваль интеллектуальных игр</t>
  </si>
  <si>
    <t>2.3.4.</t>
  </si>
  <si>
    <t>Летняя юморина</t>
  </si>
  <si>
    <t>2.3.5.</t>
  </si>
  <si>
    <t>Фестиваль искусств среди ЗОЦ</t>
  </si>
  <si>
    <t>2.3.6.</t>
  </si>
  <si>
    <t>2.3.7.</t>
  </si>
  <si>
    <t>Новогодний прием у главы</t>
  </si>
  <si>
    <t>декабрь</t>
  </si>
  <si>
    <t>Отправка детей на елки губернатора и президента</t>
  </si>
  <si>
    <t xml:space="preserve">2.3.8. </t>
  </si>
  <si>
    <t>2.3.9.</t>
  </si>
  <si>
    <t>Новогоднее поздравление детей в стационарах города</t>
  </si>
  <si>
    <t>2.3.10</t>
  </si>
  <si>
    <t>новогоднее представление для детей - инвалидов</t>
  </si>
  <si>
    <t>2.3.11</t>
  </si>
  <si>
    <t>Смотр- конкурс на лучшее представление услуг</t>
  </si>
  <si>
    <t xml:space="preserve">2.3.12. </t>
  </si>
  <si>
    <t>ИТОГО по пункту 2.3.</t>
  </si>
  <si>
    <t>2.3.13</t>
  </si>
  <si>
    <t>день защиты детей</t>
  </si>
  <si>
    <t>2.3.14.</t>
  </si>
  <si>
    <t>Конкурс "Лучший вожатый, воспитатель"</t>
  </si>
  <si>
    <t>2.3.15</t>
  </si>
  <si>
    <t>Праздник "До свидания, лето"</t>
  </si>
  <si>
    <t>2.6.</t>
  </si>
  <si>
    <t>Массовые городские мероприятия. Рождественский карнавал</t>
  </si>
  <si>
    <t>2.7.</t>
  </si>
  <si>
    <t>январь</t>
  </si>
  <si>
    <t>ИТОГО по разделу 2</t>
  </si>
  <si>
    <t>3.</t>
  </si>
  <si>
    <t xml:space="preserve">Создание социально-правовых и реабилитационных механизмов предоставления услуг в сфере отдыха, оздоровления и трудоустройства детей, подростков и молодежи </t>
  </si>
  <si>
    <t>Приобретение путевок для работников бюджетной сферы</t>
  </si>
  <si>
    <t>3.3.</t>
  </si>
  <si>
    <t>15чел. Х 3000,00 = 45000.00</t>
  </si>
  <si>
    <t>20 чел. х 1750,00 = 35000,00</t>
  </si>
  <si>
    <t>1-3 смены</t>
  </si>
  <si>
    <t>4 смена</t>
  </si>
  <si>
    <t>3.3.2.</t>
  </si>
  <si>
    <t>1-3 смена</t>
  </si>
  <si>
    <t>ИТОГО по п.3.3.</t>
  </si>
  <si>
    <t>3.3.1.</t>
  </si>
  <si>
    <t>3.8.</t>
  </si>
  <si>
    <t>3.8.2.</t>
  </si>
  <si>
    <t>Трудовые формирования студенческого молодежного движения</t>
  </si>
  <si>
    <t>3.8.3.</t>
  </si>
  <si>
    <t>Организация работы трудовых формирований  образовательных учреждений в осенне - зимний период</t>
  </si>
  <si>
    <t>ноябрь-декабрь</t>
  </si>
  <si>
    <t>ИТОГО по п. 3.8.</t>
  </si>
  <si>
    <t>3.9.</t>
  </si>
  <si>
    <t>Организация работы трудовых "Отрядов мэра"</t>
  </si>
  <si>
    <t>3.10.</t>
  </si>
  <si>
    <t>ИТОГО по разделу 3</t>
  </si>
  <si>
    <t>Приобретение путевок для работников бюджетной сферы в лагерь "Темп", в том числе:</t>
  </si>
  <si>
    <t>4.</t>
  </si>
  <si>
    <t>Обеспечение сохранения и развития инфраструктуры детского отдыха и оздоровления в городе Березники</t>
  </si>
  <si>
    <t>4.2.</t>
  </si>
  <si>
    <t>Подготовка спортивных площадок, спортивных залов, ледовых площадок для массовго оказания услуг школьникам</t>
  </si>
  <si>
    <t>май,  Дружба - 50000,00,            Темп - 100000,00</t>
  </si>
  <si>
    <t>Подготовка спортивных площадок на базе лагеря "Дружба"</t>
  </si>
  <si>
    <t xml:space="preserve">4.2.1.  </t>
  </si>
  <si>
    <t>4.2.2.</t>
  </si>
  <si>
    <t>Подготовка спортивных площадок на базе лагеря "Темп""</t>
  </si>
  <si>
    <t>ИТОГО по п. 4.2.</t>
  </si>
  <si>
    <t>4.4.</t>
  </si>
  <si>
    <t>Оборудование летних открытых детских зон отдыха для ГОЦ</t>
  </si>
  <si>
    <t>ИТОГО по разделу 4</t>
  </si>
  <si>
    <t>ИТОГО по программе "Каникулы"</t>
  </si>
  <si>
    <t>3.3.3.</t>
  </si>
  <si>
    <t>СОГЛАСОВАНО:</t>
  </si>
  <si>
    <t>Заместитель главы администрации</t>
  </si>
  <si>
    <t>А.Ю.Лебедев</t>
  </si>
  <si>
    <t>Смета расходов на 2011 год  по программе "Каникулы" на 2011-2015 годы</t>
  </si>
  <si>
    <t>________________________</t>
  </si>
  <si>
    <t>май - июль</t>
  </si>
  <si>
    <t>июнь - август</t>
  </si>
  <si>
    <t>июнь - июль</t>
  </si>
  <si>
    <t>краевые, спонсорские, средства сторон-них организаций</t>
  </si>
  <si>
    <t>Смета расходов на 2011 год  по долгосрочной целевой программе "Каникулы" на 2011-2015 годы"</t>
  </si>
  <si>
    <t xml:space="preserve">Организация работы трудовых формирований  образовательных учреждений </t>
  </si>
  <si>
    <t>3.8.1.2.</t>
  </si>
  <si>
    <t>3.8.1.1.</t>
  </si>
  <si>
    <t>Организация работы трудовых формирований фонда "Березниковский характер"</t>
  </si>
  <si>
    <t>иай</t>
  </si>
  <si>
    <t>резерв на приобретение путевок работникам бюджетной сферы в загородные лагеря, детские  санатории</t>
  </si>
  <si>
    <t>сентябрь-октябрь</t>
  </si>
  <si>
    <t>Профильный  лагерь будущих первоклассников</t>
  </si>
  <si>
    <t>Елка для детей приоритетных категорий</t>
  </si>
  <si>
    <t>договоры</t>
  </si>
  <si>
    <t>продажа путевок сторонним организациям и частным лицам</t>
  </si>
  <si>
    <t>Приобретение путевок для работников бюджетной сферы в лагерь "Дружба", в том числе:</t>
  </si>
  <si>
    <t>МУ СТЛ "Темп"</t>
  </si>
  <si>
    <t>97,70*18 дн*3250 чел.=5715450,00</t>
  </si>
  <si>
    <t>140,00*3250 чел. =455000,00</t>
  </si>
  <si>
    <t>1000*</t>
  </si>
  <si>
    <t>800*</t>
  </si>
  <si>
    <t>200*</t>
  </si>
  <si>
    <t>2000*</t>
  </si>
  <si>
    <t>500*</t>
  </si>
  <si>
    <t>600*</t>
  </si>
  <si>
    <t>400*</t>
  </si>
  <si>
    <t xml:space="preserve"> приобретение путевок работникам бюджетной сферы в загородные лагеря, детские  санатории</t>
  </si>
  <si>
    <t>20,00 руб *3250 чел.  =65000,00 руб.</t>
  </si>
  <si>
    <t>2600 чел *600,00=1560000,00</t>
  </si>
  <si>
    <t>60,00*5 дн.* 150 чел.=45000,00</t>
  </si>
  <si>
    <t>150 чел. х 17,60 =2640,00</t>
  </si>
  <si>
    <t>1 см (97,7* 18 дн* кол-во чел)</t>
  </si>
  <si>
    <t>итого</t>
  </si>
  <si>
    <t>2 см (97,7* 18 дн* кол-во чел)</t>
  </si>
  <si>
    <t>3 см (97,7* 18 дн* кол-во чел)</t>
  </si>
  <si>
    <t>по смете 3250 чел*18*97,7=5715450 руб.</t>
  </si>
  <si>
    <t>итого по учр</t>
  </si>
  <si>
    <t>93 пут * 101,20 = 9411,6</t>
  </si>
  <si>
    <t>118 пут.* 8506,00= 1003708</t>
  </si>
  <si>
    <t>Дружба 266 пут.* 451,4 = 120072,4</t>
  </si>
  <si>
    <t>Дружба (1-3 смена) 239 пут.* 10257,00=2451423,00              4 смена 120пут.*6838,00=820560,00</t>
  </si>
  <si>
    <t>2904 чел*97,7*50%*18 дн</t>
  </si>
  <si>
    <r>
      <t>25чел. *600,00=17500,00</t>
    </r>
    <r>
      <rPr>
        <sz val="8"/>
        <color indexed="10"/>
        <rFont val="Arial Cyr"/>
        <family val="0"/>
      </rPr>
      <t xml:space="preserve"> надо 700</t>
    </r>
  </si>
  <si>
    <r>
      <t>143чел*500,00=71500,00</t>
    </r>
    <r>
      <rPr>
        <sz val="8"/>
        <color indexed="10"/>
        <rFont val="Arial Cyr"/>
        <family val="0"/>
      </rPr>
      <t xml:space="preserve"> надо 142-71000</t>
    </r>
  </si>
  <si>
    <r>
      <t xml:space="preserve">54 чел. *300,00=16200,00 </t>
    </r>
    <r>
      <rPr>
        <sz val="8"/>
        <color indexed="10"/>
        <rFont val="Arial Cyr"/>
        <family val="0"/>
      </rPr>
      <t>надо 56- 16800</t>
    </r>
  </si>
  <si>
    <t>Приобретение путевок для детей работников бюджетной сферы , в том числе:                            продолжительность оздоровления 21 день, родительская плата 2000,00 рублей</t>
  </si>
  <si>
    <t>продажа путевок сторонним организациям и частным лицам (продолжительность оздоровления 21 день)</t>
  </si>
  <si>
    <t>продолжительность оздоровления 14 дней, родительская плата 1333,00 рублей</t>
  </si>
  <si>
    <t>Приобретение путевок для детей работников бюджетной сферы , в том числе:                            продолжительность оздоровления 18 дней, родительская плата 1700,00 рублей</t>
  </si>
  <si>
    <t>продажа путевок сторонним организациям и частным лицам (продолжительность оздоровления 18 дней)</t>
  </si>
  <si>
    <t>Профильный лагерь "Британик" (21 чел.- род.плата 1000,00 руб., 4 чел.(льгот.)- род.плата 500,00 руб.)</t>
  </si>
  <si>
    <t>Профильный лагерь "Чиновник и депутат" (род.плата 700,00 руб.)</t>
  </si>
  <si>
    <t>Профильный лагерь "Проба пера" (род.плата 700,00 руб.)</t>
  </si>
  <si>
    <t>Туристические молодежные походы  (род.плата 500,00 руб.)</t>
  </si>
  <si>
    <t>Оборонно-спортивный лагерь для старшеклассников ( 140 чел.- род.плата 400,00, 10 чел.- бесплатно)</t>
  </si>
  <si>
    <t>Профильный  передвижной научно- поисковый лагерь "Обряды и традиции народов Прикамья" (род.плата 600,00 руб)</t>
  </si>
  <si>
    <t>Профильный военно-спортивный лагерь "Каскад" ( 33 чел.- род.плата 600,00 руб., 7 чел.(льгот.) - род.плата 300,00 руб.)</t>
  </si>
  <si>
    <t>Туристические походы ДДЮТЭ ( 227 чел.- род.плата 500,00 руб., 135 чел.(льгот.)- род.плата 300,00, 45 чел.- бесплатно)</t>
  </si>
  <si>
    <t>Профильный передвижной лагерь "Ландшафтный дизайнер" (род.плата 600,00 руб.)</t>
  </si>
  <si>
    <t>Молодежный профильный лагерь "Дебаты" (род.плата 700,00 руб.)</t>
  </si>
  <si>
    <t>Туристические походы комитета по физической культуре, спорту и делам молодежи ( 142 чел.- род.плата 500,00 руб., 56 чел. (льгот.)- род.плата 300,00 руб., 17 чел.- бесплатно)</t>
  </si>
  <si>
    <t>ИТОГО по п. 1.7</t>
  </si>
  <si>
    <t>ИТОГО  по п. 1.8</t>
  </si>
  <si>
    <t>ИТОГО по п. 1.9</t>
  </si>
  <si>
    <t>ИТОГО  по п. 1.10</t>
  </si>
  <si>
    <t>ИТОГО по п.3.1</t>
  </si>
  <si>
    <t>ИТОГО по п. 3.2</t>
  </si>
  <si>
    <t>Молодежный профильный лагерь "Школа МС" (род.плата 700,00 руб.)</t>
  </si>
  <si>
    <t>Молодежный бизнес-лагерь (род.плата 700,00 руб.)</t>
  </si>
  <si>
    <t>Профильный лагерь "Свое дело" (род.плата 600,00 руб.)</t>
  </si>
  <si>
    <t>Исполнитель:</t>
  </si>
  <si>
    <t>Е.Ю.Чернигина</t>
  </si>
  <si>
    <t>23 38 19</t>
  </si>
  <si>
    <t>школа № 28</t>
  </si>
  <si>
    <t>июнь</t>
  </si>
  <si>
    <t>июль</t>
  </si>
  <si>
    <t>август</t>
  </si>
  <si>
    <t xml:space="preserve"> школа № 28</t>
  </si>
  <si>
    <t>Детский сад № 71</t>
  </si>
  <si>
    <t>1 смена</t>
  </si>
  <si>
    <t>2 смена</t>
  </si>
  <si>
    <t xml:space="preserve"> 3 смена</t>
  </si>
  <si>
    <t xml:space="preserve"> 4 смена</t>
  </si>
  <si>
    <t>Детский сад № 70</t>
  </si>
  <si>
    <t>детский сад № 25</t>
  </si>
  <si>
    <t>Детский сад № 75</t>
  </si>
  <si>
    <t>Детский сад № 19</t>
  </si>
  <si>
    <t>ЦДЮНТТ</t>
  </si>
  <si>
    <t>приоритетные категории</t>
  </si>
  <si>
    <t>Краевой профильнй лагерь "Юный техник"</t>
  </si>
  <si>
    <t>Российский профильный лагерь "Малая академия наук"</t>
  </si>
  <si>
    <t>школа № 24</t>
  </si>
  <si>
    <t>ДЮСШ "Темп"</t>
  </si>
  <si>
    <t>СДЮСШОР</t>
  </si>
  <si>
    <t>кол-во педагогов за счет отпуска</t>
  </si>
  <si>
    <t>ДЮСШ по плаванию</t>
  </si>
  <si>
    <t>шк. 24, лицей</t>
  </si>
  <si>
    <t>гимнасты</t>
  </si>
  <si>
    <t>легкая атлетика</t>
  </si>
  <si>
    <t>ДЮСШ "Лктающий лыжник"</t>
  </si>
  <si>
    <t>срок</t>
  </si>
  <si>
    <t>кол-во детей</t>
  </si>
  <si>
    <t>кол-во педагогов</t>
  </si>
  <si>
    <t>согласование маршрутов</t>
  </si>
  <si>
    <t>3 смена</t>
  </si>
  <si>
    <t>МОУ ДОД Центр детского творчества "Гном"</t>
  </si>
  <si>
    <t>МОУ ДОД "Детский центр культуры"</t>
  </si>
  <si>
    <t>МОУ ДОД "Центр эстетического воспитания детей "Элегия"</t>
  </si>
  <si>
    <t>МОУ ДОД "Детская школа искусств им. Л.А Старкова"</t>
  </si>
  <si>
    <t>МОУ ДОД "Дворец детского и юношеского творчества"</t>
  </si>
  <si>
    <t>МОУ ДОД "Детско- юношеская спортивная школа "Темп"</t>
  </si>
  <si>
    <t>МОУ ДОД "Детско- юношеская спортивная школа  " Летающий лыжник"</t>
  </si>
  <si>
    <t>МОУ ДОД "Детский морской центр "Нептун"</t>
  </si>
  <si>
    <t>МОУ ДОД "Дом детского и юношеского туризма и экскурссий"</t>
  </si>
  <si>
    <t>МОУ ДОД "Центр научно- технического творчества"</t>
  </si>
  <si>
    <t>МОУ ДОД "Центр эстетического воспитания детей"Радуга"</t>
  </si>
  <si>
    <t>МУ ДОД "Олимп"</t>
  </si>
  <si>
    <t>МУ ДОД "Сдюсшор по борьбе самбо и дзюдо"</t>
  </si>
  <si>
    <t>МУ ДОД "Дворец спорта для детей и юношества по плаванию"</t>
  </si>
  <si>
    <t>МОУ ДОД "Станция юных натуралистов"</t>
  </si>
  <si>
    <t>МОУ СОШ  № 1</t>
  </si>
  <si>
    <t>МОУ СОШ № 2</t>
  </si>
  <si>
    <t>МОУ СОШ № 3</t>
  </si>
  <si>
    <t>МОУ СОШ № 5</t>
  </si>
  <si>
    <t>МОУ СОШ № 8</t>
  </si>
  <si>
    <t>МОУ "Гимназия № 9"</t>
  </si>
  <si>
    <t>МОУ СОШ № 11</t>
  </si>
  <si>
    <t>МОУ СОШ № 12</t>
  </si>
  <si>
    <t>МОУ СОШ № 14</t>
  </si>
  <si>
    <t>МОУ СОШ № 15</t>
  </si>
  <si>
    <t>МОУ СОШ № 16</t>
  </si>
  <si>
    <t>МОУ СОШ № 17</t>
  </si>
  <si>
    <t>МОУ СОШ № 22</t>
  </si>
  <si>
    <t>МОУ СОШ № 24</t>
  </si>
  <si>
    <t>МОУ СОШ № 28</t>
  </si>
  <si>
    <t>МОУ СОШ № 29</t>
  </si>
  <si>
    <t>МОУ СОШ № 30</t>
  </si>
  <si>
    <t>МОУ СКОШ-И с ТНР</t>
  </si>
  <si>
    <t>МОУ СКОШ № 3</t>
  </si>
  <si>
    <t>МОУ "Лицей № 1"</t>
  </si>
  <si>
    <t>МОУ ДОД ДШИ "Школа - театр балета"</t>
  </si>
  <si>
    <t>МОУ ДОД ДШИ "Детская музыкальная школа № 1"</t>
  </si>
  <si>
    <t>МОУ ДОД ДШИ "Детская музыкальная школа № 2"</t>
  </si>
  <si>
    <t>школа № 29, 30,9</t>
  </si>
  <si>
    <t>пункты питания</t>
  </si>
  <si>
    <t>школа № 29, 30, 2, 8, Лицей</t>
  </si>
  <si>
    <t>школа № 2, лицей, 16,29,24</t>
  </si>
  <si>
    <t>школа № 2, лицей, 29,30</t>
  </si>
  <si>
    <t>школа № 16,10, гимназия</t>
  </si>
  <si>
    <t>школа №14,5,2,8,22</t>
  </si>
  <si>
    <t>№ 14</t>
  </si>
  <si>
    <t>шк.24, лицей</t>
  </si>
  <si>
    <t>шк. № 2</t>
  </si>
  <si>
    <t>лицей</t>
  </si>
  <si>
    <t>Кафе Вечернее</t>
  </si>
  <si>
    <t>школа № 29</t>
  </si>
  <si>
    <t>школа № 30</t>
  </si>
  <si>
    <t>школа № 22</t>
  </si>
  <si>
    <t>школа № 11, 16</t>
  </si>
  <si>
    <t>школа № 11, 17</t>
  </si>
  <si>
    <t>шк. № 12</t>
  </si>
  <si>
    <t>школа № 2</t>
  </si>
  <si>
    <t>МОУ СОШ № 10</t>
  </si>
  <si>
    <t>школа № 11,16</t>
  </si>
  <si>
    <t>шк. № 5</t>
  </si>
  <si>
    <t>шк. № 6</t>
  </si>
  <si>
    <t>шк. № 7</t>
  </si>
  <si>
    <t>шк. № 1</t>
  </si>
  <si>
    <t>шк. 28,24</t>
  </si>
  <si>
    <t>шк. 28,25</t>
  </si>
  <si>
    <t>шк. 17</t>
  </si>
  <si>
    <t>шк. 14</t>
  </si>
  <si>
    <t>шк. 17, 29, 30</t>
  </si>
  <si>
    <t>шк. 17, 29, 31</t>
  </si>
  <si>
    <t>школа № 3</t>
  </si>
  <si>
    <t>школа № 5</t>
  </si>
  <si>
    <t>школа №3</t>
  </si>
  <si>
    <t>школа № 1</t>
  </si>
  <si>
    <t>лицей № 1</t>
  </si>
  <si>
    <t>школа № 2,8, 17</t>
  </si>
  <si>
    <t>школа № 8</t>
  </si>
  <si>
    <t>школа № 24,28, кафе вечернее</t>
  </si>
  <si>
    <t>школы №№ 5,14,16</t>
  </si>
  <si>
    <t>школа № 24, Кафе Вечернее</t>
  </si>
  <si>
    <t>гимназия 9</t>
  </si>
  <si>
    <t>школа № 14</t>
  </si>
  <si>
    <t>школа № 12</t>
  </si>
  <si>
    <t>отряды БХ</t>
  </si>
  <si>
    <t>педагоги во время отпуска</t>
  </si>
  <si>
    <t>шк. 1</t>
  </si>
  <si>
    <t>Плановая дислокация городских оздоровительных центров в период ЛОК - 2011</t>
  </si>
  <si>
    <t>шк.14</t>
  </si>
  <si>
    <t>ВСШ</t>
  </si>
  <si>
    <t>МОУ СОШ № 1</t>
  </si>
  <si>
    <t>Отряды Мэра</t>
  </si>
  <si>
    <t>Культурно- деловой центр</t>
  </si>
  <si>
    <t>ЦБС</t>
  </si>
  <si>
    <t>БИХМ</t>
  </si>
  <si>
    <t xml:space="preserve">Статья </t>
  </si>
  <si>
    <t>Доп.ЭК</t>
  </si>
  <si>
    <t>Наименование расходов</t>
  </si>
  <si>
    <t>Расчеты</t>
  </si>
  <si>
    <t>Расходы,  входящие в  стоимость путевки</t>
  </si>
  <si>
    <t>001</t>
  </si>
  <si>
    <t>Питание</t>
  </si>
  <si>
    <t>000</t>
  </si>
  <si>
    <t>Мероприятия</t>
  </si>
  <si>
    <t>004</t>
  </si>
  <si>
    <t>Договора подряда</t>
  </si>
  <si>
    <r>
      <t xml:space="preserve">Городские оздоровительные центры в период летних каникул </t>
    </r>
    <r>
      <rPr>
        <sz val="8"/>
        <color indexed="8"/>
        <rFont val="Arial"/>
        <family val="2"/>
      </rPr>
      <t>(18 дней, 2635 чел.- род.плата 600 руб., 300 чел. (льгот.) - род.плата 450 руб., 350 чел.- бесплатно), двухразовое питание по 97,70 руб. в день ( 48,85 руб. краевые средства на 2904 чел.)</t>
    </r>
  </si>
  <si>
    <t>Снаряжение</t>
  </si>
  <si>
    <t>Продукты питания</t>
  </si>
  <si>
    <t>017</t>
  </si>
  <si>
    <t>Медикаменты</t>
  </si>
  <si>
    <t>Хозяйственные расходы</t>
  </si>
  <si>
    <t>основные средства</t>
  </si>
  <si>
    <t xml:space="preserve">Итого по смете </t>
  </si>
  <si>
    <t>100,00*18 дн*120 чел.= 216000,00</t>
  </si>
  <si>
    <t>канцелярские товары</t>
  </si>
  <si>
    <t>медикаменты</t>
  </si>
  <si>
    <t>650,00 руб *120 чел. = 78000,00</t>
  </si>
  <si>
    <t xml:space="preserve">родительская плата   </t>
  </si>
  <si>
    <t>средства местного бюджета</t>
  </si>
  <si>
    <t xml:space="preserve">родительская плата </t>
  </si>
  <si>
    <t>средства краевого бюджета</t>
  </si>
  <si>
    <t>300 чел * 450,00 = 135000,00</t>
  </si>
  <si>
    <t>350 чел. - бесплатно</t>
  </si>
  <si>
    <t>Услуги</t>
  </si>
  <si>
    <t>Договора подряда с педагогами работающими во время своего отпуска</t>
  </si>
  <si>
    <t>МОУ ДОД "ДЮЦ "каскад"</t>
  </si>
  <si>
    <t>ценные призы</t>
  </si>
  <si>
    <t xml:space="preserve">ПУ № 40 </t>
  </si>
  <si>
    <t>Патриот</t>
  </si>
  <si>
    <t>кол-во</t>
  </si>
  <si>
    <t>дни</t>
  </si>
  <si>
    <t>ДМШ № 2</t>
  </si>
  <si>
    <t>Соната</t>
  </si>
  <si>
    <t>симфония</t>
  </si>
  <si>
    <t>Школа - театр балета</t>
  </si>
  <si>
    <t>хореография</t>
  </si>
  <si>
    <t>Оборонно - спортивный лагерь</t>
  </si>
  <si>
    <t>Учебный отдел</t>
  </si>
  <si>
    <t>запрашиваемая сумма</t>
  </si>
  <si>
    <t>родительская плата</t>
  </si>
  <si>
    <t>учебный отдел</t>
  </si>
  <si>
    <t>предметные лагеря края</t>
  </si>
  <si>
    <t>СЮН</t>
  </si>
  <si>
    <t>Исследовательский лагерь</t>
  </si>
  <si>
    <t>Ландшафтный дизайн</t>
  </si>
  <si>
    <t>Нептун</t>
  </si>
  <si>
    <t>Спортивный праздник для ГОЦ</t>
  </si>
  <si>
    <t>Фестиваль спорта для ЗОЦ</t>
  </si>
  <si>
    <t>Фестиваль спорта для трудовых формирований</t>
  </si>
  <si>
    <t>Концерт, посвященный Дню памяти и скорби</t>
  </si>
  <si>
    <t>Конкурс талантов "Апплодисменты</t>
  </si>
  <si>
    <t>конкурс "Летняя юморина"</t>
  </si>
  <si>
    <t>Путешествие "Иузыкальный калейдоскоп"</t>
  </si>
  <si>
    <t>Игра "Счастливый случай"</t>
  </si>
  <si>
    <t>ДДЮТ</t>
  </si>
  <si>
    <t>краевая школа для одаренных детей</t>
  </si>
  <si>
    <t>ЦНТТ</t>
  </si>
  <si>
    <t>краевой профильный лагеь "Юный техник"</t>
  </si>
  <si>
    <t>Лагерь "Интеллект будущего"</t>
  </si>
  <si>
    <t>Гном</t>
  </si>
  <si>
    <t>театральная дача</t>
  </si>
  <si>
    <t>ДДЮТЭ</t>
  </si>
  <si>
    <t>турслет</t>
  </si>
  <si>
    <t>слет участников движения "Школа безопасности"</t>
  </si>
  <si>
    <t>сентябрь</t>
  </si>
  <si>
    <t>Журналистика</t>
  </si>
  <si>
    <t>Лицей</t>
  </si>
  <si>
    <t>биология</t>
  </si>
  <si>
    <t>математика</t>
  </si>
  <si>
    <t>химия</t>
  </si>
  <si>
    <t>Орленок</t>
  </si>
  <si>
    <t>ОДМ</t>
  </si>
  <si>
    <t>май</t>
  </si>
  <si>
    <t>Отдых в сттиле КВН</t>
  </si>
  <si>
    <t>лагерь Юность</t>
  </si>
  <si>
    <t>Фестиваль "Что? Где? Когда? Для ЗОЦ</t>
  </si>
  <si>
    <t>Слет трудовых формирований</t>
  </si>
  <si>
    <t>питание</t>
  </si>
  <si>
    <t>проживание</t>
  </si>
  <si>
    <t>договоры с физлицами</t>
  </si>
  <si>
    <t>Услуги питания</t>
  </si>
  <si>
    <t>160,00 х 75 чел. х 2 смены х 5 дней = 120000</t>
  </si>
  <si>
    <t>80,00 х 4 сотр. Х 2 смены х 5 дней = 3200</t>
  </si>
  <si>
    <t>Проживание</t>
  </si>
  <si>
    <t>родительские средства</t>
  </si>
  <si>
    <t>транспортные</t>
  </si>
  <si>
    <t>основные</t>
  </si>
  <si>
    <t>зарплата</t>
  </si>
  <si>
    <t>ИТОГО:</t>
  </si>
  <si>
    <t>Трудоустройство подростков в период ЛОК</t>
  </si>
  <si>
    <t>50 чел *15 дн.*60,00 = 45000,00</t>
  </si>
  <si>
    <t>профильный лагерь "Симфония"</t>
  </si>
  <si>
    <t>Транспортные услуги</t>
  </si>
  <si>
    <t>Рекламная продукция, канцелярские товары</t>
  </si>
  <si>
    <t>Профильный лагерь "Соната"</t>
  </si>
  <si>
    <t>транспортные услуги</t>
  </si>
  <si>
    <t>услуги питания</t>
  </si>
  <si>
    <t>договоры с юрлицами</t>
  </si>
  <si>
    <t>имиджевая символика</t>
  </si>
  <si>
    <t>родительские взносы</t>
  </si>
  <si>
    <t>Питание, проживание</t>
  </si>
  <si>
    <t>печатная продукция</t>
  </si>
  <si>
    <t>10чел.*600,00=6000,00</t>
  </si>
  <si>
    <t>оплата парашютных прыжков</t>
  </si>
  <si>
    <t>Эколого-исследовательский отряд</t>
  </si>
  <si>
    <t>хим.реактивы</t>
  </si>
  <si>
    <t>канцелярские товары, методические материалы, определители</t>
  </si>
  <si>
    <t>канцелярские товары, расходные материалы</t>
  </si>
  <si>
    <t>Цифровые методические носители, программы</t>
  </si>
  <si>
    <t>20чел. *600,00=12000,00</t>
  </si>
  <si>
    <t>227чел*500,00=113500,00</t>
  </si>
  <si>
    <t>135 чел*300,00=40500,00</t>
  </si>
  <si>
    <t>суточные</t>
  </si>
  <si>
    <t>8чел*100,00*14дн=11200,00</t>
  </si>
  <si>
    <t>ГСМ</t>
  </si>
  <si>
    <t>питание (наличные)</t>
  </si>
  <si>
    <t>транспортные расходы</t>
  </si>
  <si>
    <t>50чел*500,00=25000,00</t>
  </si>
  <si>
    <t>р.Колва</t>
  </si>
  <si>
    <t>р.Чусовая</t>
  </si>
  <si>
    <t>палаточный лагерь</t>
  </si>
  <si>
    <t>60чел.*500,00=30000,00</t>
  </si>
  <si>
    <t>10чел.*300,00=3000,00</t>
  </si>
  <si>
    <t xml:space="preserve"> организационный взнос</t>
  </si>
  <si>
    <t>приобретение путевки "Театральная дача"</t>
  </si>
  <si>
    <t xml:space="preserve">приобретение путевки </t>
  </si>
  <si>
    <t>организационный взнос</t>
  </si>
  <si>
    <t>60,00*5 дн.* 280 чел.=84000,00</t>
  </si>
  <si>
    <t>100,00*5 дн.* 25 чел.=12500,00</t>
  </si>
  <si>
    <t>Договоры с юридическими лицами</t>
  </si>
  <si>
    <t xml:space="preserve"> </t>
  </si>
  <si>
    <t>мероприятия</t>
  </si>
  <si>
    <t>25чел. *100,00=2500,00</t>
  </si>
  <si>
    <t>договоры с физическими лицами</t>
  </si>
  <si>
    <t>25 чел. х 100,00 = 2500,00</t>
  </si>
  <si>
    <t>средства местного бюджета по программе "Каникулы", тыс руб</t>
  </si>
  <si>
    <t>прочие источники,  тыс. руб.</t>
  </si>
  <si>
    <t>продукты питания</t>
  </si>
  <si>
    <t>25 чел. х 200,00 = 5000,00</t>
  </si>
  <si>
    <t>25чел. *600,00 = 15000,00</t>
  </si>
  <si>
    <t>25чел.*5дн.*100,00=12500,00</t>
  </si>
  <si>
    <t>Договоры с физическими лицами</t>
  </si>
  <si>
    <t>Молодежный бизнес-лагерь</t>
  </si>
  <si>
    <t>2500,00 х 30ч = 750000,00</t>
  </si>
  <si>
    <t>3000,00 х 10 чел.</t>
  </si>
  <si>
    <t>2500 х 40 уч.</t>
  </si>
  <si>
    <t>с педагогами на разработку и реализацию программы</t>
  </si>
  <si>
    <t>7дн*10чел*100,00=7000,00</t>
  </si>
  <si>
    <t>Смета по программе "Каникулы" на 2011 год</t>
  </si>
  <si>
    <t>Виды оздоровления</t>
  </si>
  <si>
    <t>месяц</t>
  </si>
  <si>
    <t>сумма, тыс. руб.</t>
  </si>
  <si>
    <t>роди-тель-ские средст ва, тыс. руб</t>
  </si>
  <si>
    <t>Прочие источники   тыс. руб.</t>
  </si>
  <si>
    <t xml:space="preserve">Продажа путевок, средства сторон-них организаций перечисляемых на счет КВО </t>
  </si>
  <si>
    <t>краевые, спонсорские, средства сторон-них организаций, не перечисляемые на счет КВО</t>
  </si>
  <si>
    <t>субсидии краевого бюджета</t>
  </si>
  <si>
    <t>Оздоровление детей на базе городских оздоровительных центров и лагерей – спутников, в том числе</t>
  </si>
  <si>
    <t>стоимость путевки (руб)</t>
  </si>
  <si>
    <t>Средс-тва программы, тыс руб</t>
  </si>
  <si>
    <t>1.</t>
  </si>
  <si>
    <t>март</t>
  </si>
  <si>
    <t>городские оздоровительные центры для будущих первоклассников из малообеспеченных семей на базе детских садов</t>
  </si>
  <si>
    <t>июль-август</t>
  </si>
  <si>
    <t>городские оздоровительные центры в период весенних каникул</t>
  </si>
  <si>
    <t>городские оздоровительные центры в период летних каникул</t>
  </si>
  <si>
    <t>июнь-август</t>
  </si>
  <si>
    <t>Профильные  тематические лагеря, походы и сборы для   детей,   увлекающихся  экологией,   спортом,   туризмом, краеведением,  археологией,  морским   делом,   техническим   творчеством и пр.</t>
  </si>
  <si>
    <t>Профильный лагерь "Патриот" для учащихся ПУ № 40 из малообеспеченных семей</t>
  </si>
  <si>
    <t>Профильный лагерь "Дебаты"</t>
  </si>
  <si>
    <t>Профильный лагерь "Проба пера"</t>
  </si>
  <si>
    <t>Профильный лагерь "Свое дело"</t>
  </si>
  <si>
    <t>Профильный лагерь будущих первоклассников</t>
  </si>
  <si>
    <t>Профильный лагерь "Ландшафтный дизайнер"</t>
  </si>
  <si>
    <t>Ответственный за организацию мероприятия</t>
  </si>
  <si>
    <t>Отдел ДО</t>
  </si>
  <si>
    <t>КФКС и ДМ</t>
  </si>
  <si>
    <t>Отдел дошкольного образования</t>
  </si>
  <si>
    <t>УК</t>
  </si>
  <si>
    <t>Профильный лагерь "Обряды народов Прикамья"</t>
  </si>
  <si>
    <t>УК, БИХМ</t>
  </si>
  <si>
    <t>Профильные палаточные лагеря, туристические походы для детей увлекающихся различными видами спорта, туризма, исследовательской и поисковой деятельностью.</t>
  </si>
  <si>
    <t>Оборонно-спортивный лагерь для старшеклассников</t>
  </si>
  <si>
    <t>Отдел школьного образования</t>
  </si>
  <si>
    <t>Туристические походы</t>
  </si>
  <si>
    <t>ДМЦ "Нептун"</t>
  </si>
  <si>
    <t>туристические походы</t>
  </si>
  <si>
    <t>5595,54 * 30 чел.=167866,20</t>
  </si>
  <si>
    <t xml:space="preserve">Конкурс «Образовательное учреждение - территория здоровья» </t>
  </si>
  <si>
    <t>городские оздоровительные центры санаторного типа</t>
  </si>
  <si>
    <t>Выезд одаренных детей в тематические профильные лагеря  и слеты краевого и Федерального уровней по военно-патриотическому, туристско-краеведческому, интеллектуальному, творческому, эколого-биологическому, спортивно- прикладному и др. направлениям</t>
  </si>
  <si>
    <t>Выезды воспитанников ЦДТ "Гном"</t>
  </si>
  <si>
    <t>выезды одаренных детей от отдела школьного образования</t>
  </si>
  <si>
    <t>отдел школьного образования</t>
  </si>
  <si>
    <t>выезды воспитанников ДДЮТ</t>
  </si>
  <si>
    <t>выезды учащихся лицея</t>
  </si>
  <si>
    <t>Профильный лагерь "Чиновник и Депутат"</t>
  </si>
  <si>
    <t>выезды воспитанников ЦДЮНТТ</t>
  </si>
  <si>
    <t xml:space="preserve">Туристические слеты </t>
  </si>
  <si>
    <t>Массовые мероприятия, направленные на формирование основ здорового образа жизни  для ГОЦ и ЗОЦ (фестиваль здоровья, конкурс здоровье сберегающих проектов, фестиваль спорта, спортивные праздники, городские соревнования по различным видам спорта и другие)</t>
  </si>
  <si>
    <t>УТВЕРЖДЕНА                                              постановлением администрации города</t>
  </si>
  <si>
    <t>Организация и проведение мероприятий, направленных на экологическое воспитание: «Экомарофон», «Эко- тур», Конкурс детских экологических проектов среди ЗОЦ и ГОЦ, акция «Бумаге – вторую жизнь» и другие</t>
  </si>
  <si>
    <t>Итоговый слет детских активов  городских, загородных оздоровительных центров, полевых лагерей, туристических походов, трудовых формирований</t>
  </si>
  <si>
    <t xml:space="preserve">Творческие конкурсы, фестивали и праздники для детей, городские массовые акции </t>
  </si>
  <si>
    <t>Организация работы трудовых формирований общественных организаций, фондов, движений, частных предпринимателей, ремонтно-строительных бригад образовательных учреждений</t>
  </si>
  <si>
    <t>Организация работы трудовых «Отрядов мэра»</t>
  </si>
  <si>
    <t>Городской слет трудовых формирований</t>
  </si>
  <si>
    <t>Подготовка спортивных площадок, спортивных залов, ледовых площадок для массового оказания услуг школьникам</t>
  </si>
  <si>
    <t xml:space="preserve">Оборудование летних открытых  детских зон отдыха,  для ГОЦ </t>
  </si>
  <si>
    <t>Обеспечение новогодними подарками учащихся начальных классов и воспитанников дошкольных образовательных учреждений, детей приоритетных категорий</t>
  </si>
  <si>
    <t>Рождественский карнавал</t>
  </si>
  <si>
    <t>городской турслет учащихся</t>
  </si>
  <si>
    <t>Слет участников движения "школа безопасности"</t>
  </si>
  <si>
    <t>КФКСиДМ</t>
  </si>
  <si>
    <t>Фестиваль здоровья для ГОЦ</t>
  </si>
  <si>
    <t>Конкурс детских экологических проектов для ГОЦ и ЗОЦ</t>
  </si>
  <si>
    <t>Праздник, посвященный Дню защиты детей</t>
  </si>
  <si>
    <t>Творческий конкурс среди вожатых и воспитателей ЗОЦ</t>
  </si>
  <si>
    <t>Праздник "До свидания, лето!"</t>
  </si>
  <si>
    <t>Фестиваль искусств среди ГОЦ</t>
  </si>
  <si>
    <t>Фестиваль искусств для ЗОЦ</t>
  </si>
  <si>
    <t>Новогодние праздничные мероприятия</t>
  </si>
  <si>
    <t>мебель</t>
  </si>
  <si>
    <t>комплекты пластиковой мебели</t>
  </si>
  <si>
    <t>заработная плата учащихся</t>
  </si>
  <si>
    <t>продукты</t>
  </si>
  <si>
    <t>доска строительная</t>
  </si>
  <si>
    <t>брус</t>
  </si>
  <si>
    <t>комплект для настольного тенниса</t>
  </si>
  <si>
    <t>антисептик для обработки</t>
  </si>
  <si>
    <t>теннисный стол</t>
  </si>
  <si>
    <t xml:space="preserve"> 001</t>
  </si>
  <si>
    <t>10 чел.*5дн.*96,00= 4800,00</t>
  </si>
  <si>
    <t>10чел. *5 дн.*96,00=4800,00</t>
  </si>
  <si>
    <t>33чел.*5дн.*100,00=16500,00</t>
  </si>
  <si>
    <t>флип-чарт, видеокамера</t>
  </si>
  <si>
    <t>33чел. Х 5 дн. х 100.00=16500,00</t>
  </si>
  <si>
    <t>разработка и проведение программы лагеря</t>
  </si>
  <si>
    <t>(канцтовары, диски, шнуры)</t>
  </si>
  <si>
    <t>проигрыватель DJ</t>
  </si>
  <si>
    <t>33чел*100,00*5 дн=16500,00</t>
  </si>
  <si>
    <t>разработка и проведение программы лагеря, образовательная и развлекательная программа</t>
  </si>
  <si>
    <t>канцтовары</t>
  </si>
  <si>
    <t xml:space="preserve">договоры подряда </t>
  </si>
  <si>
    <t>тренинговая программа</t>
  </si>
  <si>
    <t>футболки с логотипом</t>
  </si>
  <si>
    <t>40дет *160,00*7дн.=44800,00</t>
  </si>
  <si>
    <t>8 чел. х 100,00 х 7 дн.=5600,00</t>
  </si>
  <si>
    <t>33 чел. х 600,00 = 19800,00                      7 чел. х 300,00 = 2100,00</t>
  </si>
  <si>
    <t>Услуги по организации и проведению мероприятия</t>
  </si>
  <si>
    <t>Ценные призы</t>
  </si>
  <si>
    <t>призы</t>
  </si>
  <si>
    <t>воздушные нары</t>
  </si>
  <si>
    <t>благодарственные письма</t>
  </si>
  <si>
    <t>Договора ГПХ с ЕСН</t>
  </si>
  <si>
    <t>прием  у главы</t>
  </si>
  <si>
    <t>отправка детей на елки губернатора и Президента</t>
  </si>
  <si>
    <t>поздравления в стационарах</t>
  </si>
  <si>
    <t>елка для детей - инвалидов</t>
  </si>
  <si>
    <t>смотр- конкурс на лучшее предоставление услуг</t>
  </si>
  <si>
    <t>елка для детей безработных граждан</t>
  </si>
  <si>
    <t>изготовление нагрудной аттрибутики</t>
  </si>
  <si>
    <t>10 дн. *30 чел.*150,00=45000,00</t>
  </si>
  <si>
    <t>Канцелярские товары</t>
  </si>
  <si>
    <t>Канцтовары</t>
  </si>
  <si>
    <t>заработная плата преподавателей</t>
  </si>
  <si>
    <t>2500,00 х 6 чел.</t>
  </si>
  <si>
    <t>21 чел х 1000.00 = 21000,00                                            4 чел. х 500,00=2000,00</t>
  </si>
  <si>
    <t>1000,00 х 25 чел. =25000,00</t>
  </si>
  <si>
    <t>33чел. *700,00=23100,00</t>
  </si>
  <si>
    <t>25чел. *700,00=17500,00</t>
  </si>
  <si>
    <t>33 чел.*700,00=23100,00</t>
  </si>
  <si>
    <t>33чел*700,00=23100,00</t>
  </si>
  <si>
    <t>22 чел. х 2500,00= 55000,00</t>
  </si>
  <si>
    <t>продукты питания (наличные)</t>
  </si>
  <si>
    <t>городской турслет</t>
  </si>
  <si>
    <t>школа безопасности</t>
  </si>
  <si>
    <t>100,00 х 25 чел = 2500,00</t>
  </si>
  <si>
    <t>150,00 х 25чел. Х 4 дн.=15000,00</t>
  </si>
  <si>
    <t>ГОЦ санаторного типа на базе школ города по различным профилям оздоровления ( 18 дней.,                родительская плата 650 руб.)</t>
  </si>
  <si>
    <t>краевые, спонсорские, средства сторон-них организаций, родительские средства, не поступающие на счета КВО</t>
  </si>
  <si>
    <t xml:space="preserve">Продажа путевок, средства сторон-них организаций, перечисляемых на счет КВО </t>
  </si>
  <si>
    <t>150,00 х 25 чел. =3750,00</t>
  </si>
  <si>
    <t>400 чел. х 40,00= 16000,00</t>
  </si>
  <si>
    <t>Услуги ОЦ "Дружба" по организации турслета</t>
  </si>
  <si>
    <t>400 чел. х 30.00=12000,00</t>
  </si>
  <si>
    <t>услуги ДДЮТЭ по организации  и проведени. Турполосы</t>
  </si>
  <si>
    <t>400 х 20.00 = 8000,00</t>
  </si>
  <si>
    <t>услуги на проведение дискотеки и работу звукооператора (договор с физлицом)</t>
  </si>
  <si>
    <t>400 х 10.00 = 4000.00</t>
  </si>
  <si>
    <t>услуги по изнготовлению печатной продукции (грамот, сертификатов, вымпелов)</t>
  </si>
  <si>
    <t>100 х 20,00 = 2000,00</t>
  </si>
  <si>
    <t>услуги юридических лиц</t>
  </si>
  <si>
    <t>договор с физическим лицом</t>
  </si>
  <si>
    <t>договоры с физдицами</t>
  </si>
  <si>
    <t>1. Сохранение и укрепление здоровья детей, подростков и молодежи в каникулярные периоды</t>
  </si>
  <si>
    <t>1.1. ГОЦ санаторного типа на базе школ города по различным профилям оздоровления</t>
  </si>
  <si>
    <t>средства по программе</t>
  </si>
  <si>
    <t>1.2.Городские оздоровительные центры для будущих первоклассников из малообеспеченных семей на базе детских садов</t>
  </si>
  <si>
    <t>1.3. ГОЦ с дневным пребыванием</t>
  </si>
  <si>
    <t xml:space="preserve"> 1.3.1.Городские оздоровительные центры в период летних каникул</t>
  </si>
  <si>
    <t>1.3.2.Смета расходов на организацию городских оздоровительных центров в весенние каникулы</t>
  </si>
  <si>
    <t>1.3.3.Смета расходов на организацию городских оздоровительных центров в осенне-зимний период</t>
  </si>
  <si>
    <t>1.8.Конкурс «Образовательное учреждение - территория здоровья» 2011г.</t>
  </si>
  <si>
    <t>1.13. Профильные  ематические лагеря, походы и сборы для детей, увлекающихся экологией, спортом, туризмом, краеведением, археологией, морским делом, техническим творчеством и пр.</t>
  </si>
  <si>
    <t>1.13.1.Профильный лагерь "Соната"</t>
  </si>
  <si>
    <t>1.13.2.Профильный  лагерь будущих первоклассников (витаминизация)</t>
  </si>
  <si>
    <t>1.13.3. Профильный лагерь "Симфония"</t>
  </si>
  <si>
    <t>1.13.4.Профильный лагерь для учащихся ПУ № 40 "Патриот"</t>
  </si>
  <si>
    <t>1.13.5.Профильный лагерь "Британик"</t>
  </si>
  <si>
    <t>1.13.6."Чиновник и депутат"</t>
  </si>
  <si>
    <t>1.13.7.Профильный лагерь "Проба пера"</t>
  </si>
  <si>
    <t xml:space="preserve">1.14.Выезд одаренных детей в тематические профильные лагеря  и слеты краевого и Федерального уровней по военно-патриотическому, туристско-краеведческому, интеллектуальному, творческому, эколого-биологическому, спортивно- прикладному и др. направлениям </t>
  </si>
  <si>
    <t>тыс.руб.</t>
  </si>
  <si>
    <t>1</t>
  </si>
  <si>
    <t>1.4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</si>
  <si>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</si>
  <si>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</si>
  <si>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</si>
  <si>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</si>
  <si>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</si>
  <si>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</si>
  <si>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</si>
  <si>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</si>
  <si>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ИТОГО по п. 1.5</t>
  </si>
  <si>
    <t>1.6.</t>
  </si>
  <si>
    <t>1.6.1</t>
  </si>
  <si>
    <t>1.6.2</t>
  </si>
  <si>
    <t>1.6.3</t>
  </si>
  <si>
    <t>1.6.4</t>
  </si>
  <si>
    <t>1.6.5</t>
  </si>
  <si>
    <t>1.7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</si>
  <si>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</si>
  <si>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</si>
  <si>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</si>
  <si>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</si>
  <si>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</si>
  <si>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</si>
  <si>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</si>
  <si>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</si>
  <si>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1.7.9</t>
  </si>
  <si>
    <t>1.8.1</t>
  </si>
  <si>
    <t>1.8.2</t>
  </si>
  <si>
    <t>1.8.3</t>
  </si>
  <si>
    <t>1.9.</t>
  </si>
  <si>
    <t>1.9.1</t>
  </si>
  <si>
    <t>1.9.2</t>
  </si>
  <si>
    <t>1.9.3</t>
  </si>
  <si>
    <t>1.9.4</t>
  </si>
  <si>
    <t>1.10</t>
  </si>
  <si>
    <t>1.10.1</t>
  </si>
  <si>
    <t>1.10.2</t>
  </si>
  <si>
    <t>1.10.3</t>
  </si>
  <si>
    <t>1.11</t>
  </si>
  <si>
    <t>2.4.</t>
  </si>
  <si>
    <t>2.5.</t>
  </si>
  <si>
    <t>3.1.</t>
  </si>
  <si>
    <t>3.1.1</t>
  </si>
  <si>
    <t>3.1.2</t>
  </si>
  <si>
    <t>3.1.3</t>
  </si>
  <si>
    <t>3.1.4.</t>
  </si>
  <si>
    <t>3.1.5.</t>
  </si>
  <si>
    <t>3.2.</t>
  </si>
  <si>
    <t>3.2.1</t>
  </si>
  <si>
    <t>3.2.2.</t>
  </si>
  <si>
    <t>3.2.3.</t>
  </si>
  <si>
    <t>3.2.4.</t>
  </si>
  <si>
    <t>3.4.</t>
  </si>
  <si>
    <t>4.1</t>
  </si>
  <si>
    <t>4.1.1</t>
  </si>
  <si>
    <t>4.1.2.</t>
  </si>
  <si>
    <t>ИТОГО по п. 4.1.</t>
  </si>
  <si>
    <r>
      <t xml:space="preserve">1.14.1.Выезд одаренных детей </t>
    </r>
    <r>
      <rPr>
        <u val="single"/>
        <sz val="10"/>
        <rFont val="Arial"/>
        <family val="2"/>
      </rPr>
      <t>ЦДТ "ГНОМ"</t>
    </r>
    <r>
      <rPr>
        <sz val="10"/>
        <rFont val="Arial"/>
        <family val="0"/>
      </rPr>
      <t xml:space="preserve"> в тематические профильные лагеря  и слеты краевого и Федерального уровней по военно-патриотическому, туристско-краеведческому, интеллектуальному, творческому, эколого-биологическому, спортивно- прикладному и др. направлениям </t>
    </r>
  </si>
  <si>
    <t>родитель-ские средства, тыс. руб</t>
  </si>
  <si>
    <r>
      <t xml:space="preserve">1.14.2.Выезд одаренных детей </t>
    </r>
    <r>
      <rPr>
        <u val="single"/>
        <sz val="10"/>
        <rFont val="Arial Cyr"/>
        <family val="0"/>
      </rPr>
      <t xml:space="preserve">общеобразовательных учреждений </t>
    </r>
    <r>
      <rPr>
        <sz val="10"/>
        <rFont val="Arial Cyr"/>
        <family val="0"/>
      </rPr>
      <t>в тематические профильные лагеря  и слеты краевого и Федерального уровней по военно-патриотическому, туристско-краеведческому, интеллектуальному, творческому, эколого-биологическому, спортивно- прикладному и др. направлениям</t>
    </r>
  </si>
  <si>
    <t xml:space="preserve">1.14.3.Выезд одаренных детей ДДЮТ в тематические профильные лагеря  и слеты краевого и Федерального уровней по военно-патриотическому, туристско-краеведческому, интеллектуальному, творческому, эколого-биологическому, спортивно- прикладному и др. направлениям </t>
  </si>
  <si>
    <r>
      <t xml:space="preserve">1.14.4.Выезд одаренных детей  </t>
    </r>
    <r>
      <rPr>
        <u val="single"/>
        <sz val="10"/>
        <rFont val="Arial Cyr"/>
        <family val="0"/>
      </rPr>
      <t xml:space="preserve">лицея № 1 </t>
    </r>
    <r>
      <rPr>
        <sz val="10"/>
        <rFont val="Arial Cyr"/>
        <family val="0"/>
      </rPr>
      <t xml:space="preserve">в тематические профильные лагеря  и слеты краевого и Федерального уровней по военно-патриотическому, туристско-краеведческому, интеллектуальному, творческому, эколого-биологическому, спортивно- прикладному и др. направлениям  </t>
    </r>
  </si>
  <si>
    <r>
      <t xml:space="preserve">1.14.5.Выезд одаренных детей </t>
    </r>
    <r>
      <rPr>
        <u val="single"/>
        <sz val="10"/>
        <rFont val="Arial Cyr"/>
        <family val="0"/>
      </rPr>
      <t xml:space="preserve">ЦДЮНТТ </t>
    </r>
    <r>
      <rPr>
        <sz val="10"/>
        <rFont val="Arial Cyr"/>
        <family val="0"/>
      </rPr>
      <t xml:space="preserve">в тематические профильные лагеря  и слеты краевого и Федерального уровней по военно-патриотическому, туристско-краеведческому, интеллектуальному, творческому, эколого-биологическому, спортивно- прикладному и др. направлениям </t>
    </r>
  </si>
  <si>
    <t>ИТОГО</t>
  </si>
  <si>
    <t>1.15. Профильные палаточные лагеря, туристические походы для детей увлекающихся различными видами спорта, туризмом, исследовательской и посковой  деятельностью</t>
  </si>
  <si>
    <t>1.15.1.Туристические походы отдела по делам молодежи</t>
  </si>
  <si>
    <t>1.15.2.Эколого-исследовательский отряд</t>
  </si>
  <si>
    <t>1.15.3. Оборонно-спортивный лагерь для старшеклассников</t>
  </si>
  <si>
    <t>1.15.4.Профильный  передвижной научно- поисковый лагерь "Обряды и традиции народов Прикамья"</t>
  </si>
  <si>
    <t>1.15.5.Профильный военно-спортивный лагерь "Каскад"</t>
  </si>
  <si>
    <t>1.15.6.Туристические походы ДМЦ "Нептун"</t>
  </si>
  <si>
    <t>1.15.7.туристические походы ДДЮТЭ</t>
  </si>
  <si>
    <t>1.15.8. Профильный передвижной "Ландшафтный дизайнер"</t>
  </si>
  <si>
    <t>1.15.9. Туристические походы Комитета по физической культуре и спорту</t>
  </si>
  <si>
    <t>остаток</t>
  </si>
  <si>
    <t>1.16. Туристические слеты</t>
  </si>
  <si>
    <t>1.16.1.Туристические слеты ДДЮТЭ</t>
  </si>
  <si>
    <t>1.16.2.Туристический слет одаренных детей</t>
  </si>
  <si>
    <t>1.18.2.Фестиваль спорта для ЗОЦ</t>
  </si>
  <si>
    <t xml:space="preserve">1.18.1.Городской спортивный праздник </t>
  </si>
  <si>
    <t>2.2.</t>
  </si>
  <si>
    <t>3370*</t>
  </si>
  <si>
    <t xml:space="preserve"> Городские оздоровительные центры в осенне-зимний период</t>
  </si>
  <si>
    <t>1.18.3.Конкурс здоровье сберегающих проектов для ГОЦ и ЗОЦ</t>
  </si>
  <si>
    <t>1.18.4.Фестиваль здоровья</t>
  </si>
  <si>
    <t>1.19.1.Конкурс экологических проектов для ГОЦ и ЗОЦ</t>
  </si>
  <si>
    <t>1.20.Итоговый слет детских активов городских загородных оздоровительных центров, полевых лагерей, туристических походов, трудовых формирований</t>
  </si>
  <si>
    <t>2.1.Молодежные профильные лагеря по основным направлениям молодежной политики</t>
  </si>
  <si>
    <t>1.19. Организация и проведение мероприятий, направленных на экологическое воспитание</t>
  </si>
  <si>
    <t xml:space="preserve">1.18.Массовые мероприятия, направленные на формирование основ здорового образа жизни для ГОЦ и ЗОЦ </t>
  </si>
  <si>
    <t>2.Организация развивающей культурно-досуговой деятельности детей и молодежи</t>
  </si>
  <si>
    <t>2.1.1.Молодежный профильный лагерь "Дебаты"</t>
  </si>
  <si>
    <t>2.1.2.Молодежный профильный лагерь "Школа МС"</t>
  </si>
  <si>
    <t>2.1.3.Молодежный бизнес-лагерь</t>
  </si>
  <si>
    <t>2.1.4.Профильный лагерь "Свое дело" в весенние каникулы</t>
  </si>
  <si>
    <t>2.3.Творческие конкурсы, фестивали и праздники для детей. Городские массовые акции</t>
  </si>
  <si>
    <t>2.3.1.Конкурс театрализованных представлений, посвященных Дню Памяти и скорби</t>
  </si>
  <si>
    <t>2.3.2.Конкурс талантов "Апплодисменты"</t>
  </si>
  <si>
    <t>2.3.3.Фестиваль интеллектуальных игр</t>
  </si>
  <si>
    <t>2.3.4."Летняя юморина"</t>
  </si>
  <si>
    <t>2.3.5.Фестиваль искусств среди ЗОЦ</t>
  </si>
  <si>
    <t>2.3.6.Фестиваль искусств среди ГОЦ</t>
  </si>
  <si>
    <t>Наименование мероприятия</t>
  </si>
  <si>
    <t>2.3.8.День защиты детей</t>
  </si>
  <si>
    <t>2.3.9.Конкурс "Лучший вожатый, воспитатель"</t>
  </si>
  <si>
    <t>2.3.10 Праздник "До свидания, лето!"</t>
  </si>
  <si>
    <t>2.6.Массовые городские мероприятия. Рождественский карнавал</t>
  </si>
  <si>
    <t>2.7.Обеспечение новогодними подарками учащихся начальных классов и воспитанников дошкольных образовательных учреждений, детей приоритетных категорий</t>
  </si>
  <si>
    <t xml:space="preserve">3.Создание социально-правовых и реабилитационных механизмов предоставления услуг в сфере отдыха, оздоровления и трудоустройства детей, подростков и молодежи </t>
  </si>
  <si>
    <t>3.10. Городской слет трудовых формирований</t>
  </si>
  <si>
    <t>4.Обеспечение сохранения и развития инфраструктуры детского отдыха и оздоровления в городе Березники</t>
  </si>
  <si>
    <t>4.2.Подготовка спортивных площадок, спортивных залов, ледовых площадок для массовго оказания услуг школьникам</t>
  </si>
  <si>
    <t xml:space="preserve">4.4.Оборудование летних открытых  детских зон отдыха,  для ГОЦ </t>
  </si>
  <si>
    <t>3.2.Предоставление бесплатных и льготных путевок в ГОЦ</t>
  </si>
  <si>
    <t xml:space="preserve">200,00 руб * 120 чел.  = 24000,00  </t>
  </si>
  <si>
    <t xml:space="preserve">200,00 руб * 120 чел  = 24000,00  </t>
  </si>
  <si>
    <t xml:space="preserve">20,00 руб *120 чел.  = 2400,00  </t>
  </si>
  <si>
    <t xml:space="preserve">550,00 руб. * 120 чел. = 66000,00  </t>
  </si>
  <si>
    <t>1.10. Акция "В бассейн - за здоровьем"</t>
  </si>
  <si>
    <t>Туристические походы ДМЦ "Нептун" ( 60 чел.- род.плата 500,00 руб., 10 чел. (льгот.)- род.плата 300,00 руб., 20 чел.- бесплатно)</t>
  </si>
  <si>
    <t>3000*</t>
  </si>
  <si>
    <t>Краевой  открытый молодежный турслет</t>
  </si>
  <si>
    <t>август - сентябрь</t>
  </si>
  <si>
    <t>июнь- август (распределение по ОУ после подтверждения дислокации)</t>
  </si>
  <si>
    <t>3 квартал, отдел дошкольного образования</t>
  </si>
  <si>
    <t>июнь-август, распределение после подтверждения дислокации</t>
  </si>
  <si>
    <t>2 квартал, перемещение произведено</t>
  </si>
  <si>
    <t>3 квартал, распределение средств после подтверждения дислокации</t>
  </si>
  <si>
    <t>3 квартал, отдел дополнительного образования КВО</t>
  </si>
  <si>
    <t>июнь, ДМШ № 2 Управление культуры</t>
  </si>
  <si>
    <t>май - июнь, отдел дошкольного образования</t>
  </si>
  <si>
    <t>июнь, ДМШ № 2, Управление культуры</t>
  </si>
  <si>
    <t>июнь, отдел дополнительного образования КВО</t>
  </si>
  <si>
    <t>июнь, гимназия № 9</t>
  </si>
  <si>
    <t>3 квартал, ЦДТ "Гном"</t>
  </si>
  <si>
    <t>июнь, ЦДТ "Гном"</t>
  </si>
  <si>
    <t>июнь, отдел школьного образования</t>
  </si>
  <si>
    <t>июнь, ДДЮТ</t>
  </si>
  <si>
    <t>июнь, Лицей  № 1</t>
  </si>
  <si>
    <t>июнь, ЦДЮНТТ</t>
  </si>
  <si>
    <t>250х2х10 чел.=5000,00                     2500,00 х 2 х 1 чел.= 5000.00</t>
  </si>
  <si>
    <t>4000,00 х 5 чел. = 20000,00                625,00 х 8 чел = 5000,00</t>
  </si>
  <si>
    <t>Договоры</t>
  </si>
  <si>
    <t>4330,00*1,15*1,342/21*10/8*2,5=994,42       994,42*1100чел=1093862,00</t>
  </si>
  <si>
    <t>4330,00*1,15*1,342/21*5/8*3=596,65      596,65*215чел=128279,75</t>
  </si>
  <si>
    <t>4330,00*1,15*1,342/21*10/8*2,5=994,42       994,42*450чел=447489,00</t>
  </si>
  <si>
    <t>заработная плата педагогов</t>
  </si>
  <si>
    <t>30 чел. * 4330,00 * 1,15*х 1,342 =200474,67</t>
  </si>
  <si>
    <t>июнь, СЮН</t>
  </si>
  <si>
    <t>май, отдел школьного образования КВО</t>
  </si>
  <si>
    <t>июль, БИХМ, Управление культуры</t>
  </si>
  <si>
    <t>июль, ДЮЦ "Каскад"</t>
  </si>
  <si>
    <t>июль, ДМЦ "Нептун"</t>
  </si>
  <si>
    <t xml:space="preserve"> ДДЮТЭ</t>
  </si>
  <si>
    <t>7 чел. *100,00*7дн.=4900,00</t>
  </si>
  <si>
    <t>июль-август, КФКС и ДМ</t>
  </si>
  <si>
    <t>сентябрь, ДДЮТЭ</t>
  </si>
  <si>
    <t>сентябрь, лицей № 1</t>
  </si>
  <si>
    <t>июнь, КФКС и ДМ</t>
  </si>
  <si>
    <t>июль, отдел дополнительного образования КВО</t>
  </si>
  <si>
    <t>июнь, отдел дополнительного образования, распределение по учреждениям после проведения мероприятия</t>
  </si>
  <si>
    <t>июль, отдел дополнительного образования КВО, распределение по учреждениям по итогам проведения мероприятия</t>
  </si>
  <si>
    <t>сентябрь, отдел дополнительного образования КВО</t>
  </si>
  <si>
    <t>июль, ДШИ им. Старкова</t>
  </si>
  <si>
    <t>апрель, отдел дополнительного образования КВО</t>
  </si>
  <si>
    <t>июль, Управление культуры, парк культуры и  отдыха</t>
  </si>
  <si>
    <t>август, КФКС и ДМ, Березниковский дворец молодежи</t>
  </si>
  <si>
    <t>июнь, Парк культуры и отдыха, Управление культуры</t>
  </si>
  <si>
    <t>август,Управление культуры, парк культуры и отдыха</t>
  </si>
  <si>
    <t>1.3.3</t>
  </si>
  <si>
    <t>1.3.4.</t>
  </si>
  <si>
    <t>Городские оздоровительные центры - спутники (за счет родительских средств)</t>
  </si>
  <si>
    <t>Городские оздоровительные центры в весенние каникулы</t>
  </si>
  <si>
    <t>Краевой семинар "Молодежь - за биоразнообразие"</t>
  </si>
  <si>
    <t>Акция "Бумаге-вторую жизнь"</t>
  </si>
  <si>
    <t>июль, отдел дополнительного образования</t>
  </si>
  <si>
    <t>июнь, ЦЭВД "Элегия"</t>
  </si>
  <si>
    <t xml:space="preserve">2.3.7.Зимние оздоровительные мероприятия </t>
  </si>
  <si>
    <t>август, ДЦК</t>
  </si>
  <si>
    <t>4 квартал, отдел дополнительного образования КВО (по статьям расходов распределение будет произведено перед зимними каникулами)</t>
  </si>
  <si>
    <t>4 квартал, отдел дополнительного образования КВО.</t>
  </si>
  <si>
    <t>4 квартал, отдел дополнительного образования КВО, перераспредление будет произведено перед новогодними каникулами</t>
  </si>
  <si>
    <t>сентябрь, ДЮЦ "Каскад"</t>
  </si>
  <si>
    <t>9 куб.м *8000,00 =72000,00 (Темп)</t>
  </si>
  <si>
    <t>3 куб.м*7500,00=22500,00 (Темп)</t>
  </si>
  <si>
    <t>1*2500,00 =2500,00 (Темп)                   2 х 2500,00 = 5000,00 (Дружба)</t>
  </si>
  <si>
    <t>Темп)</t>
  </si>
  <si>
    <t>3 *15000,00=45000,00 (Дружба)</t>
  </si>
  <si>
    <t>май, отдел дополнительного образования, перераспределение будет произведено после уточнения дислокации ГОЦ</t>
  </si>
  <si>
    <t>перераспредление будет произведено после утверждения дислокации трудовых формирований</t>
  </si>
  <si>
    <t>3.8.1.Организация работы трудовых формирований  образовательных учреждений</t>
  </si>
  <si>
    <t>3.8.2.Трудовые формирования студенческого молодежного движения</t>
  </si>
  <si>
    <t>июнь, КФКС и ДМ, Березниковский дворец молодежи</t>
  </si>
  <si>
    <t>ноябрь - декабрь, отдел дополнительного образования КВО, перераспределение будет произведено после уточнения дислокации трудовых формирований</t>
  </si>
  <si>
    <t>3.9. Организация работы трудовых "Отрядов мэра"</t>
  </si>
  <si>
    <t xml:space="preserve">июнь - август, КФКС и ДМ, Березниковский дворец молодежи, </t>
  </si>
  <si>
    <t>июль,  КФКС и ДМ, Березниковский дворец молодежи</t>
  </si>
  <si>
    <t>июнь,  КФКС и ДМ, Березниковский дворец молодежи</t>
  </si>
  <si>
    <t>июнь, КФКС и ДМ,Березниковский дворец молодежи</t>
  </si>
  <si>
    <t>июль, КФКС и ДМ, Березниковский дворец молодежи</t>
  </si>
  <si>
    <t>3.8.3.Организация работы трудовых формирований  образовательных учреждений в осенне - зимний период</t>
  </si>
  <si>
    <t>3.3. Приобретение путевок для работников бюджетной сферы</t>
  </si>
  <si>
    <t>закуп путевок в муниципальные лагеря для работников бюджетной сферы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</si>
</sst>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32">
    <font>
      <sz val="10"/>
      <name val="Arial"/>
      <family val="0"/>
    </font>
    <font>
      <sz val="8"/>
      <name val="Arial"/>
      <family val="0"/>
    </font>
    <font>
      <sz val="10"/>
      <color indexed="2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0"/>
      <color indexed="48"/>
      <name val="Times New Roman"/>
      <family val="1"/>
    </font>
    <font>
      <sz val="10"/>
      <color indexed="48"/>
      <name val="Arial"/>
      <family val="0"/>
    </font>
    <font>
      <b/>
      <sz val="8"/>
      <color indexed="10"/>
      <name val="Arial Cyr"/>
      <family val="2"/>
    </font>
    <font>
      <sz val="8"/>
      <color indexed="10"/>
      <name val="Arial Cyr"/>
      <family val="2"/>
    </font>
    <font>
      <sz val="10"/>
      <name val="Arial Cyr"/>
      <family val="0"/>
    </font>
    <font>
      <u val="single"/>
      <sz val="10"/>
      <name val="Arial"/>
      <family val="2"/>
    </font>
    <font>
      <u val="single"/>
      <sz val="10"/>
      <name val="Arial Cyr"/>
      <family val="0"/>
    </font>
    <font>
      <b/>
      <sz val="8"/>
      <name val="Arial"/>
      <family val="0"/>
    </font>
    <font>
      <b/>
      <i/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6"/>
      <name val="Arial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3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3" xfId="0" applyFont="1" applyBorder="1" applyAlignment="1">
      <alignment vertical="top" wrapText="1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14" fillId="0" borderId="1" xfId="0" applyFont="1" applyBorder="1" applyAlignment="1">
      <alignment vertical="top" wrapText="1"/>
    </xf>
    <xf numFmtId="2" fontId="14" fillId="0" borderId="1" xfId="0" applyNumberFormat="1" applyFont="1" applyBorder="1" applyAlignment="1">
      <alignment vertical="top" wrapText="1"/>
    </xf>
    <xf numFmtId="0" fontId="15" fillId="0" borderId="0" xfId="0" applyFont="1" applyAlignment="1">
      <alignment/>
    </xf>
    <xf numFmtId="2" fontId="8" fillId="0" borderId="15" xfId="0" applyNumberFormat="1" applyFont="1" applyFill="1" applyBorder="1" applyAlignment="1">
      <alignment vertical="top" wrapText="1"/>
    </xf>
    <xf numFmtId="2" fontId="8" fillId="0" borderId="0" xfId="0" applyNumberFormat="1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2" fontId="8" fillId="3" borderId="1" xfId="0" applyNumberFormat="1" applyFont="1" applyFill="1" applyBorder="1" applyAlignment="1">
      <alignment vertical="top" wrapText="1"/>
    </xf>
    <xf numFmtId="2" fontId="8" fillId="3" borderId="0" xfId="0" applyNumberFormat="1" applyFont="1" applyFill="1" applyBorder="1" applyAlignment="1">
      <alignment vertical="top" wrapText="1"/>
    </xf>
    <xf numFmtId="0" fontId="0" fillId="3" borderId="0" xfId="0" applyFill="1" applyAlignment="1">
      <alignment/>
    </xf>
    <xf numFmtId="0" fontId="8" fillId="3" borderId="0" xfId="0" applyFont="1" applyFill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8" fillId="3" borderId="1" xfId="0" applyFont="1" applyFill="1" applyBorder="1" applyAlignment="1">
      <alignment/>
    </xf>
    <xf numFmtId="0" fontId="8" fillId="0" borderId="0" xfId="0" applyFont="1" applyFill="1" applyAlignment="1">
      <alignment vertical="top" wrapText="1"/>
    </xf>
    <xf numFmtId="0" fontId="8" fillId="0" borderId="1" xfId="0" applyFont="1" applyFill="1" applyBorder="1" applyAlignment="1">
      <alignment/>
    </xf>
    <xf numFmtId="0" fontId="12" fillId="0" borderId="1" xfId="0" applyFont="1" applyBorder="1" applyAlignment="1">
      <alignment vertical="top" wrapText="1"/>
    </xf>
    <xf numFmtId="2" fontId="12" fillId="0" borderId="1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2" fontId="12" fillId="0" borderId="0" xfId="0" applyNumberFormat="1" applyFont="1" applyFill="1" applyBorder="1" applyAlignment="1">
      <alignment vertical="top" wrapText="1"/>
    </xf>
    <xf numFmtId="2" fontId="12" fillId="3" borderId="1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/>
    </xf>
    <xf numFmtId="0" fontId="10" fillId="0" borderId="0" xfId="0" applyFont="1" applyAlignment="1">
      <alignment/>
    </xf>
    <xf numFmtId="0" fontId="12" fillId="3" borderId="0" xfId="0" applyFont="1" applyFill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0" fontId="16" fillId="4" borderId="2" xfId="0" applyFont="1" applyFill="1" applyBorder="1" applyAlignment="1">
      <alignment horizontal="center" vertical="top" wrapText="1"/>
    </xf>
    <xf numFmtId="0" fontId="16" fillId="4" borderId="10" xfId="0" applyFont="1" applyFill="1" applyBorder="1" applyAlignment="1">
      <alignment horizontal="center" vertical="top" wrapText="1"/>
    </xf>
    <xf numFmtId="0" fontId="17" fillId="4" borderId="10" xfId="0" applyFont="1" applyFill="1" applyBorder="1" applyAlignment="1">
      <alignment vertical="top" wrapText="1"/>
    </xf>
    <xf numFmtId="0" fontId="3" fillId="4" borderId="0" xfId="0" applyFont="1" applyFill="1" applyAlignment="1">
      <alignment/>
    </xf>
    <xf numFmtId="0" fontId="1" fillId="4" borderId="1" xfId="0" applyFont="1" applyFill="1" applyBorder="1" applyAlignment="1">
      <alignment vertical="top" wrapText="1"/>
    </xf>
    <xf numFmtId="2" fontId="5" fillId="5" borderId="2" xfId="0" applyNumberFormat="1" applyFont="1" applyFill="1" applyBorder="1" applyAlignment="1">
      <alignment horizontal="center" vertical="top" wrapText="1"/>
    </xf>
    <xf numFmtId="2" fontId="5" fillId="5" borderId="3" xfId="0" applyNumberFormat="1" applyFont="1" applyFill="1" applyBorder="1" applyAlignment="1">
      <alignment horizontal="center" vertical="top" wrapText="1"/>
    </xf>
    <xf numFmtId="2" fontId="5" fillId="5" borderId="11" xfId="0" applyNumberFormat="1" applyFont="1" applyFill="1" applyBorder="1" applyAlignment="1">
      <alignment horizontal="center" vertical="top" wrapText="1"/>
    </xf>
    <xf numFmtId="2" fontId="1" fillId="4" borderId="1" xfId="0" applyNumberFormat="1" applyFont="1" applyFill="1" applyBorder="1" applyAlignment="1">
      <alignment vertical="top" wrapText="1"/>
    </xf>
    <xf numFmtId="0" fontId="0" fillId="4" borderId="0" xfId="0" applyFill="1" applyAlignment="1">
      <alignment/>
    </xf>
    <xf numFmtId="0" fontId="1" fillId="4" borderId="0" xfId="0" applyFont="1" applyFill="1" applyBorder="1" applyAlignment="1">
      <alignment vertical="top" wrapText="1"/>
    </xf>
    <xf numFmtId="2" fontId="1" fillId="4" borderId="0" xfId="0" applyNumberFormat="1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vertical="top" wrapText="1"/>
    </xf>
    <xf numFmtId="2" fontId="7" fillId="5" borderId="0" xfId="0" applyNumberFormat="1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vertical="top" wrapText="1"/>
    </xf>
    <xf numFmtId="2" fontId="7" fillId="4" borderId="0" xfId="0" applyNumberFormat="1" applyFont="1" applyFill="1" applyBorder="1" applyAlignment="1">
      <alignment horizontal="center" vertical="top" wrapText="1"/>
    </xf>
    <xf numFmtId="2" fontId="5" fillId="5" borderId="2" xfId="0" applyNumberFormat="1" applyFont="1" applyFill="1" applyBorder="1" applyAlignment="1">
      <alignment horizontal="center" vertical="top" wrapText="1"/>
    </xf>
    <xf numFmtId="2" fontId="0" fillId="4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2" fontId="7" fillId="5" borderId="2" xfId="0" applyNumberFormat="1" applyFont="1" applyFill="1" applyBorder="1" applyAlignment="1">
      <alignment horizontal="center" vertical="top" wrapText="1"/>
    </xf>
    <xf numFmtId="2" fontId="1" fillId="4" borderId="2" xfId="0" applyNumberFormat="1" applyFont="1" applyFill="1" applyBorder="1" applyAlignment="1">
      <alignment vertical="top" wrapText="1"/>
    </xf>
    <xf numFmtId="2" fontId="5" fillId="0" borderId="2" xfId="0" applyNumberFormat="1" applyFont="1" applyBorder="1" applyAlignment="1">
      <alignment horizontal="right" vertical="top" wrapText="1"/>
    </xf>
    <xf numFmtId="2" fontId="16" fillId="4" borderId="10" xfId="0" applyNumberFormat="1" applyFont="1" applyFill="1" applyBorder="1" applyAlignment="1">
      <alignment horizontal="center" vertical="top" wrapText="1"/>
    </xf>
    <xf numFmtId="2" fontId="0" fillId="0" borderId="1" xfId="0" applyNumberForma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2" fontId="7" fillId="0" borderId="0" xfId="0" applyNumberFormat="1" applyFont="1" applyFill="1" applyBorder="1" applyAlignment="1">
      <alignment horizontal="center" vertical="top" wrapText="1"/>
    </xf>
    <xf numFmtId="2" fontId="0" fillId="0" borderId="1" xfId="0" applyNumberForma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vertical="top" wrapText="1"/>
    </xf>
    <xf numFmtId="2" fontId="0" fillId="0" borderId="4" xfId="0" applyNumberFormat="1" applyFill="1" applyBorder="1" applyAlignment="1">
      <alignment/>
    </xf>
    <xf numFmtId="0" fontId="0" fillId="0" borderId="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2" fontId="0" fillId="3" borderId="1" xfId="0" applyNumberFormat="1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0" fontId="18" fillId="0" borderId="2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18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3" borderId="13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0" fontId="0" fillId="0" borderId="1" xfId="0" applyFont="1" applyFill="1" applyBorder="1" applyAlignment="1">
      <alignment vertical="top" wrapText="1"/>
    </xf>
    <xf numFmtId="2" fontId="1" fillId="0" borderId="4" xfId="0" applyNumberFormat="1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horizontal="left"/>
    </xf>
    <xf numFmtId="2" fontId="0" fillId="0" borderId="13" xfId="0" applyNumberFormat="1" applyBorder="1" applyAlignment="1">
      <alignment/>
    </xf>
    <xf numFmtId="2" fontId="0" fillId="3" borderId="13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vertical="top" wrapText="1"/>
    </xf>
    <xf numFmtId="0" fontId="1" fillId="4" borderId="10" xfId="0" applyFont="1" applyFill="1" applyBorder="1" applyAlignment="1">
      <alignment vertical="top" wrapText="1"/>
    </xf>
    <xf numFmtId="2" fontId="1" fillId="4" borderId="10" xfId="0" applyNumberFormat="1" applyFont="1" applyFill="1" applyBorder="1" applyAlignment="1">
      <alignment vertical="top" wrapText="1"/>
    </xf>
    <xf numFmtId="2" fontId="0" fillId="0" borderId="18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0" fontId="1" fillId="0" borderId="3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right" vertical="top" wrapText="1"/>
    </xf>
    <xf numFmtId="0" fontId="5" fillId="0" borderId="18" xfId="0" applyFont="1" applyBorder="1" applyAlignment="1">
      <alignment horizontal="right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vertical="top" wrapText="1"/>
    </xf>
    <xf numFmtId="2" fontId="7" fillId="5" borderId="10" xfId="0" applyNumberFormat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19" xfId="0" applyFont="1" applyFill="1" applyBorder="1" applyAlignment="1">
      <alignment horizontal="center" vertical="top" wrapText="1"/>
    </xf>
    <xf numFmtId="0" fontId="5" fillId="3" borderId="19" xfId="0" applyFont="1" applyFill="1" applyBorder="1" applyAlignment="1">
      <alignment vertical="top" wrapText="1"/>
    </xf>
    <xf numFmtId="2" fontId="7" fillId="5" borderId="19" xfId="0" applyNumberFormat="1" applyFont="1" applyFill="1" applyBorder="1" applyAlignment="1">
      <alignment horizontal="center" vertical="top" wrapText="1"/>
    </xf>
    <xf numFmtId="2" fontId="0" fillId="4" borderId="13" xfId="0" applyNumberFormat="1" applyFill="1" applyBorder="1" applyAlignment="1">
      <alignment/>
    </xf>
    <xf numFmtId="0" fontId="0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2" fontId="5" fillId="0" borderId="11" xfId="0" applyNumberFormat="1" applyFont="1" applyBorder="1" applyAlignment="1">
      <alignment horizontal="right" vertical="top" wrapText="1"/>
    </xf>
    <xf numFmtId="2" fontId="0" fillId="4" borderId="14" xfId="0" applyNumberFormat="1" applyFill="1" applyBorder="1" applyAlignment="1">
      <alignment/>
    </xf>
    <xf numFmtId="0" fontId="18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2" fontId="21" fillId="0" borderId="1" xfId="0" applyNumberFormat="1" applyFont="1" applyBorder="1" applyAlignment="1">
      <alignment vertical="top" wrapText="1"/>
    </xf>
    <xf numFmtId="1" fontId="2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justify"/>
    </xf>
    <xf numFmtId="2" fontId="0" fillId="4" borderId="1" xfId="0" applyNumberFormat="1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0" fontId="3" fillId="6" borderId="1" xfId="0" applyFont="1" applyFill="1" applyBorder="1" applyAlignment="1">
      <alignment/>
    </xf>
    <xf numFmtId="2" fontId="4" fillId="0" borderId="0" xfId="0" applyNumberFormat="1" applyFont="1" applyAlignment="1">
      <alignment/>
    </xf>
    <xf numFmtId="2" fontId="1" fillId="0" borderId="1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22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/>
    </xf>
    <xf numFmtId="2" fontId="22" fillId="0" borderId="1" xfId="0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14" fontId="0" fillId="0" borderId="14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21" fillId="0" borderId="1" xfId="0" applyNumberFormat="1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24" fillId="0" borderId="0" xfId="0" applyNumberFormat="1" applyFont="1" applyBorder="1" applyAlignment="1">
      <alignment/>
    </xf>
    <xf numFmtId="2" fontId="24" fillId="0" borderId="0" xfId="0" applyNumberFormat="1" applyFont="1" applyFill="1" applyBorder="1" applyAlignment="1">
      <alignment/>
    </xf>
    <xf numFmtId="1" fontId="1" fillId="0" borderId="1" xfId="0" applyNumberFormat="1" applyFont="1" applyBorder="1" applyAlignment="1">
      <alignment/>
    </xf>
    <xf numFmtId="2" fontId="1" fillId="0" borderId="1" xfId="0" applyNumberFormat="1" applyFont="1" applyFill="1" applyBorder="1" applyAlignment="1">
      <alignment/>
    </xf>
    <xf numFmtId="2" fontId="21" fillId="0" borderId="1" xfId="0" applyNumberFormat="1" applyFont="1" applyFill="1" applyBorder="1" applyAlignment="1">
      <alignment/>
    </xf>
    <xf numFmtId="1" fontId="21" fillId="0" borderId="1" xfId="0" applyNumberFormat="1" applyFont="1" applyBorder="1" applyAlignment="1">
      <alignment/>
    </xf>
    <xf numFmtId="2" fontId="21" fillId="0" borderId="1" xfId="0" applyNumberFormat="1" applyFont="1" applyBorder="1" applyAlignment="1">
      <alignment/>
    </xf>
    <xf numFmtId="2" fontId="1" fillId="0" borderId="0" xfId="0" applyNumberFormat="1" applyFont="1" applyBorder="1" applyAlignment="1">
      <alignment vertical="top" wrapText="1"/>
    </xf>
    <xf numFmtId="2" fontId="1" fillId="0" borderId="13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left" vertical="top" wrapText="1"/>
    </xf>
    <xf numFmtId="2" fontId="0" fillId="0" borderId="2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vertical="top" wrapText="1"/>
    </xf>
    <xf numFmtId="2" fontId="0" fillId="4" borderId="2" xfId="0" applyNumberFormat="1" applyFill="1" applyBorder="1" applyAlignment="1">
      <alignment vertical="top" wrapText="1"/>
    </xf>
    <xf numFmtId="2" fontId="0" fillId="3" borderId="2" xfId="0" applyNumberFormat="1" applyFill="1" applyBorder="1" applyAlignment="1">
      <alignment/>
    </xf>
    <xf numFmtId="2" fontId="0" fillId="0" borderId="2" xfId="0" applyNumberFormat="1" applyBorder="1" applyAlignment="1">
      <alignment/>
    </xf>
    <xf numFmtId="2" fontId="0" fillId="4" borderId="2" xfId="0" applyNumberFormat="1" applyFill="1" applyBorder="1" applyAlignment="1">
      <alignment/>
    </xf>
    <xf numFmtId="2" fontId="3" fillId="0" borderId="2" xfId="0" applyNumberFormat="1" applyFont="1" applyBorder="1" applyAlignment="1">
      <alignment/>
    </xf>
    <xf numFmtId="2" fontId="0" fillId="3" borderId="3" xfId="0" applyNumberFormat="1" applyFill="1" applyBorder="1" applyAlignment="1">
      <alignment/>
    </xf>
    <xf numFmtId="2" fontId="3" fillId="4" borderId="2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2" fontId="0" fillId="0" borderId="3" xfId="0" applyNumberFormat="1" applyFill="1" applyBorder="1" applyAlignment="1">
      <alignment/>
    </xf>
    <xf numFmtId="2" fontId="0" fillId="3" borderId="2" xfId="0" applyNumberFormat="1" applyFont="1" applyFill="1" applyBorder="1" applyAlignment="1">
      <alignment horizontal="left"/>
    </xf>
    <xf numFmtId="2" fontId="0" fillId="0" borderId="2" xfId="0" applyNumberFormat="1" applyFont="1" applyFill="1" applyBorder="1" applyAlignment="1">
      <alignment horizontal="left"/>
    </xf>
    <xf numFmtId="2" fontId="0" fillId="3" borderId="3" xfId="0" applyNumberFormat="1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Fill="1" applyBorder="1" applyAlignment="1">
      <alignment/>
    </xf>
    <xf numFmtId="49" fontId="0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 vertical="top" wrapText="1"/>
    </xf>
    <xf numFmtId="1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/>
    </xf>
    <xf numFmtId="1" fontId="21" fillId="0" borderId="1" xfId="0" applyNumberFormat="1" applyFont="1" applyBorder="1" applyAlignment="1">
      <alignment/>
    </xf>
    <xf numFmtId="49" fontId="25" fillId="0" borderId="1" xfId="0" applyNumberFormat="1" applyFont="1" applyBorder="1" applyAlignment="1">
      <alignment/>
    </xf>
    <xf numFmtId="0" fontId="26" fillId="0" borderId="1" xfId="0" applyFont="1" applyBorder="1" applyAlignment="1">
      <alignment horizontal="left" vertical="top" wrapText="1"/>
    </xf>
    <xf numFmtId="2" fontId="27" fillId="0" borderId="1" xfId="0" applyNumberFormat="1" applyFont="1" applyBorder="1" applyAlignment="1">
      <alignment vertical="top" wrapText="1"/>
    </xf>
    <xf numFmtId="1" fontId="28" fillId="0" borderId="1" xfId="0" applyNumberFormat="1" applyFont="1" applyBorder="1" applyAlignment="1">
      <alignment/>
    </xf>
    <xf numFmtId="2" fontId="27" fillId="0" borderId="1" xfId="0" applyNumberFormat="1" applyFont="1" applyBorder="1" applyAlignment="1">
      <alignment/>
    </xf>
    <xf numFmtId="2" fontId="28" fillId="0" borderId="1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8" fillId="0" borderId="1" xfId="0" applyNumberFormat="1" applyFont="1" applyBorder="1" applyAlignment="1">
      <alignment horizontal="right"/>
    </xf>
    <xf numFmtId="0" fontId="25" fillId="0" borderId="1" xfId="0" applyFont="1" applyBorder="1" applyAlignment="1">
      <alignment horizontal="left" vertical="top" wrapText="1"/>
    </xf>
    <xf numFmtId="1" fontId="27" fillId="0" borderId="1" xfId="0" applyNumberFormat="1" applyFont="1" applyBorder="1" applyAlignment="1">
      <alignment/>
    </xf>
    <xf numFmtId="2" fontId="27" fillId="0" borderId="1" xfId="0" applyNumberFormat="1" applyFont="1" applyFill="1" applyBorder="1" applyAlignment="1">
      <alignment/>
    </xf>
    <xf numFmtId="0" fontId="27" fillId="0" borderId="1" xfId="0" applyNumberFormat="1" applyFont="1" applyBorder="1" applyAlignment="1">
      <alignment/>
    </xf>
    <xf numFmtId="49" fontId="29" fillId="0" borderId="1" xfId="0" applyNumberFormat="1" applyFont="1" applyBorder="1" applyAlignment="1">
      <alignment/>
    </xf>
    <xf numFmtId="0" fontId="29" fillId="0" borderId="1" xfId="0" applyFont="1" applyBorder="1" applyAlignment="1">
      <alignment horizontal="left" vertical="top" wrapText="1"/>
    </xf>
    <xf numFmtId="2" fontId="28" fillId="0" borderId="1" xfId="0" applyNumberFormat="1" applyFont="1" applyBorder="1" applyAlignment="1">
      <alignment vertical="top" wrapText="1"/>
    </xf>
    <xf numFmtId="2" fontId="28" fillId="0" borderId="1" xfId="0" applyNumberFormat="1" applyFont="1" applyBorder="1" applyAlignment="1">
      <alignment/>
    </xf>
    <xf numFmtId="0" fontId="29" fillId="0" borderId="0" xfId="0" applyFont="1" applyAlignment="1">
      <alignment/>
    </xf>
    <xf numFmtId="2" fontId="4" fillId="0" borderId="0" xfId="0" applyNumberFormat="1" applyFont="1" applyAlignment="1">
      <alignment/>
    </xf>
    <xf numFmtId="0" fontId="25" fillId="0" borderId="1" xfId="0" applyFont="1" applyBorder="1" applyAlignment="1">
      <alignment horizontal="left" vertical="top" wrapText="1"/>
    </xf>
    <xf numFmtId="49" fontId="29" fillId="0" borderId="1" xfId="0" applyNumberFormat="1" applyFont="1" applyBorder="1" applyAlignment="1">
      <alignment/>
    </xf>
    <xf numFmtId="2" fontId="27" fillId="0" borderId="1" xfId="0" applyNumberFormat="1" applyFont="1" applyFill="1" applyBorder="1" applyAlignment="1">
      <alignment/>
    </xf>
    <xf numFmtId="1" fontId="28" fillId="0" borderId="1" xfId="0" applyNumberFormat="1" applyFont="1" applyBorder="1" applyAlignment="1">
      <alignment/>
    </xf>
    <xf numFmtId="2" fontId="28" fillId="0" borderId="1" xfId="0" applyNumberFormat="1" applyFont="1" applyBorder="1" applyAlignment="1">
      <alignment/>
    </xf>
    <xf numFmtId="2" fontId="28" fillId="0" borderId="1" xfId="0" applyNumberFormat="1" applyFont="1" applyFill="1" applyBorder="1" applyAlignment="1">
      <alignment/>
    </xf>
    <xf numFmtId="0" fontId="22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/>
    </xf>
    <xf numFmtId="2" fontId="21" fillId="0" borderId="1" xfId="0" applyNumberFormat="1" applyFont="1" applyBorder="1" applyAlignment="1">
      <alignment/>
    </xf>
    <xf numFmtId="2" fontId="30" fillId="0" borderId="1" xfId="0" applyNumberFormat="1" applyFont="1" applyBorder="1" applyAlignment="1">
      <alignment vertical="top" wrapText="1"/>
    </xf>
    <xf numFmtId="49" fontId="0" fillId="0" borderId="14" xfId="0" applyNumberFormat="1" applyFont="1" applyBorder="1" applyAlignment="1">
      <alignment/>
    </xf>
    <xf numFmtId="0" fontId="25" fillId="0" borderId="1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18" fillId="3" borderId="3" xfId="0" applyFont="1" applyFill="1" applyBorder="1" applyAlignment="1">
      <alignment horizontal="left" vertical="top" wrapText="1"/>
    </xf>
    <xf numFmtId="0" fontId="18" fillId="3" borderId="19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18" fillId="3" borderId="16" xfId="0" applyFont="1" applyFill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18" fillId="3" borderId="2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0" fillId="3" borderId="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2" fontId="5" fillId="5" borderId="2" xfId="0" applyNumberFormat="1" applyFont="1" applyFill="1" applyBorder="1" applyAlignment="1">
      <alignment horizontal="center" vertical="top" wrapText="1"/>
    </xf>
    <xf numFmtId="0" fontId="0" fillId="4" borderId="2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 wrapText="1"/>
    </xf>
    <xf numFmtId="0" fontId="0" fillId="0" borderId="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0" xfId="0" applyAlignment="1">
      <alignment/>
    </xf>
    <xf numFmtId="2" fontId="10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vertical="top" wrapText="1"/>
    </xf>
    <xf numFmtId="0" fontId="18" fillId="3" borderId="18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0" fillId="3" borderId="19" xfId="0" applyFill="1" applyBorder="1" applyAlignment="1">
      <alignment vertical="top" wrapText="1"/>
    </xf>
    <xf numFmtId="0" fontId="0" fillId="3" borderId="18" xfId="0" applyFill="1" applyBorder="1" applyAlignment="1">
      <alignment vertical="top" wrapText="1"/>
    </xf>
    <xf numFmtId="2" fontId="5" fillId="5" borderId="2" xfId="0" applyNumberFormat="1" applyFont="1" applyFill="1" applyBorder="1" applyAlignment="1">
      <alignment horizontal="center" vertical="top" wrapText="1"/>
    </xf>
    <xf numFmtId="2" fontId="5" fillId="5" borderId="3" xfId="0" applyNumberFormat="1" applyFont="1" applyFill="1" applyBorder="1" applyAlignment="1">
      <alignment horizontal="center" vertical="top" wrapText="1"/>
    </xf>
    <xf numFmtId="2" fontId="5" fillId="5" borderId="12" xfId="0" applyNumberFormat="1" applyFont="1" applyFill="1" applyBorder="1" applyAlignment="1">
      <alignment horizontal="center" vertical="top" wrapText="1"/>
    </xf>
    <xf numFmtId="2" fontId="5" fillId="5" borderId="11" xfId="0" applyNumberFormat="1" applyFont="1" applyFill="1" applyBorder="1" applyAlignment="1">
      <alignment horizontal="center" vertical="top" wrapText="1"/>
    </xf>
    <xf numFmtId="0" fontId="0" fillId="3" borderId="19" xfId="0" applyFont="1" applyFill="1" applyBorder="1" applyAlignment="1">
      <alignment horizontal="left" vertical="top" wrapText="1"/>
    </xf>
    <xf numFmtId="0" fontId="0" fillId="3" borderId="18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8" fillId="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3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18" fillId="4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8" fillId="4" borderId="16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8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18" fillId="3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2" fontId="0" fillId="0" borderId="0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/>
    </xf>
    <xf numFmtId="2" fontId="21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2" fontId="0" fillId="0" borderId="0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49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49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825</xdr:row>
      <xdr:rowOff>0</xdr:rowOff>
    </xdr:from>
    <xdr:to>
      <xdr:col>4</xdr:col>
      <xdr:colOff>0</xdr:colOff>
      <xdr:row>825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29100" y="164868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825</xdr:row>
      <xdr:rowOff>0</xdr:rowOff>
    </xdr:from>
    <xdr:to>
      <xdr:col>4</xdr:col>
      <xdr:colOff>0</xdr:colOff>
      <xdr:row>825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229100" y="164868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826</xdr:row>
      <xdr:rowOff>0</xdr:rowOff>
    </xdr:from>
    <xdr:to>
      <xdr:col>4</xdr:col>
      <xdr:colOff>0</xdr:colOff>
      <xdr:row>826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29100" y="165030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826</xdr:row>
      <xdr:rowOff>0</xdr:rowOff>
    </xdr:from>
    <xdr:to>
      <xdr:col>4</xdr:col>
      <xdr:colOff>0</xdr:colOff>
      <xdr:row>826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229100" y="165030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827</xdr:row>
      <xdr:rowOff>0</xdr:rowOff>
    </xdr:from>
    <xdr:to>
      <xdr:col>4</xdr:col>
      <xdr:colOff>0</xdr:colOff>
      <xdr:row>827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229100" y="165192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827</xdr:row>
      <xdr:rowOff>0</xdr:rowOff>
    </xdr:from>
    <xdr:to>
      <xdr:col>4</xdr:col>
      <xdr:colOff>0</xdr:colOff>
      <xdr:row>827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229100" y="165192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827</xdr:row>
      <xdr:rowOff>0</xdr:rowOff>
    </xdr:from>
    <xdr:to>
      <xdr:col>4</xdr:col>
      <xdr:colOff>0</xdr:colOff>
      <xdr:row>827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229100" y="165192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827</xdr:row>
      <xdr:rowOff>0</xdr:rowOff>
    </xdr:from>
    <xdr:to>
      <xdr:col>4</xdr:col>
      <xdr:colOff>0</xdr:colOff>
      <xdr:row>827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229100" y="165192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827</xdr:row>
      <xdr:rowOff>0</xdr:rowOff>
    </xdr:from>
    <xdr:to>
      <xdr:col>4</xdr:col>
      <xdr:colOff>0</xdr:colOff>
      <xdr:row>827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229100" y="165192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827</xdr:row>
      <xdr:rowOff>0</xdr:rowOff>
    </xdr:from>
    <xdr:to>
      <xdr:col>4</xdr:col>
      <xdr:colOff>0</xdr:colOff>
      <xdr:row>827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229100" y="165192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229100" y="2028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229100" y="2028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4229100" y="4743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229100" y="4743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4229100" y="11410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4229100" y="11410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229100" y="15059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4229100" y="15059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4229100" y="16840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4229100" y="16840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4229100" y="19326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4229100" y="19326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4229100" y="2199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4229100" y="21993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4229100" y="24060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4229100" y="24060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0</xdr:colOff>
      <xdr:row>131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4229100" y="25679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0</xdr:colOff>
      <xdr:row>131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4229100" y="25679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145</xdr:row>
      <xdr:rowOff>0</xdr:rowOff>
    </xdr:from>
    <xdr:to>
      <xdr:col>4</xdr:col>
      <xdr:colOff>0</xdr:colOff>
      <xdr:row>145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4229100" y="28232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145</xdr:row>
      <xdr:rowOff>0</xdr:rowOff>
    </xdr:from>
    <xdr:to>
      <xdr:col>4</xdr:col>
      <xdr:colOff>0</xdr:colOff>
      <xdr:row>145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4229100" y="28232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4229100" y="2985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4229100" y="2985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0</xdr:colOff>
      <xdr:row>169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4229100" y="32365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0</xdr:colOff>
      <xdr:row>169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4229100" y="32365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196</xdr:row>
      <xdr:rowOff>0</xdr:rowOff>
    </xdr:from>
    <xdr:to>
      <xdr:col>4</xdr:col>
      <xdr:colOff>0</xdr:colOff>
      <xdr:row>196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4229100" y="37433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196</xdr:row>
      <xdr:rowOff>0</xdr:rowOff>
    </xdr:from>
    <xdr:to>
      <xdr:col>4</xdr:col>
      <xdr:colOff>0</xdr:colOff>
      <xdr:row>196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4229100" y="37433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213</xdr:row>
      <xdr:rowOff>0</xdr:rowOff>
    </xdr:from>
    <xdr:to>
      <xdr:col>4</xdr:col>
      <xdr:colOff>0</xdr:colOff>
      <xdr:row>213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4229100" y="41729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213</xdr:row>
      <xdr:rowOff>0</xdr:rowOff>
    </xdr:from>
    <xdr:to>
      <xdr:col>4</xdr:col>
      <xdr:colOff>0</xdr:colOff>
      <xdr:row>213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4229100" y="41729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222</xdr:row>
      <xdr:rowOff>0</xdr:rowOff>
    </xdr:from>
    <xdr:to>
      <xdr:col>4</xdr:col>
      <xdr:colOff>0</xdr:colOff>
      <xdr:row>222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4229100" y="44015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222</xdr:row>
      <xdr:rowOff>0</xdr:rowOff>
    </xdr:from>
    <xdr:to>
      <xdr:col>4</xdr:col>
      <xdr:colOff>0</xdr:colOff>
      <xdr:row>222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4229100" y="44015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233</xdr:row>
      <xdr:rowOff>0</xdr:rowOff>
    </xdr:from>
    <xdr:to>
      <xdr:col>4</xdr:col>
      <xdr:colOff>0</xdr:colOff>
      <xdr:row>233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4229100" y="46434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233</xdr:row>
      <xdr:rowOff>0</xdr:rowOff>
    </xdr:from>
    <xdr:to>
      <xdr:col>4</xdr:col>
      <xdr:colOff>0</xdr:colOff>
      <xdr:row>233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4229100" y="46434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243</xdr:row>
      <xdr:rowOff>0</xdr:rowOff>
    </xdr:from>
    <xdr:to>
      <xdr:col>4</xdr:col>
      <xdr:colOff>0</xdr:colOff>
      <xdr:row>243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4229100" y="48720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243</xdr:row>
      <xdr:rowOff>0</xdr:rowOff>
    </xdr:from>
    <xdr:to>
      <xdr:col>4</xdr:col>
      <xdr:colOff>0</xdr:colOff>
      <xdr:row>243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4229100" y="48720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247</xdr:row>
      <xdr:rowOff>0</xdr:rowOff>
    </xdr:from>
    <xdr:to>
      <xdr:col>4</xdr:col>
      <xdr:colOff>0</xdr:colOff>
      <xdr:row>247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4229100" y="49368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247</xdr:row>
      <xdr:rowOff>0</xdr:rowOff>
    </xdr:from>
    <xdr:to>
      <xdr:col>4</xdr:col>
      <xdr:colOff>0</xdr:colOff>
      <xdr:row>247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4229100" y="49368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253</xdr:row>
      <xdr:rowOff>0</xdr:rowOff>
    </xdr:from>
    <xdr:to>
      <xdr:col>4</xdr:col>
      <xdr:colOff>0</xdr:colOff>
      <xdr:row>253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4229100" y="50939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253</xdr:row>
      <xdr:rowOff>0</xdr:rowOff>
    </xdr:from>
    <xdr:to>
      <xdr:col>4</xdr:col>
      <xdr:colOff>0</xdr:colOff>
      <xdr:row>253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4229100" y="50939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276</xdr:row>
      <xdr:rowOff>0</xdr:rowOff>
    </xdr:from>
    <xdr:to>
      <xdr:col>4</xdr:col>
      <xdr:colOff>0</xdr:colOff>
      <xdr:row>276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4229100" y="5560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276</xdr:row>
      <xdr:rowOff>0</xdr:rowOff>
    </xdr:from>
    <xdr:to>
      <xdr:col>4</xdr:col>
      <xdr:colOff>0</xdr:colOff>
      <xdr:row>276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4229100" y="5560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289</xdr:row>
      <xdr:rowOff>0</xdr:rowOff>
    </xdr:from>
    <xdr:to>
      <xdr:col>4</xdr:col>
      <xdr:colOff>0</xdr:colOff>
      <xdr:row>289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4229100" y="58083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289</xdr:row>
      <xdr:rowOff>0</xdr:rowOff>
    </xdr:from>
    <xdr:to>
      <xdr:col>4</xdr:col>
      <xdr:colOff>0</xdr:colOff>
      <xdr:row>289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4229100" y="58083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300</xdr:row>
      <xdr:rowOff>0</xdr:rowOff>
    </xdr:from>
    <xdr:to>
      <xdr:col>4</xdr:col>
      <xdr:colOff>0</xdr:colOff>
      <xdr:row>300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4229100" y="60436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300</xdr:row>
      <xdr:rowOff>0</xdr:rowOff>
    </xdr:from>
    <xdr:to>
      <xdr:col>4</xdr:col>
      <xdr:colOff>0</xdr:colOff>
      <xdr:row>300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4229100" y="60436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319</xdr:row>
      <xdr:rowOff>0</xdr:rowOff>
    </xdr:from>
    <xdr:to>
      <xdr:col>4</xdr:col>
      <xdr:colOff>0</xdr:colOff>
      <xdr:row>319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4229100" y="64208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319</xdr:row>
      <xdr:rowOff>0</xdr:rowOff>
    </xdr:from>
    <xdr:to>
      <xdr:col>4</xdr:col>
      <xdr:colOff>0</xdr:colOff>
      <xdr:row>319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4229100" y="64208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330</xdr:row>
      <xdr:rowOff>0</xdr:rowOff>
    </xdr:from>
    <xdr:to>
      <xdr:col>4</xdr:col>
      <xdr:colOff>0</xdr:colOff>
      <xdr:row>330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4229100" y="66113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330</xdr:row>
      <xdr:rowOff>0</xdr:rowOff>
    </xdr:from>
    <xdr:to>
      <xdr:col>4</xdr:col>
      <xdr:colOff>0</xdr:colOff>
      <xdr:row>330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4229100" y="66113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346</xdr:row>
      <xdr:rowOff>0</xdr:rowOff>
    </xdr:from>
    <xdr:to>
      <xdr:col>4</xdr:col>
      <xdr:colOff>0</xdr:colOff>
      <xdr:row>346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4229100" y="69075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346</xdr:row>
      <xdr:rowOff>0</xdr:rowOff>
    </xdr:from>
    <xdr:to>
      <xdr:col>4</xdr:col>
      <xdr:colOff>0</xdr:colOff>
      <xdr:row>346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4229100" y="69075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4229100" y="70980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4229100" y="70980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369</xdr:row>
      <xdr:rowOff>0</xdr:rowOff>
    </xdr:from>
    <xdr:to>
      <xdr:col>4</xdr:col>
      <xdr:colOff>0</xdr:colOff>
      <xdr:row>369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4229100" y="72923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369</xdr:row>
      <xdr:rowOff>0</xdr:rowOff>
    </xdr:from>
    <xdr:to>
      <xdr:col>4</xdr:col>
      <xdr:colOff>0</xdr:colOff>
      <xdr:row>369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4229100" y="72923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382</xdr:row>
      <xdr:rowOff>0</xdr:rowOff>
    </xdr:from>
    <xdr:to>
      <xdr:col>4</xdr:col>
      <xdr:colOff>0</xdr:colOff>
      <xdr:row>382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4229100" y="75542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382</xdr:row>
      <xdr:rowOff>0</xdr:rowOff>
    </xdr:from>
    <xdr:to>
      <xdr:col>4</xdr:col>
      <xdr:colOff>0</xdr:colOff>
      <xdr:row>382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4229100" y="75542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402</xdr:row>
      <xdr:rowOff>0</xdr:rowOff>
    </xdr:from>
    <xdr:to>
      <xdr:col>4</xdr:col>
      <xdr:colOff>0</xdr:colOff>
      <xdr:row>402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4229100" y="792765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402</xdr:row>
      <xdr:rowOff>0</xdr:rowOff>
    </xdr:from>
    <xdr:to>
      <xdr:col>4</xdr:col>
      <xdr:colOff>0</xdr:colOff>
      <xdr:row>402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4229100" y="792765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420</xdr:row>
      <xdr:rowOff>0</xdr:rowOff>
    </xdr:from>
    <xdr:to>
      <xdr:col>4</xdr:col>
      <xdr:colOff>0</xdr:colOff>
      <xdr:row>420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4229100" y="82191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420</xdr:row>
      <xdr:rowOff>0</xdr:rowOff>
    </xdr:from>
    <xdr:to>
      <xdr:col>4</xdr:col>
      <xdr:colOff>0</xdr:colOff>
      <xdr:row>420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4229100" y="82191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448</xdr:row>
      <xdr:rowOff>0</xdr:rowOff>
    </xdr:from>
    <xdr:to>
      <xdr:col>4</xdr:col>
      <xdr:colOff>0</xdr:colOff>
      <xdr:row>448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4229100" y="88934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448</xdr:row>
      <xdr:rowOff>0</xdr:rowOff>
    </xdr:from>
    <xdr:to>
      <xdr:col>4</xdr:col>
      <xdr:colOff>0</xdr:colOff>
      <xdr:row>448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4229100" y="88934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464</xdr:row>
      <xdr:rowOff>0</xdr:rowOff>
    </xdr:from>
    <xdr:to>
      <xdr:col>4</xdr:col>
      <xdr:colOff>0</xdr:colOff>
      <xdr:row>464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4229100" y="91773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464</xdr:row>
      <xdr:rowOff>0</xdr:rowOff>
    </xdr:from>
    <xdr:to>
      <xdr:col>4</xdr:col>
      <xdr:colOff>0</xdr:colOff>
      <xdr:row>464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4229100" y="91773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468</xdr:row>
      <xdr:rowOff>0</xdr:rowOff>
    </xdr:from>
    <xdr:to>
      <xdr:col>4</xdr:col>
      <xdr:colOff>0</xdr:colOff>
      <xdr:row>468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4229100" y="92421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468</xdr:row>
      <xdr:rowOff>0</xdr:rowOff>
    </xdr:from>
    <xdr:to>
      <xdr:col>4</xdr:col>
      <xdr:colOff>0</xdr:colOff>
      <xdr:row>468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4229100" y="92421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474</xdr:row>
      <xdr:rowOff>0</xdr:rowOff>
    </xdr:from>
    <xdr:to>
      <xdr:col>4</xdr:col>
      <xdr:colOff>0</xdr:colOff>
      <xdr:row>474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4229100" y="94040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474</xdr:row>
      <xdr:rowOff>0</xdr:rowOff>
    </xdr:from>
    <xdr:to>
      <xdr:col>4</xdr:col>
      <xdr:colOff>0</xdr:colOff>
      <xdr:row>474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4229100" y="94040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484</xdr:row>
      <xdr:rowOff>0</xdr:rowOff>
    </xdr:from>
    <xdr:to>
      <xdr:col>4</xdr:col>
      <xdr:colOff>0</xdr:colOff>
      <xdr:row>484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4229100" y="956595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484</xdr:row>
      <xdr:rowOff>0</xdr:rowOff>
    </xdr:from>
    <xdr:to>
      <xdr:col>4</xdr:col>
      <xdr:colOff>0</xdr:colOff>
      <xdr:row>484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4229100" y="956595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525</xdr:row>
      <xdr:rowOff>0</xdr:rowOff>
    </xdr:from>
    <xdr:to>
      <xdr:col>4</xdr:col>
      <xdr:colOff>0</xdr:colOff>
      <xdr:row>525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4229100" y="104432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525</xdr:row>
      <xdr:rowOff>0</xdr:rowOff>
    </xdr:from>
    <xdr:to>
      <xdr:col>4</xdr:col>
      <xdr:colOff>0</xdr:colOff>
      <xdr:row>525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4229100" y="104432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539</xdr:row>
      <xdr:rowOff>0</xdr:rowOff>
    </xdr:from>
    <xdr:to>
      <xdr:col>4</xdr:col>
      <xdr:colOff>0</xdr:colOff>
      <xdr:row>539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4229100" y="107146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539</xdr:row>
      <xdr:rowOff>0</xdr:rowOff>
    </xdr:from>
    <xdr:to>
      <xdr:col>4</xdr:col>
      <xdr:colOff>0</xdr:colOff>
      <xdr:row>539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4229100" y="107146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4229100" y="110109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4229100" y="110109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571</xdr:row>
      <xdr:rowOff>0</xdr:rowOff>
    </xdr:from>
    <xdr:to>
      <xdr:col>4</xdr:col>
      <xdr:colOff>0</xdr:colOff>
      <xdr:row>571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4229100" y="113395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571</xdr:row>
      <xdr:rowOff>0</xdr:rowOff>
    </xdr:from>
    <xdr:to>
      <xdr:col>4</xdr:col>
      <xdr:colOff>0</xdr:colOff>
      <xdr:row>571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4229100" y="113395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579</xdr:row>
      <xdr:rowOff>0</xdr:rowOff>
    </xdr:from>
    <xdr:to>
      <xdr:col>4</xdr:col>
      <xdr:colOff>0</xdr:colOff>
      <xdr:row>579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4229100" y="11506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579</xdr:row>
      <xdr:rowOff>0</xdr:rowOff>
    </xdr:from>
    <xdr:to>
      <xdr:col>4</xdr:col>
      <xdr:colOff>0</xdr:colOff>
      <xdr:row>579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4229100" y="11506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579</xdr:row>
      <xdr:rowOff>0</xdr:rowOff>
    </xdr:from>
    <xdr:to>
      <xdr:col>4</xdr:col>
      <xdr:colOff>0</xdr:colOff>
      <xdr:row>579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4229100" y="11506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579</xdr:row>
      <xdr:rowOff>0</xdr:rowOff>
    </xdr:from>
    <xdr:to>
      <xdr:col>4</xdr:col>
      <xdr:colOff>0</xdr:colOff>
      <xdr:row>579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4229100" y="115062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588</xdr:row>
      <xdr:rowOff>0</xdr:rowOff>
    </xdr:from>
    <xdr:to>
      <xdr:col>4</xdr:col>
      <xdr:colOff>0</xdr:colOff>
      <xdr:row>588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4229100" y="117081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588</xdr:row>
      <xdr:rowOff>0</xdr:rowOff>
    </xdr:from>
    <xdr:to>
      <xdr:col>4</xdr:col>
      <xdr:colOff>0</xdr:colOff>
      <xdr:row>588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4229100" y="117081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601</xdr:row>
      <xdr:rowOff>0</xdr:rowOff>
    </xdr:from>
    <xdr:to>
      <xdr:col>4</xdr:col>
      <xdr:colOff>0</xdr:colOff>
      <xdr:row>601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4229100" y="119472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601</xdr:row>
      <xdr:rowOff>0</xdr:rowOff>
    </xdr:from>
    <xdr:to>
      <xdr:col>4</xdr:col>
      <xdr:colOff>0</xdr:colOff>
      <xdr:row>601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4229100" y="119472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613</xdr:row>
      <xdr:rowOff>0</xdr:rowOff>
    </xdr:from>
    <xdr:to>
      <xdr:col>4</xdr:col>
      <xdr:colOff>0</xdr:colOff>
      <xdr:row>613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4229100" y="122129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613</xdr:row>
      <xdr:rowOff>0</xdr:rowOff>
    </xdr:from>
    <xdr:to>
      <xdr:col>4</xdr:col>
      <xdr:colOff>0</xdr:colOff>
      <xdr:row>613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4229100" y="122129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4229100" y="124072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624</xdr:row>
      <xdr:rowOff>0</xdr:rowOff>
    </xdr:from>
    <xdr:to>
      <xdr:col>4</xdr:col>
      <xdr:colOff>0</xdr:colOff>
      <xdr:row>624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4229100" y="124072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635</xdr:row>
      <xdr:rowOff>0</xdr:rowOff>
    </xdr:from>
    <xdr:to>
      <xdr:col>4</xdr:col>
      <xdr:colOff>0</xdr:colOff>
      <xdr:row>635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4229100" y="1261395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635</xdr:row>
      <xdr:rowOff>0</xdr:rowOff>
    </xdr:from>
    <xdr:to>
      <xdr:col>4</xdr:col>
      <xdr:colOff>0</xdr:colOff>
      <xdr:row>635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4229100" y="1261395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649</xdr:row>
      <xdr:rowOff>0</xdr:rowOff>
    </xdr:from>
    <xdr:to>
      <xdr:col>4</xdr:col>
      <xdr:colOff>0</xdr:colOff>
      <xdr:row>649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4229100" y="128406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649</xdr:row>
      <xdr:rowOff>0</xdr:rowOff>
    </xdr:from>
    <xdr:to>
      <xdr:col>4</xdr:col>
      <xdr:colOff>0</xdr:colOff>
      <xdr:row>649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4229100" y="128406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660</xdr:row>
      <xdr:rowOff>0</xdr:rowOff>
    </xdr:from>
    <xdr:to>
      <xdr:col>4</xdr:col>
      <xdr:colOff>0</xdr:colOff>
      <xdr:row>660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4229100" y="130968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660</xdr:row>
      <xdr:rowOff>0</xdr:rowOff>
    </xdr:from>
    <xdr:to>
      <xdr:col>4</xdr:col>
      <xdr:colOff>0</xdr:colOff>
      <xdr:row>660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4229100" y="130968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673</xdr:row>
      <xdr:rowOff>0</xdr:rowOff>
    </xdr:from>
    <xdr:to>
      <xdr:col>4</xdr:col>
      <xdr:colOff>0</xdr:colOff>
      <xdr:row>673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4229100" y="133073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673</xdr:row>
      <xdr:rowOff>0</xdr:rowOff>
    </xdr:from>
    <xdr:to>
      <xdr:col>4</xdr:col>
      <xdr:colOff>0</xdr:colOff>
      <xdr:row>673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4229100" y="133073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683</xdr:row>
      <xdr:rowOff>0</xdr:rowOff>
    </xdr:from>
    <xdr:to>
      <xdr:col>4</xdr:col>
      <xdr:colOff>0</xdr:colOff>
      <xdr:row>683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4229100" y="134854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683</xdr:row>
      <xdr:rowOff>0</xdr:rowOff>
    </xdr:from>
    <xdr:to>
      <xdr:col>4</xdr:col>
      <xdr:colOff>0</xdr:colOff>
      <xdr:row>683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4229100" y="134854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693</xdr:row>
      <xdr:rowOff>0</xdr:rowOff>
    </xdr:from>
    <xdr:to>
      <xdr:col>4</xdr:col>
      <xdr:colOff>0</xdr:colOff>
      <xdr:row>693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4229100" y="136474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693</xdr:row>
      <xdr:rowOff>0</xdr:rowOff>
    </xdr:from>
    <xdr:to>
      <xdr:col>4</xdr:col>
      <xdr:colOff>0</xdr:colOff>
      <xdr:row>693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4229100" y="136474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700</xdr:row>
      <xdr:rowOff>0</xdr:rowOff>
    </xdr:from>
    <xdr:to>
      <xdr:col>4</xdr:col>
      <xdr:colOff>0</xdr:colOff>
      <xdr:row>700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4229100" y="137607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700</xdr:row>
      <xdr:rowOff>0</xdr:rowOff>
    </xdr:from>
    <xdr:to>
      <xdr:col>4</xdr:col>
      <xdr:colOff>0</xdr:colOff>
      <xdr:row>700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4229100" y="137607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701</xdr:row>
      <xdr:rowOff>0</xdr:rowOff>
    </xdr:from>
    <xdr:to>
      <xdr:col>4</xdr:col>
      <xdr:colOff>0</xdr:colOff>
      <xdr:row>701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4229100" y="137769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701</xdr:row>
      <xdr:rowOff>0</xdr:rowOff>
    </xdr:from>
    <xdr:to>
      <xdr:col>4</xdr:col>
      <xdr:colOff>0</xdr:colOff>
      <xdr:row>701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4229100" y="137769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701</xdr:row>
      <xdr:rowOff>0</xdr:rowOff>
    </xdr:from>
    <xdr:to>
      <xdr:col>4</xdr:col>
      <xdr:colOff>0</xdr:colOff>
      <xdr:row>701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4229100" y="137769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701</xdr:row>
      <xdr:rowOff>0</xdr:rowOff>
    </xdr:from>
    <xdr:to>
      <xdr:col>4</xdr:col>
      <xdr:colOff>0</xdr:colOff>
      <xdr:row>701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4229100" y="137769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703</xdr:row>
      <xdr:rowOff>0</xdr:rowOff>
    </xdr:from>
    <xdr:to>
      <xdr:col>4</xdr:col>
      <xdr:colOff>0</xdr:colOff>
      <xdr:row>703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4229100" y="138417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703</xdr:row>
      <xdr:rowOff>0</xdr:rowOff>
    </xdr:from>
    <xdr:to>
      <xdr:col>4</xdr:col>
      <xdr:colOff>0</xdr:colOff>
      <xdr:row>703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4229100" y="138417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704</xdr:row>
      <xdr:rowOff>0</xdr:rowOff>
    </xdr:from>
    <xdr:to>
      <xdr:col>4</xdr:col>
      <xdr:colOff>0</xdr:colOff>
      <xdr:row>704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4229100" y="138579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704</xdr:row>
      <xdr:rowOff>0</xdr:rowOff>
    </xdr:from>
    <xdr:to>
      <xdr:col>4</xdr:col>
      <xdr:colOff>0</xdr:colOff>
      <xdr:row>704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4229100" y="138579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705</xdr:row>
      <xdr:rowOff>0</xdr:rowOff>
    </xdr:from>
    <xdr:to>
      <xdr:col>4</xdr:col>
      <xdr:colOff>0</xdr:colOff>
      <xdr:row>705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4229100" y="138741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705</xdr:row>
      <xdr:rowOff>0</xdr:rowOff>
    </xdr:from>
    <xdr:to>
      <xdr:col>4</xdr:col>
      <xdr:colOff>0</xdr:colOff>
      <xdr:row>705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4229100" y="138741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706</xdr:row>
      <xdr:rowOff>0</xdr:rowOff>
    </xdr:from>
    <xdr:to>
      <xdr:col>4</xdr:col>
      <xdr:colOff>0</xdr:colOff>
      <xdr:row>706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4229100" y="13902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706</xdr:row>
      <xdr:rowOff>0</xdr:rowOff>
    </xdr:from>
    <xdr:to>
      <xdr:col>4</xdr:col>
      <xdr:colOff>0</xdr:colOff>
      <xdr:row>706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4229100" y="139026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707</xdr:row>
      <xdr:rowOff>0</xdr:rowOff>
    </xdr:from>
    <xdr:to>
      <xdr:col>4</xdr:col>
      <xdr:colOff>0</xdr:colOff>
      <xdr:row>707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4229100" y="139188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707</xdr:row>
      <xdr:rowOff>0</xdr:rowOff>
    </xdr:from>
    <xdr:to>
      <xdr:col>4</xdr:col>
      <xdr:colOff>0</xdr:colOff>
      <xdr:row>707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4229100" y="139188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707</xdr:row>
      <xdr:rowOff>0</xdr:rowOff>
    </xdr:from>
    <xdr:to>
      <xdr:col>4</xdr:col>
      <xdr:colOff>0</xdr:colOff>
      <xdr:row>707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4229100" y="139188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707</xdr:row>
      <xdr:rowOff>0</xdr:rowOff>
    </xdr:from>
    <xdr:to>
      <xdr:col>4</xdr:col>
      <xdr:colOff>0</xdr:colOff>
      <xdr:row>707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4229100" y="139188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709</xdr:row>
      <xdr:rowOff>0</xdr:rowOff>
    </xdr:from>
    <xdr:to>
      <xdr:col>4</xdr:col>
      <xdr:colOff>0</xdr:colOff>
      <xdr:row>709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4229100" y="139512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709</xdr:row>
      <xdr:rowOff>0</xdr:rowOff>
    </xdr:from>
    <xdr:to>
      <xdr:col>4</xdr:col>
      <xdr:colOff>0</xdr:colOff>
      <xdr:row>709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4229100" y="139512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710</xdr:row>
      <xdr:rowOff>0</xdr:rowOff>
    </xdr:from>
    <xdr:to>
      <xdr:col>4</xdr:col>
      <xdr:colOff>0</xdr:colOff>
      <xdr:row>710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4229100" y="13967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710</xdr:row>
      <xdr:rowOff>0</xdr:rowOff>
    </xdr:from>
    <xdr:to>
      <xdr:col>4</xdr:col>
      <xdr:colOff>0</xdr:colOff>
      <xdr:row>710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4229100" y="13967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705</xdr:row>
      <xdr:rowOff>0</xdr:rowOff>
    </xdr:from>
    <xdr:to>
      <xdr:col>4</xdr:col>
      <xdr:colOff>0</xdr:colOff>
      <xdr:row>705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4229100" y="138741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705</xdr:row>
      <xdr:rowOff>0</xdr:rowOff>
    </xdr:from>
    <xdr:to>
      <xdr:col>4</xdr:col>
      <xdr:colOff>0</xdr:colOff>
      <xdr:row>705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4229100" y="138741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718</xdr:row>
      <xdr:rowOff>0</xdr:rowOff>
    </xdr:from>
    <xdr:to>
      <xdr:col>4</xdr:col>
      <xdr:colOff>0</xdr:colOff>
      <xdr:row>718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4229100" y="141951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718</xdr:row>
      <xdr:rowOff>0</xdr:rowOff>
    </xdr:from>
    <xdr:to>
      <xdr:col>4</xdr:col>
      <xdr:colOff>0</xdr:colOff>
      <xdr:row>718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4229100" y="141951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727</xdr:row>
      <xdr:rowOff>0</xdr:rowOff>
    </xdr:from>
    <xdr:to>
      <xdr:col>4</xdr:col>
      <xdr:colOff>0</xdr:colOff>
      <xdr:row>727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4229100" y="143760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727</xdr:row>
      <xdr:rowOff>0</xdr:rowOff>
    </xdr:from>
    <xdr:to>
      <xdr:col>4</xdr:col>
      <xdr:colOff>0</xdr:colOff>
      <xdr:row>727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4229100" y="143760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807</xdr:row>
      <xdr:rowOff>0</xdr:rowOff>
    </xdr:from>
    <xdr:to>
      <xdr:col>4</xdr:col>
      <xdr:colOff>0</xdr:colOff>
      <xdr:row>807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4229100" y="161229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807</xdr:row>
      <xdr:rowOff>0</xdr:rowOff>
    </xdr:from>
    <xdr:to>
      <xdr:col>4</xdr:col>
      <xdr:colOff>0</xdr:colOff>
      <xdr:row>807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4229100" y="161229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821</xdr:row>
      <xdr:rowOff>0</xdr:rowOff>
    </xdr:from>
    <xdr:to>
      <xdr:col>4</xdr:col>
      <xdr:colOff>0</xdr:colOff>
      <xdr:row>821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4229100" y="164191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821</xdr:row>
      <xdr:rowOff>0</xdr:rowOff>
    </xdr:from>
    <xdr:to>
      <xdr:col>4</xdr:col>
      <xdr:colOff>0</xdr:colOff>
      <xdr:row>821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4229100" y="164191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497</xdr:row>
      <xdr:rowOff>0</xdr:rowOff>
    </xdr:from>
    <xdr:to>
      <xdr:col>4</xdr:col>
      <xdr:colOff>0</xdr:colOff>
      <xdr:row>497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4229100" y="98621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497</xdr:row>
      <xdr:rowOff>0</xdr:rowOff>
    </xdr:from>
    <xdr:to>
      <xdr:col>4</xdr:col>
      <xdr:colOff>0</xdr:colOff>
      <xdr:row>497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4229100" y="98621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509</xdr:row>
      <xdr:rowOff>0</xdr:rowOff>
    </xdr:from>
    <xdr:to>
      <xdr:col>4</xdr:col>
      <xdr:colOff>0</xdr:colOff>
      <xdr:row>509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4229100" y="101222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509</xdr:row>
      <xdr:rowOff>0</xdr:rowOff>
    </xdr:from>
    <xdr:to>
      <xdr:col>4</xdr:col>
      <xdr:colOff>0</xdr:colOff>
      <xdr:row>509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4229100" y="101222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432</xdr:row>
      <xdr:rowOff>0</xdr:rowOff>
    </xdr:from>
    <xdr:to>
      <xdr:col>4</xdr:col>
      <xdr:colOff>0</xdr:colOff>
      <xdr:row>432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4229100" y="86010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432</xdr:row>
      <xdr:rowOff>0</xdr:rowOff>
    </xdr:from>
    <xdr:to>
      <xdr:col>4</xdr:col>
      <xdr:colOff>0</xdr:colOff>
      <xdr:row>432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4229100" y="86010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827</xdr:row>
      <xdr:rowOff>0</xdr:rowOff>
    </xdr:from>
    <xdr:to>
      <xdr:col>4</xdr:col>
      <xdr:colOff>0</xdr:colOff>
      <xdr:row>827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4229100" y="165192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827</xdr:row>
      <xdr:rowOff>0</xdr:rowOff>
    </xdr:from>
    <xdr:to>
      <xdr:col>4</xdr:col>
      <xdr:colOff>0</xdr:colOff>
      <xdr:row>827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4229100" y="165192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828</xdr:row>
      <xdr:rowOff>0</xdr:rowOff>
    </xdr:from>
    <xdr:to>
      <xdr:col>4</xdr:col>
      <xdr:colOff>0</xdr:colOff>
      <xdr:row>828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4229100" y="165354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828</xdr:row>
      <xdr:rowOff>0</xdr:rowOff>
    </xdr:from>
    <xdr:to>
      <xdr:col>4</xdr:col>
      <xdr:colOff>0</xdr:colOff>
      <xdr:row>828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4229100" y="165354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829</xdr:row>
      <xdr:rowOff>0</xdr:rowOff>
    </xdr:from>
    <xdr:to>
      <xdr:col>4</xdr:col>
      <xdr:colOff>0</xdr:colOff>
      <xdr:row>829</xdr:row>
      <xdr:rowOff>0</xdr:rowOff>
    </xdr:to>
    <xdr:sp>
      <xdr:nvSpPr>
        <xdr:cNvPr id="155" name="AutoShape 157"/>
        <xdr:cNvSpPr>
          <a:spLocks/>
        </xdr:cNvSpPr>
      </xdr:nvSpPr>
      <xdr:spPr>
        <a:xfrm>
          <a:off x="4229100" y="16551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829</xdr:row>
      <xdr:rowOff>0</xdr:rowOff>
    </xdr:from>
    <xdr:to>
      <xdr:col>4</xdr:col>
      <xdr:colOff>0</xdr:colOff>
      <xdr:row>829</xdr:row>
      <xdr:rowOff>0</xdr:rowOff>
    </xdr:to>
    <xdr:sp>
      <xdr:nvSpPr>
        <xdr:cNvPr id="156" name="AutoShape 158"/>
        <xdr:cNvSpPr>
          <a:spLocks/>
        </xdr:cNvSpPr>
      </xdr:nvSpPr>
      <xdr:spPr>
        <a:xfrm>
          <a:off x="4229100" y="165515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737</xdr:row>
      <xdr:rowOff>0</xdr:rowOff>
    </xdr:from>
    <xdr:to>
      <xdr:col>4</xdr:col>
      <xdr:colOff>0</xdr:colOff>
      <xdr:row>737</xdr:row>
      <xdr:rowOff>0</xdr:rowOff>
    </xdr:to>
    <xdr:sp>
      <xdr:nvSpPr>
        <xdr:cNvPr id="157" name="AutoShape 159"/>
        <xdr:cNvSpPr>
          <a:spLocks/>
        </xdr:cNvSpPr>
      </xdr:nvSpPr>
      <xdr:spPr>
        <a:xfrm>
          <a:off x="4229100" y="145913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737</xdr:row>
      <xdr:rowOff>0</xdr:rowOff>
    </xdr:from>
    <xdr:to>
      <xdr:col>4</xdr:col>
      <xdr:colOff>0</xdr:colOff>
      <xdr:row>737</xdr:row>
      <xdr:rowOff>0</xdr:rowOff>
    </xdr:to>
    <xdr:sp>
      <xdr:nvSpPr>
        <xdr:cNvPr id="158" name="AutoShape 160"/>
        <xdr:cNvSpPr>
          <a:spLocks/>
        </xdr:cNvSpPr>
      </xdr:nvSpPr>
      <xdr:spPr>
        <a:xfrm>
          <a:off x="4229100" y="145913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741</xdr:row>
      <xdr:rowOff>0</xdr:rowOff>
    </xdr:from>
    <xdr:to>
      <xdr:col>4</xdr:col>
      <xdr:colOff>0</xdr:colOff>
      <xdr:row>741</xdr:row>
      <xdr:rowOff>0</xdr:rowOff>
    </xdr:to>
    <xdr:sp>
      <xdr:nvSpPr>
        <xdr:cNvPr id="159" name="AutoShape 161"/>
        <xdr:cNvSpPr>
          <a:spLocks/>
        </xdr:cNvSpPr>
      </xdr:nvSpPr>
      <xdr:spPr>
        <a:xfrm>
          <a:off x="4229100" y="146561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741</xdr:row>
      <xdr:rowOff>0</xdr:rowOff>
    </xdr:from>
    <xdr:to>
      <xdr:col>4</xdr:col>
      <xdr:colOff>0</xdr:colOff>
      <xdr:row>741</xdr:row>
      <xdr:rowOff>0</xdr:rowOff>
    </xdr:to>
    <xdr:sp>
      <xdr:nvSpPr>
        <xdr:cNvPr id="160" name="AutoShape 162"/>
        <xdr:cNvSpPr>
          <a:spLocks/>
        </xdr:cNvSpPr>
      </xdr:nvSpPr>
      <xdr:spPr>
        <a:xfrm>
          <a:off x="4229100" y="146561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741</xdr:row>
      <xdr:rowOff>0</xdr:rowOff>
    </xdr:from>
    <xdr:to>
      <xdr:col>4</xdr:col>
      <xdr:colOff>0</xdr:colOff>
      <xdr:row>741</xdr:row>
      <xdr:rowOff>0</xdr:rowOff>
    </xdr:to>
    <xdr:sp>
      <xdr:nvSpPr>
        <xdr:cNvPr id="161" name="AutoShape 163"/>
        <xdr:cNvSpPr>
          <a:spLocks/>
        </xdr:cNvSpPr>
      </xdr:nvSpPr>
      <xdr:spPr>
        <a:xfrm>
          <a:off x="4229100" y="146561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741</xdr:row>
      <xdr:rowOff>0</xdr:rowOff>
    </xdr:from>
    <xdr:to>
      <xdr:col>4</xdr:col>
      <xdr:colOff>0</xdr:colOff>
      <xdr:row>741</xdr:row>
      <xdr:rowOff>0</xdr:rowOff>
    </xdr:to>
    <xdr:sp>
      <xdr:nvSpPr>
        <xdr:cNvPr id="162" name="AutoShape 164"/>
        <xdr:cNvSpPr>
          <a:spLocks/>
        </xdr:cNvSpPr>
      </xdr:nvSpPr>
      <xdr:spPr>
        <a:xfrm>
          <a:off x="4229100" y="146561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745</xdr:row>
      <xdr:rowOff>0</xdr:rowOff>
    </xdr:from>
    <xdr:to>
      <xdr:col>4</xdr:col>
      <xdr:colOff>0</xdr:colOff>
      <xdr:row>745</xdr:row>
      <xdr:rowOff>0</xdr:rowOff>
    </xdr:to>
    <xdr:sp>
      <xdr:nvSpPr>
        <xdr:cNvPr id="163" name="AutoShape 165"/>
        <xdr:cNvSpPr>
          <a:spLocks/>
        </xdr:cNvSpPr>
      </xdr:nvSpPr>
      <xdr:spPr>
        <a:xfrm>
          <a:off x="4229100" y="14733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745</xdr:row>
      <xdr:rowOff>0</xdr:rowOff>
    </xdr:from>
    <xdr:to>
      <xdr:col>4</xdr:col>
      <xdr:colOff>0</xdr:colOff>
      <xdr:row>745</xdr:row>
      <xdr:rowOff>0</xdr:rowOff>
    </xdr:to>
    <xdr:sp>
      <xdr:nvSpPr>
        <xdr:cNvPr id="164" name="AutoShape 166"/>
        <xdr:cNvSpPr>
          <a:spLocks/>
        </xdr:cNvSpPr>
      </xdr:nvSpPr>
      <xdr:spPr>
        <a:xfrm>
          <a:off x="4229100" y="14733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756</xdr:row>
      <xdr:rowOff>0</xdr:rowOff>
    </xdr:from>
    <xdr:to>
      <xdr:col>4</xdr:col>
      <xdr:colOff>0</xdr:colOff>
      <xdr:row>756</xdr:row>
      <xdr:rowOff>0</xdr:rowOff>
    </xdr:to>
    <xdr:sp>
      <xdr:nvSpPr>
        <xdr:cNvPr id="165" name="AutoShape 167"/>
        <xdr:cNvSpPr>
          <a:spLocks/>
        </xdr:cNvSpPr>
      </xdr:nvSpPr>
      <xdr:spPr>
        <a:xfrm>
          <a:off x="4229100" y="150342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756</xdr:row>
      <xdr:rowOff>0</xdr:rowOff>
    </xdr:from>
    <xdr:to>
      <xdr:col>4</xdr:col>
      <xdr:colOff>0</xdr:colOff>
      <xdr:row>756</xdr:row>
      <xdr:rowOff>0</xdr:rowOff>
    </xdr:to>
    <xdr:sp>
      <xdr:nvSpPr>
        <xdr:cNvPr id="166" name="AutoShape 168"/>
        <xdr:cNvSpPr>
          <a:spLocks/>
        </xdr:cNvSpPr>
      </xdr:nvSpPr>
      <xdr:spPr>
        <a:xfrm>
          <a:off x="4229100" y="150342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766</xdr:row>
      <xdr:rowOff>0</xdr:rowOff>
    </xdr:from>
    <xdr:to>
      <xdr:col>4</xdr:col>
      <xdr:colOff>0</xdr:colOff>
      <xdr:row>766</xdr:row>
      <xdr:rowOff>0</xdr:rowOff>
    </xdr:to>
    <xdr:sp>
      <xdr:nvSpPr>
        <xdr:cNvPr id="167" name="AutoShape 169"/>
        <xdr:cNvSpPr>
          <a:spLocks/>
        </xdr:cNvSpPr>
      </xdr:nvSpPr>
      <xdr:spPr>
        <a:xfrm>
          <a:off x="4229100" y="15222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766</xdr:row>
      <xdr:rowOff>0</xdr:rowOff>
    </xdr:from>
    <xdr:to>
      <xdr:col>4</xdr:col>
      <xdr:colOff>0</xdr:colOff>
      <xdr:row>766</xdr:row>
      <xdr:rowOff>0</xdr:rowOff>
    </xdr:to>
    <xdr:sp>
      <xdr:nvSpPr>
        <xdr:cNvPr id="168" name="AutoShape 170"/>
        <xdr:cNvSpPr>
          <a:spLocks/>
        </xdr:cNvSpPr>
      </xdr:nvSpPr>
      <xdr:spPr>
        <a:xfrm>
          <a:off x="4229100" y="15222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777</xdr:row>
      <xdr:rowOff>0</xdr:rowOff>
    </xdr:from>
    <xdr:to>
      <xdr:col>4</xdr:col>
      <xdr:colOff>0</xdr:colOff>
      <xdr:row>777</xdr:row>
      <xdr:rowOff>0</xdr:rowOff>
    </xdr:to>
    <xdr:sp>
      <xdr:nvSpPr>
        <xdr:cNvPr id="169" name="AutoShape 171"/>
        <xdr:cNvSpPr>
          <a:spLocks/>
        </xdr:cNvSpPr>
      </xdr:nvSpPr>
      <xdr:spPr>
        <a:xfrm>
          <a:off x="4229100" y="154752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777</xdr:row>
      <xdr:rowOff>0</xdr:rowOff>
    </xdr:from>
    <xdr:to>
      <xdr:col>4</xdr:col>
      <xdr:colOff>0</xdr:colOff>
      <xdr:row>777</xdr:row>
      <xdr:rowOff>0</xdr:rowOff>
    </xdr:to>
    <xdr:sp>
      <xdr:nvSpPr>
        <xdr:cNvPr id="170" name="AutoShape 172"/>
        <xdr:cNvSpPr>
          <a:spLocks/>
        </xdr:cNvSpPr>
      </xdr:nvSpPr>
      <xdr:spPr>
        <a:xfrm>
          <a:off x="4229100" y="154752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786</xdr:row>
      <xdr:rowOff>0</xdr:rowOff>
    </xdr:from>
    <xdr:to>
      <xdr:col>4</xdr:col>
      <xdr:colOff>0</xdr:colOff>
      <xdr:row>786</xdr:row>
      <xdr:rowOff>0</xdr:rowOff>
    </xdr:to>
    <xdr:sp>
      <xdr:nvSpPr>
        <xdr:cNvPr id="171" name="AutoShape 173"/>
        <xdr:cNvSpPr>
          <a:spLocks/>
        </xdr:cNvSpPr>
      </xdr:nvSpPr>
      <xdr:spPr>
        <a:xfrm>
          <a:off x="4229100" y="15709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786</xdr:row>
      <xdr:rowOff>0</xdr:rowOff>
    </xdr:from>
    <xdr:to>
      <xdr:col>4</xdr:col>
      <xdr:colOff>0</xdr:colOff>
      <xdr:row>786</xdr:row>
      <xdr:rowOff>0</xdr:rowOff>
    </xdr:to>
    <xdr:sp>
      <xdr:nvSpPr>
        <xdr:cNvPr id="172" name="AutoShape 174"/>
        <xdr:cNvSpPr>
          <a:spLocks/>
        </xdr:cNvSpPr>
      </xdr:nvSpPr>
      <xdr:spPr>
        <a:xfrm>
          <a:off x="4229100" y="15709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5857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5857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5857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0" y="5857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0" y="5857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0" y="5857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0" y="5857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0" y="5857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0" y="5857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0" y="5857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0" y="10687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0" y="10687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0" y="17697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0" y="17697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0" y="24079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0" y="24079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0</xdr:col>
      <xdr:colOff>0</xdr:colOff>
      <xdr:row>91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0" y="29527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0</xdr:col>
      <xdr:colOff>0</xdr:colOff>
      <xdr:row>91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0" y="29527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0</xdr:colOff>
      <xdr:row>115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0" y="37633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0</xdr:colOff>
      <xdr:row>115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0" y="37633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0</xdr:colOff>
      <xdr:row>133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0" y="41443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0</xdr:colOff>
      <xdr:row>133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0" y="41443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0" y="5857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0" y="5857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0" y="5857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0" y="5857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0" y="5857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0" y="5857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149</xdr:row>
      <xdr:rowOff>0</xdr:rowOff>
    </xdr:from>
    <xdr:to>
      <xdr:col>0</xdr:col>
      <xdr:colOff>0</xdr:colOff>
      <xdr:row>149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0" y="44034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149</xdr:row>
      <xdr:rowOff>0</xdr:rowOff>
    </xdr:from>
    <xdr:to>
      <xdr:col>0</xdr:col>
      <xdr:colOff>0</xdr:colOff>
      <xdr:row>149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0" y="44034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149</xdr:row>
      <xdr:rowOff>0</xdr:rowOff>
    </xdr:from>
    <xdr:to>
      <xdr:col>0</xdr:col>
      <xdr:colOff>0</xdr:colOff>
      <xdr:row>149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0" y="44034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149</xdr:row>
      <xdr:rowOff>0</xdr:rowOff>
    </xdr:from>
    <xdr:to>
      <xdr:col>0</xdr:col>
      <xdr:colOff>0</xdr:colOff>
      <xdr:row>149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0" y="44034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156</xdr:row>
      <xdr:rowOff>0</xdr:rowOff>
    </xdr:from>
    <xdr:to>
      <xdr:col>0</xdr:col>
      <xdr:colOff>0</xdr:colOff>
      <xdr:row>156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0" y="45329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156</xdr:row>
      <xdr:rowOff>0</xdr:rowOff>
    </xdr:from>
    <xdr:to>
      <xdr:col>0</xdr:col>
      <xdr:colOff>0</xdr:colOff>
      <xdr:row>156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0" y="45329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163</xdr:row>
      <xdr:rowOff>0</xdr:rowOff>
    </xdr:from>
    <xdr:to>
      <xdr:col>0</xdr:col>
      <xdr:colOff>0</xdr:colOff>
      <xdr:row>163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0" y="46462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163</xdr:row>
      <xdr:rowOff>0</xdr:rowOff>
    </xdr:from>
    <xdr:to>
      <xdr:col>0</xdr:col>
      <xdr:colOff>0</xdr:colOff>
      <xdr:row>163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0" y="46462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0</xdr:colOff>
      <xdr:row>164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0" y="46624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0</xdr:colOff>
      <xdr:row>164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0" y="46624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165</xdr:row>
      <xdr:rowOff>0</xdr:rowOff>
    </xdr:from>
    <xdr:to>
      <xdr:col>0</xdr:col>
      <xdr:colOff>0</xdr:colOff>
      <xdr:row>165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0" y="46786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165</xdr:row>
      <xdr:rowOff>0</xdr:rowOff>
    </xdr:from>
    <xdr:to>
      <xdr:col>0</xdr:col>
      <xdr:colOff>0</xdr:colOff>
      <xdr:row>165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0" y="46786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0</xdr:colOff>
      <xdr:row>166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0" y="46948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0</xdr:colOff>
      <xdr:row>166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0" y="46948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167</xdr:row>
      <xdr:rowOff>0</xdr:rowOff>
    </xdr:from>
    <xdr:to>
      <xdr:col>0</xdr:col>
      <xdr:colOff>0</xdr:colOff>
      <xdr:row>167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0" y="47110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167</xdr:row>
      <xdr:rowOff>0</xdr:rowOff>
    </xdr:from>
    <xdr:to>
      <xdr:col>0</xdr:col>
      <xdr:colOff>0</xdr:colOff>
      <xdr:row>167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0" y="47110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168</xdr:row>
      <xdr:rowOff>0</xdr:rowOff>
    </xdr:from>
    <xdr:to>
      <xdr:col>0</xdr:col>
      <xdr:colOff>0</xdr:colOff>
      <xdr:row>168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0" y="472725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168</xdr:row>
      <xdr:rowOff>0</xdr:rowOff>
    </xdr:from>
    <xdr:to>
      <xdr:col>0</xdr:col>
      <xdr:colOff>0</xdr:colOff>
      <xdr:row>168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0" y="472725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169</xdr:row>
      <xdr:rowOff>0</xdr:rowOff>
    </xdr:from>
    <xdr:to>
      <xdr:col>0</xdr:col>
      <xdr:colOff>0</xdr:colOff>
      <xdr:row>169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0" y="47434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169</xdr:row>
      <xdr:rowOff>0</xdr:rowOff>
    </xdr:from>
    <xdr:to>
      <xdr:col>0</xdr:col>
      <xdr:colOff>0</xdr:colOff>
      <xdr:row>169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0" y="47434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170</xdr:row>
      <xdr:rowOff>0</xdr:rowOff>
    </xdr:from>
    <xdr:to>
      <xdr:col>0</xdr:col>
      <xdr:colOff>0</xdr:colOff>
      <xdr:row>170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0" y="47596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170</xdr:row>
      <xdr:rowOff>0</xdr:rowOff>
    </xdr:from>
    <xdr:to>
      <xdr:col>0</xdr:col>
      <xdr:colOff>0</xdr:colOff>
      <xdr:row>170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0" y="47596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171</xdr:row>
      <xdr:rowOff>0</xdr:rowOff>
    </xdr:from>
    <xdr:to>
      <xdr:col>0</xdr:col>
      <xdr:colOff>0</xdr:colOff>
      <xdr:row>171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0" y="47758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171</xdr:row>
      <xdr:rowOff>0</xdr:rowOff>
    </xdr:from>
    <xdr:to>
      <xdr:col>0</xdr:col>
      <xdr:colOff>0</xdr:colOff>
      <xdr:row>171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0" y="47758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172</xdr:row>
      <xdr:rowOff>0</xdr:rowOff>
    </xdr:from>
    <xdr:to>
      <xdr:col>0</xdr:col>
      <xdr:colOff>0</xdr:colOff>
      <xdr:row>172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0" y="47920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172</xdr:row>
      <xdr:rowOff>0</xdr:rowOff>
    </xdr:from>
    <xdr:to>
      <xdr:col>0</xdr:col>
      <xdr:colOff>0</xdr:colOff>
      <xdr:row>172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0" y="47920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173</xdr:row>
      <xdr:rowOff>0</xdr:rowOff>
    </xdr:from>
    <xdr:to>
      <xdr:col>0</xdr:col>
      <xdr:colOff>0</xdr:colOff>
      <xdr:row>173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0" y="48082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173</xdr:row>
      <xdr:rowOff>0</xdr:rowOff>
    </xdr:from>
    <xdr:to>
      <xdr:col>0</xdr:col>
      <xdr:colOff>0</xdr:colOff>
      <xdr:row>173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0" y="48082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174</xdr:row>
      <xdr:rowOff>0</xdr:rowOff>
    </xdr:from>
    <xdr:to>
      <xdr:col>0</xdr:col>
      <xdr:colOff>0</xdr:colOff>
      <xdr:row>174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0" y="48244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174</xdr:row>
      <xdr:rowOff>0</xdr:rowOff>
    </xdr:from>
    <xdr:to>
      <xdr:col>0</xdr:col>
      <xdr:colOff>0</xdr:colOff>
      <xdr:row>174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0" y="48244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175</xdr:row>
      <xdr:rowOff>0</xdr:rowOff>
    </xdr:from>
    <xdr:to>
      <xdr:col>0</xdr:col>
      <xdr:colOff>0</xdr:colOff>
      <xdr:row>175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0" y="48406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175</xdr:row>
      <xdr:rowOff>0</xdr:rowOff>
    </xdr:from>
    <xdr:to>
      <xdr:col>0</xdr:col>
      <xdr:colOff>0</xdr:colOff>
      <xdr:row>175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0" y="48406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0" y="48567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0" y="48567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177</xdr:row>
      <xdr:rowOff>0</xdr:rowOff>
    </xdr:from>
    <xdr:to>
      <xdr:col>0</xdr:col>
      <xdr:colOff>0</xdr:colOff>
      <xdr:row>177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0" y="48729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177</xdr:row>
      <xdr:rowOff>0</xdr:rowOff>
    </xdr:from>
    <xdr:to>
      <xdr:col>0</xdr:col>
      <xdr:colOff>0</xdr:colOff>
      <xdr:row>177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0" y="48729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0</xdr:colOff>
      <xdr:row>178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0" y="4889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0</xdr:colOff>
      <xdr:row>178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0" y="4889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179</xdr:row>
      <xdr:rowOff>0</xdr:rowOff>
    </xdr:from>
    <xdr:to>
      <xdr:col>0</xdr:col>
      <xdr:colOff>0</xdr:colOff>
      <xdr:row>179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0" y="49053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179</xdr:row>
      <xdr:rowOff>0</xdr:rowOff>
    </xdr:from>
    <xdr:to>
      <xdr:col>0</xdr:col>
      <xdr:colOff>0</xdr:colOff>
      <xdr:row>179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0" y="49053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179</xdr:row>
      <xdr:rowOff>0</xdr:rowOff>
    </xdr:from>
    <xdr:to>
      <xdr:col>0</xdr:col>
      <xdr:colOff>0</xdr:colOff>
      <xdr:row>179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0" y="49053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179</xdr:row>
      <xdr:rowOff>0</xdr:rowOff>
    </xdr:from>
    <xdr:to>
      <xdr:col>0</xdr:col>
      <xdr:colOff>0</xdr:colOff>
      <xdr:row>179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0" y="49053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180</xdr:row>
      <xdr:rowOff>0</xdr:rowOff>
    </xdr:from>
    <xdr:to>
      <xdr:col>0</xdr:col>
      <xdr:colOff>0</xdr:colOff>
      <xdr:row>180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0" y="49215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180</xdr:row>
      <xdr:rowOff>0</xdr:rowOff>
    </xdr:from>
    <xdr:to>
      <xdr:col>0</xdr:col>
      <xdr:colOff>0</xdr:colOff>
      <xdr:row>180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0" y="49215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0" y="2819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0" y="2819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181</xdr:row>
      <xdr:rowOff>0</xdr:rowOff>
    </xdr:from>
    <xdr:to>
      <xdr:col>0</xdr:col>
      <xdr:colOff>0</xdr:colOff>
      <xdr:row>181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0" y="4937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181</xdr:row>
      <xdr:rowOff>0</xdr:rowOff>
    </xdr:from>
    <xdr:to>
      <xdr:col>0</xdr:col>
      <xdr:colOff>0</xdr:colOff>
      <xdr:row>181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0" y="49377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170</xdr:row>
      <xdr:rowOff>0</xdr:rowOff>
    </xdr:from>
    <xdr:to>
      <xdr:col>0</xdr:col>
      <xdr:colOff>0</xdr:colOff>
      <xdr:row>170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0" y="47596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170</xdr:row>
      <xdr:rowOff>0</xdr:rowOff>
    </xdr:from>
    <xdr:to>
      <xdr:col>0</xdr:col>
      <xdr:colOff>0</xdr:colOff>
      <xdr:row>170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0" y="47596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4648200" y="5857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4648200" y="5857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6286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6286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6286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0" y="6286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0" y="6286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0" y="6286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0" y="6286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0" y="6286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0" y="6286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0" y="6286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0" y="11372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0" y="11372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0" y="17306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0" y="17306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0" y="23193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0" y="23193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89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0" y="29346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89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0" y="29346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0</xdr:col>
      <xdr:colOff>0</xdr:colOff>
      <xdr:row>113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0" y="37966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0</xdr:col>
      <xdr:colOff>0</xdr:colOff>
      <xdr:row>113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0" y="37966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0</xdr:colOff>
      <xdr:row>131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0" y="40881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0</xdr:colOff>
      <xdr:row>131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0" y="40881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0" y="6286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0" y="6286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0" y="6286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0" y="6286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77" name="AutoShape 79"/>
        <xdr:cNvSpPr>
          <a:spLocks/>
        </xdr:cNvSpPr>
      </xdr:nvSpPr>
      <xdr:spPr>
        <a:xfrm>
          <a:off x="0" y="6286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78" name="AutoShape 80"/>
        <xdr:cNvSpPr>
          <a:spLocks/>
        </xdr:cNvSpPr>
      </xdr:nvSpPr>
      <xdr:spPr>
        <a:xfrm>
          <a:off x="0" y="6286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147</xdr:row>
      <xdr:rowOff>0</xdr:rowOff>
    </xdr:from>
    <xdr:to>
      <xdr:col>0</xdr:col>
      <xdr:colOff>0</xdr:colOff>
      <xdr:row>147</xdr:row>
      <xdr:rowOff>0</xdr:rowOff>
    </xdr:to>
    <xdr:sp>
      <xdr:nvSpPr>
        <xdr:cNvPr id="79" name="AutoShape 81"/>
        <xdr:cNvSpPr>
          <a:spLocks/>
        </xdr:cNvSpPr>
      </xdr:nvSpPr>
      <xdr:spPr>
        <a:xfrm>
          <a:off x="0" y="43472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147</xdr:row>
      <xdr:rowOff>0</xdr:rowOff>
    </xdr:from>
    <xdr:to>
      <xdr:col>0</xdr:col>
      <xdr:colOff>0</xdr:colOff>
      <xdr:row>147</xdr:row>
      <xdr:rowOff>0</xdr:rowOff>
    </xdr:to>
    <xdr:sp>
      <xdr:nvSpPr>
        <xdr:cNvPr id="80" name="AutoShape 82"/>
        <xdr:cNvSpPr>
          <a:spLocks/>
        </xdr:cNvSpPr>
      </xdr:nvSpPr>
      <xdr:spPr>
        <a:xfrm>
          <a:off x="0" y="43472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147</xdr:row>
      <xdr:rowOff>0</xdr:rowOff>
    </xdr:from>
    <xdr:to>
      <xdr:col>0</xdr:col>
      <xdr:colOff>0</xdr:colOff>
      <xdr:row>147</xdr:row>
      <xdr:rowOff>0</xdr:rowOff>
    </xdr:to>
    <xdr:sp>
      <xdr:nvSpPr>
        <xdr:cNvPr id="81" name="AutoShape 83"/>
        <xdr:cNvSpPr>
          <a:spLocks/>
        </xdr:cNvSpPr>
      </xdr:nvSpPr>
      <xdr:spPr>
        <a:xfrm>
          <a:off x="0" y="43472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147</xdr:row>
      <xdr:rowOff>0</xdr:rowOff>
    </xdr:from>
    <xdr:to>
      <xdr:col>0</xdr:col>
      <xdr:colOff>0</xdr:colOff>
      <xdr:row>147</xdr:row>
      <xdr:rowOff>0</xdr:rowOff>
    </xdr:to>
    <xdr:sp>
      <xdr:nvSpPr>
        <xdr:cNvPr id="82" name="AutoShape 84"/>
        <xdr:cNvSpPr>
          <a:spLocks/>
        </xdr:cNvSpPr>
      </xdr:nvSpPr>
      <xdr:spPr>
        <a:xfrm>
          <a:off x="0" y="43472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3" name="AutoShape 85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4" name="AutoShape 86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5" name="AutoShape 87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6" name="AutoShape 88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7" name="AutoShape 89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8" name="AutoShape 90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9" name="AutoShape 91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0" name="AutoShape 92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1" name="AutoShape 93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2" name="AutoShape 94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3" name="AutoShape 95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4" name="AutoShape 96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154</xdr:row>
      <xdr:rowOff>0</xdr:rowOff>
    </xdr:to>
    <xdr:sp>
      <xdr:nvSpPr>
        <xdr:cNvPr id="95" name="AutoShape 97"/>
        <xdr:cNvSpPr>
          <a:spLocks/>
        </xdr:cNvSpPr>
      </xdr:nvSpPr>
      <xdr:spPr>
        <a:xfrm>
          <a:off x="0" y="44767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154</xdr:row>
      <xdr:rowOff>0</xdr:rowOff>
    </xdr:to>
    <xdr:sp>
      <xdr:nvSpPr>
        <xdr:cNvPr id="96" name="AutoShape 98"/>
        <xdr:cNvSpPr>
          <a:spLocks/>
        </xdr:cNvSpPr>
      </xdr:nvSpPr>
      <xdr:spPr>
        <a:xfrm>
          <a:off x="0" y="44767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161</xdr:row>
      <xdr:rowOff>0</xdr:rowOff>
    </xdr:from>
    <xdr:to>
      <xdr:col>0</xdr:col>
      <xdr:colOff>0</xdr:colOff>
      <xdr:row>161</xdr:row>
      <xdr:rowOff>0</xdr:rowOff>
    </xdr:to>
    <xdr:sp>
      <xdr:nvSpPr>
        <xdr:cNvPr id="97" name="AutoShape 99"/>
        <xdr:cNvSpPr>
          <a:spLocks/>
        </xdr:cNvSpPr>
      </xdr:nvSpPr>
      <xdr:spPr>
        <a:xfrm>
          <a:off x="0" y="45900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161</xdr:row>
      <xdr:rowOff>0</xdr:rowOff>
    </xdr:from>
    <xdr:to>
      <xdr:col>0</xdr:col>
      <xdr:colOff>0</xdr:colOff>
      <xdr:row>161</xdr:row>
      <xdr:rowOff>0</xdr:rowOff>
    </xdr:to>
    <xdr:sp>
      <xdr:nvSpPr>
        <xdr:cNvPr id="98" name="AutoShape 100"/>
        <xdr:cNvSpPr>
          <a:spLocks/>
        </xdr:cNvSpPr>
      </xdr:nvSpPr>
      <xdr:spPr>
        <a:xfrm>
          <a:off x="0" y="45900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162</xdr:row>
      <xdr:rowOff>0</xdr:rowOff>
    </xdr:from>
    <xdr:to>
      <xdr:col>0</xdr:col>
      <xdr:colOff>0</xdr:colOff>
      <xdr:row>162</xdr:row>
      <xdr:rowOff>0</xdr:rowOff>
    </xdr:to>
    <xdr:sp>
      <xdr:nvSpPr>
        <xdr:cNvPr id="99" name="AutoShape 101"/>
        <xdr:cNvSpPr>
          <a:spLocks/>
        </xdr:cNvSpPr>
      </xdr:nvSpPr>
      <xdr:spPr>
        <a:xfrm>
          <a:off x="0" y="46062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162</xdr:row>
      <xdr:rowOff>0</xdr:rowOff>
    </xdr:from>
    <xdr:to>
      <xdr:col>0</xdr:col>
      <xdr:colOff>0</xdr:colOff>
      <xdr:row>162</xdr:row>
      <xdr:rowOff>0</xdr:rowOff>
    </xdr:to>
    <xdr:sp>
      <xdr:nvSpPr>
        <xdr:cNvPr id="100" name="AutoShape 102"/>
        <xdr:cNvSpPr>
          <a:spLocks/>
        </xdr:cNvSpPr>
      </xdr:nvSpPr>
      <xdr:spPr>
        <a:xfrm>
          <a:off x="0" y="46062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163</xdr:row>
      <xdr:rowOff>0</xdr:rowOff>
    </xdr:from>
    <xdr:to>
      <xdr:col>0</xdr:col>
      <xdr:colOff>0</xdr:colOff>
      <xdr:row>163</xdr:row>
      <xdr:rowOff>0</xdr:rowOff>
    </xdr:to>
    <xdr:sp>
      <xdr:nvSpPr>
        <xdr:cNvPr id="101" name="AutoShape 103"/>
        <xdr:cNvSpPr>
          <a:spLocks/>
        </xdr:cNvSpPr>
      </xdr:nvSpPr>
      <xdr:spPr>
        <a:xfrm>
          <a:off x="0" y="462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163</xdr:row>
      <xdr:rowOff>0</xdr:rowOff>
    </xdr:from>
    <xdr:to>
      <xdr:col>0</xdr:col>
      <xdr:colOff>0</xdr:colOff>
      <xdr:row>163</xdr:row>
      <xdr:rowOff>0</xdr:rowOff>
    </xdr:to>
    <xdr:sp>
      <xdr:nvSpPr>
        <xdr:cNvPr id="102" name="AutoShape 104"/>
        <xdr:cNvSpPr>
          <a:spLocks/>
        </xdr:cNvSpPr>
      </xdr:nvSpPr>
      <xdr:spPr>
        <a:xfrm>
          <a:off x="0" y="462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0</xdr:colOff>
      <xdr:row>164</xdr:row>
      <xdr:rowOff>0</xdr:rowOff>
    </xdr:to>
    <xdr:sp>
      <xdr:nvSpPr>
        <xdr:cNvPr id="103" name="AutoShape 105"/>
        <xdr:cNvSpPr>
          <a:spLocks/>
        </xdr:cNvSpPr>
      </xdr:nvSpPr>
      <xdr:spPr>
        <a:xfrm>
          <a:off x="0" y="4638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0</xdr:colOff>
      <xdr:row>164</xdr:row>
      <xdr:rowOff>0</xdr:rowOff>
    </xdr:to>
    <xdr:sp>
      <xdr:nvSpPr>
        <xdr:cNvPr id="104" name="AutoShape 106"/>
        <xdr:cNvSpPr>
          <a:spLocks/>
        </xdr:cNvSpPr>
      </xdr:nvSpPr>
      <xdr:spPr>
        <a:xfrm>
          <a:off x="0" y="4638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165</xdr:row>
      <xdr:rowOff>0</xdr:rowOff>
    </xdr:from>
    <xdr:to>
      <xdr:col>0</xdr:col>
      <xdr:colOff>0</xdr:colOff>
      <xdr:row>165</xdr:row>
      <xdr:rowOff>0</xdr:rowOff>
    </xdr:to>
    <xdr:sp>
      <xdr:nvSpPr>
        <xdr:cNvPr id="105" name="AutoShape 107"/>
        <xdr:cNvSpPr>
          <a:spLocks/>
        </xdr:cNvSpPr>
      </xdr:nvSpPr>
      <xdr:spPr>
        <a:xfrm>
          <a:off x="0" y="46548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165</xdr:row>
      <xdr:rowOff>0</xdr:rowOff>
    </xdr:from>
    <xdr:to>
      <xdr:col>0</xdr:col>
      <xdr:colOff>0</xdr:colOff>
      <xdr:row>165</xdr:row>
      <xdr:rowOff>0</xdr:rowOff>
    </xdr:to>
    <xdr:sp>
      <xdr:nvSpPr>
        <xdr:cNvPr id="106" name="AutoShape 108"/>
        <xdr:cNvSpPr>
          <a:spLocks/>
        </xdr:cNvSpPr>
      </xdr:nvSpPr>
      <xdr:spPr>
        <a:xfrm>
          <a:off x="0" y="46548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0</xdr:colOff>
      <xdr:row>166</xdr:row>
      <xdr:rowOff>0</xdr:rowOff>
    </xdr:to>
    <xdr:sp>
      <xdr:nvSpPr>
        <xdr:cNvPr id="107" name="AutoShape 109"/>
        <xdr:cNvSpPr>
          <a:spLocks/>
        </xdr:cNvSpPr>
      </xdr:nvSpPr>
      <xdr:spPr>
        <a:xfrm>
          <a:off x="0" y="46710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0</xdr:colOff>
      <xdr:row>166</xdr:row>
      <xdr:rowOff>0</xdr:rowOff>
    </xdr:to>
    <xdr:sp>
      <xdr:nvSpPr>
        <xdr:cNvPr id="108" name="AutoShape 110"/>
        <xdr:cNvSpPr>
          <a:spLocks/>
        </xdr:cNvSpPr>
      </xdr:nvSpPr>
      <xdr:spPr>
        <a:xfrm>
          <a:off x="0" y="46710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167</xdr:row>
      <xdr:rowOff>0</xdr:rowOff>
    </xdr:from>
    <xdr:to>
      <xdr:col>0</xdr:col>
      <xdr:colOff>0</xdr:colOff>
      <xdr:row>167</xdr:row>
      <xdr:rowOff>0</xdr:rowOff>
    </xdr:to>
    <xdr:sp>
      <xdr:nvSpPr>
        <xdr:cNvPr id="109" name="AutoShape 111"/>
        <xdr:cNvSpPr>
          <a:spLocks/>
        </xdr:cNvSpPr>
      </xdr:nvSpPr>
      <xdr:spPr>
        <a:xfrm>
          <a:off x="0" y="46872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167</xdr:row>
      <xdr:rowOff>0</xdr:rowOff>
    </xdr:from>
    <xdr:to>
      <xdr:col>0</xdr:col>
      <xdr:colOff>0</xdr:colOff>
      <xdr:row>167</xdr:row>
      <xdr:rowOff>0</xdr:rowOff>
    </xdr:to>
    <xdr:sp>
      <xdr:nvSpPr>
        <xdr:cNvPr id="110" name="AutoShape 112"/>
        <xdr:cNvSpPr>
          <a:spLocks/>
        </xdr:cNvSpPr>
      </xdr:nvSpPr>
      <xdr:spPr>
        <a:xfrm>
          <a:off x="0" y="46872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168</xdr:row>
      <xdr:rowOff>0</xdr:rowOff>
    </xdr:from>
    <xdr:to>
      <xdr:col>0</xdr:col>
      <xdr:colOff>0</xdr:colOff>
      <xdr:row>168</xdr:row>
      <xdr:rowOff>0</xdr:rowOff>
    </xdr:to>
    <xdr:sp>
      <xdr:nvSpPr>
        <xdr:cNvPr id="111" name="AutoShape 113"/>
        <xdr:cNvSpPr>
          <a:spLocks/>
        </xdr:cNvSpPr>
      </xdr:nvSpPr>
      <xdr:spPr>
        <a:xfrm>
          <a:off x="0" y="4703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168</xdr:row>
      <xdr:rowOff>0</xdr:rowOff>
    </xdr:from>
    <xdr:to>
      <xdr:col>0</xdr:col>
      <xdr:colOff>0</xdr:colOff>
      <xdr:row>168</xdr:row>
      <xdr:rowOff>0</xdr:rowOff>
    </xdr:to>
    <xdr:sp>
      <xdr:nvSpPr>
        <xdr:cNvPr id="112" name="AutoShape 114"/>
        <xdr:cNvSpPr>
          <a:spLocks/>
        </xdr:cNvSpPr>
      </xdr:nvSpPr>
      <xdr:spPr>
        <a:xfrm>
          <a:off x="0" y="4703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169</xdr:row>
      <xdr:rowOff>0</xdr:rowOff>
    </xdr:from>
    <xdr:to>
      <xdr:col>0</xdr:col>
      <xdr:colOff>0</xdr:colOff>
      <xdr:row>169</xdr:row>
      <xdr:rowOff>0</xdr:rowOff>
    </xdr:to>
    <xdr:sp>
      <xdr:nvSpPr>
        <xdr:cNvPr id="113" name="AutoShape 115"/>
        <xdr:cNvSpPr>
          <a:spLocks/>
        </xdr:cNvSpPr>
      </xdr:nvSpPr>
      <xdr:spPr>
        <a:xfrm>
          <a:off x="0" y="47196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169</xdr:row>
      <xdr:rowOff>0</xdr:rowOff>
    </xdr:from>
    <xdr:to>
      <xdr:col>0</xdr:col>
      <xdr:colOff>0</xdr:colOff>
      <xdr:row>169</xdr:row>
      <xdr:rowOff>0</xdr:rowOff>
    </xdr:to>
    <xdr:sp>
      <xdr:nvSpPr>
        <xdr:cNvPr id="114" name="AutoShape 116"/>
        <xdr:cNvSpPr>
          <a:spLocks/>
        </xdr:cNvSpPr>
      </xdr:nvSpPr>
      <xdr:spPr>
        <a:xfrm>
          <a:off x="0" y="47196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170</xdr:row>
      <xdr:rowOff>0</xdr:rowOff>
    </xdr:from>
    <xdr:to>
      <xdr:col>0</xdr:col>
      <xdr:colOff>0</xdr:colOff>
      <xdr:row>170</xdr:row>
      <xdr:rowOff>0</xdr:rowOff>
    </xdr:to>
    <xdr:sp>
      <xdr:nvSpPr>
        <xdr:cNvPr id="115" name="AutoShape 117"/>
        <xdr:cNvSpPr>
          <a:spLocks/>
        </xdr:cNvSpPr>
      </xdr:nvSpPr>
      <xdr:spPr>
        <a:xfrm>
          <a:off x="0" y="47358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170</xdr:row>
      <xdr:rowOff>0</xdr:rowOff>
    </xdr:from>
    <xdr:to>
      <xdr:col>0</xdr:col>
      <xdr:colOff>0</xdr:colOff>
      <xdr:row>170</xdr:row>
      <xdr:rowOff>0</xdr:rowOff>
    </xdr:to>
    <xdr:sp>
      <xdr:nvSpPr>
        <xdr:cNvPr id="116" name="AutoShape 118"/>
        <xdr:cNvSpPr>
          <a:spLocks/>
        </xdr:cNvSpPr>
      </xdr:nvSpPr>
      <xdr:spPr>
        <a:xfrm>
          <a:off x="0" y="47358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171</xdr:row>
      <xdr:rowOff>0</xdr:rowOff>
    </xdr:from>
    <xdr:to>
      <xdr:col>0</xdr:col>
      <xdr:colOff>0</xdr:colOff>
      <xdr:row>171</xdr:row>
      <xdr:rowOff>0</xdr:rowOff>
    </xdr:to>
    <xdr:sp>
      <xdr:nvSpPr>
        <xdr:cNvPr id="117" name="AutoShape 119"/>
        <xdr:cNvSpPr>
          <a:spLocks/>
        </xdr:cNvSpPr>
      </xdr:nvSpPr>
      <xdr:spPr>
        <a:xfrm>
          <a:off x="0" y="47520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171</xdr:row>
      <xdr:rowOff>0</xdr:rowOff>
    </xdr:from>
    <xdr:to>
      <xdr:col>0</xdr:col>
      <xdr:colOff>0</xdr:colOff>
      <xdr:row>171</xdr:row>
      <xdr:rowOff>0</xdr:rowOff>
    </xdr:to>
    <xdr:sp>
      <xdr:nvSpPr>
        <xdr:cNvPr id="118" name="AutoShape 120"/>
        <xdr:cNvSpPr>
          <a:spLocks/>
        </xdr:cNvSpPr>
      </xdr:nvSpPr>
      <xdr:spPr>
        <a:xfrm>
          <a:off x="0" y="47520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172</xdr:row>
      <xdr:rowOff>0</xdr:rowOff>
    </xdr:from>
    <xdr:to>
      <xdr:col>0</xdr:col>
      <xdr:colOff>0</xdr:colOff>
      <xdr:row>172</xdr:row>
      <xdr:rowOff>0</xdr:rowOff>
    </xdr:to>
    <xdr:sp>
      <xdr:nvSpPr>
        <xdr:cNvPr id="119" name="AutoShape 121"/>
        <xdr:cNvSpPr>
          <a:spLocks/>
        </xdr:cNvSpPr>
      </xdr:nvSpPr>
      <xdr:spPr>
        <a:xfrm>
          <a:off x="0" y="47682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172</xdr:row>
      <xdr:rowOff>0</xdr:rowOff>
    </xdr:from>
    <xdr:to>
      <xdr:col>0</xdr:col>
      <xdr:colOff>0</xdr:colOff>
      <xdr:row>172</xdr:row>
      <xdr:rowOff>0</xdr:rowOff>
    </xdr:to>
    <xdr:sp>
      <xdr:nvSpPr>
        <xdr:cNvPr id="120" name="AutoShape 122"/>
        <xdr:cNvSpPr>
          <a:spLocks/>
        </xdr:cNvSpPr>
      </xdr:nvSpPr>
      <xdr:spPr>
        <a:xfrm>
          <a:off x="0" y="47682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173</xdr:row>
      <xdr:rowOff>0</xdr:rowOff>
    </xdr:from>
    <xdr:to>
      <xdr:col>0</xdr:col>
      <xdr:colOff>0</xdr:colOff>
      <xdr:row>173</xdr:row>
      <xdr:rowOff>0</xdr:rowOff>
    </xdr:to>
    <xdr:sp>
      <xdr:nvSpPr>
        <xdr:cNvPr id="121" name="AutoShape 123"/>
        <xdr:cNvSpPr>
          <a:spLocks/>
        </xdr:cNvSpPr>
      </xdr:nvSpPr>
      <xdr:spPr>
        <a:xfrm>
          <a:off x="0" y="47844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173</xdr:row>
      <xdr:rowOff>0</xdr:rowOff>
    </xdr:from>
    <xdr:to>
      <xdr:col>0</xdr:col>
      <xdr:colOff>0</xdr:colOff>
      <xdr:row>173</xdr:row>
      <xdr:rowOff>0</xdr:rowOff>
    </xdr:to>
    <xdr:sp>
      <xdr:nvSpPr>
        <xdr:cNvPr id="122" name="AutoShape 124"/>
        <xdr:cNvSpPr>
          <a:spLocks/>
        </xdr:cNvSpPr>
      </xdr:nvSpPr>
      <xdr:spPr>
        <a:xfrm>
          <a:off x="0" y="47844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174</xdr:row>
      <xdr:rowOff>0</xdr:rowOff>
    </xdr:from>
    <xdr:to>
      <xdr:col>0</xdr:col>
      <xdr:colOff>0</xdr:colOff>
      <xdr:row>174</xdr:row>
      <xdr:rowOff>0</xdr:rowOff>
    </xdr:to>
    <xdr:sp>
      <xdr:nvSpPr>
        <xdr:cNvPr id="123" name="AutoShape 125"/>
        <xdr:cNvSpPr>
          <a:spLocks/>
        </xdr:cNvSpPr>
      </xdr:nvSpPr>
      <xdr:spPr>
        <a:xfrm>
          <a:off x="0" y="48006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174</xdr:row>
      <xdr:rowOff>0</xdr:rowOff>
    </xdr:from>
    <xdr:to>
      <xdr:col>0</xdr:col>
      <xdr:colOff>0</xdr:colOff>
      <xdr:row>174</xdr:row>
      <xdr:rowOff>0</xdr:rowOff>
    </xdr:to>
    <xdr:sp>
      <xdr:nvSpPr>
        <xdr:cNvPr id="124" name="AutoShape 126"/>
        <xdr:cNvSpPr>
          <a:spLocks/>
        </xdr:cNvSpPr>
      </xdr:nvSpPr>
      <xdr:spPr>
        <a:xfrm>
          <a:off x="0" y="48006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175</xdr:row>
      <xdr:rowOff>0</xdr:rowOff>
    </xdr:from>
    <xdr:to>
      <xdr:col>0</xdr:col>
      <xdr:colOff>0</xdr:colOff>
      <xdr:row>175</xdr:row>
      <xdr:rowOff>0</xdr:rowOff>
    </xdr:to>
    <xdr:sp>
      <xdr:nvSpPr>
        <xdr:cNvPr id="125" name="AutoShape 127"/>
        <xdr:cNvSpPr>
          <a:spLocks/>
        </xdr:cNvSpPr>
      </xdr:nvSpPr>
      <xdr:spPr>
        <a:xfrm>
          <a:off x="0" y="48167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175</xdr:row>
      <xdr:rowOff>0</xdr:rowOff>
    </xdr:from>
    <xdr:to>
      <xdr:col>0</xdr:col>
      <xdr:colOff>0</xdr:colOff>
      <xdr:row>175</xdr:row>
      <xdr:rowOff>0</xdr:rowOff>
    </xdr:to>
    <xdr:sp>
      <xdr:nvSpPr>
        <xdr:cNvPr id="126" name="AutoShape 128"/>
        <xdr:cNvSpPr>
          <a:spLocks/>
        </xdr:cNvSpPr>
      </xdr:nvSpPr>
      <xdr:spPr>
        <a:xfrm>
          <a:off x="0" y="48167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127" name="AutoShape 129"/>
        <xdr:cNvSpPr>
          <a:spLocks/>
        </xdr:cNvSpPr>
      </xdr:nvSpPr>
      <xdr:spPr>
        <a:xfrm>
          <a:off x="0" y="48329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176</xdr:row>
      <xdr:rowOff>0</xdr:rowOff>
    </xdr:to>
    <xdr:sp>
      <xdr:nvSpPr>
        <xdr:cNvPr id="128" name="AutoShape 130"/>
        <xdr:cNvSpPr>
          <a:spLocks/>
        </xdr:cNvSpPr>
      </xdr:nvSpPr>
      <xdr:spPr>
        <a:xfrm>
          <a:off x="0" y="48329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177</xdr:row>
      <xdr:rowOff>0</xdr:rowOff>
    </xdr:from>
    <xdr:to>
      <xdr:col>0</xdr:col>
      <xdr:colOff>0</xdr:colOff>
      <xdr:row>177</xdr:row>
      <xdr:rowOff>0</xdr:rowOff>
    </xdr:to>
    <xdr:sp>
      <xdr:nvSpPr>
        <xdr:cNvPr id="129" name="AutoShape 131"/>
        <xdr:cNvSpPr>
          <a:spLocks/>
        </xdr:cNvSpPr>
      </xdr:nvSpPr>
      <xdr:spPr>
        <a:xfrm>
          <a:off x="0" y="48491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177</xdr:row>
      <xdr:rowOff>0</xdr:rowOff>
    </xdr:from>
    <xdr:to>
      <xdr:col>0</xdr:col>
      <xdr:colOff>0</xdr:colOff>
      <xdr:row>177</xdr:row>
      <xdr:rowOff>0</xdr:rowOff>
    </xdr:to>
    <xdr:sp>
      <xdr:nvSpPr>
        <xdr:cNvPr id="130" name="AutoShape 132"/>
        <xdr:cNvSpPr>
          <a:spLocks/>
        </xdr:cNvSpPr>
      </xdr:nvSpPr>
      <xdr:spPr>
        <a:xfrm>
          <a:off x="0" y="48491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177</xdr:row>
      <xdr:rowOff>0</xdr:rowOff>
    </xdr:from>
    <xdr:to>
      <xdr:col>0</xdr:col>
      <xdr:colOff>0</xdr:colOff>
      <xdr:row>177</xdr:row>
      <xdr:rowOff>0</xdr:rowOff>
    </xdr:to>
    <xdr:sp>
      <xdr:nvSpPr>
        <xdr:cNvPr id="131" name="AutoShape 133"/>
        <xdr:cNvSpPr>
          <a:spLocks/>
        </xdr:cNvSpPr>
      </xdr:nvSpPr>
      <xdr:spPr>
        <a:xfrm>
          <a:off x="0" y="48491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177</xdr:row>
      <xdr:rowOff>0</xdr:rowOff>
    </xdr:from>
    <xdr:to>
      <xdr:col>0</xdr:col>
      <xdr:colOff>0</xdr:colOff>
      <xdr:row>177</xdr:row>
      <xdr:rowOff>0</xdr:rowOff>
    </xdr:to>
    <xdr:sp>
      <xdr:nvSpPr>
        <xdr:cNvPr id="132" name="AutoShape 134"/>
        <xdr:cNvSpPr>
          <a:spLocks/>
        </xdr:cNvSpPr>
      </xdr:nvSpPr>
      <xdr:spPr>
        <a:xfrm>
          <a:off x="0" y="48491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0</xdr:colOff>
      <xdr:row>178</xdr:row>
      <xdr:rowOff>0</xdr:rowOff>
    </xdr:to>
    <xdr:sp>
      <xdr:nvSpPr>
        <xdr:cNvPr id="133" name="AutoShape 135"/>
        <xdr:cNvSpPr>
          <a:spLocks/>
        </xdr:cNvSpPr>
      </xdr:nvSpPr>
      <xdr:spPr>
        <a:xfrm>
          <a:off x="0" y="48653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0</xdr:colOff>
      <xdr:row>178</xdr:row>
      <xdr:rowOff>0</xdr:rowOff>
    </xdr:to>
    <xdr:sp>
      <xdr:nvSpPr>
        <xdr:cNvPr id="134" name="AutoShape 136"/>
        <xdr:cNvSpPr>
          <a:spLocks/>
        </xdr:cNvSpPr>
      </xdr:nvSpPr>
      <xdr:spPr>
        <a:xfrm>
          <a:off x="0" y="48653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5" name="AutoShape 137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6" name="AutoShape 138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7" name="AutoShape 141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8" name="AutoShape 142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39" name="AutoShape 143"/>
        <xdr:cNvSpPr>
          <a:spLocks/>
        </xdr:cNvSpPr>
      </xdr:nvSpPr>
      <xdr:spPr>
        <a:xfrm>
          <a:off x="0" y="3190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40" name="AutoShape 144"/>
        <xdr:cNvSpPr>
          <a:spLocks/>
        </xdr:cNvSpPr>
      </xdr:nvSpPr>
      <xdr:spPr>
        <a:xfrm>
          <a:off x="0" y="3190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179</xdr:row>
      <xdr:rowOff>0</xdr:rowOff>
    </xdr:from>
    <xdr:to>
      <xdr:col>0</xdr:col>
      <xdr:colOff>0</xdr:colOff>
      <xdr:row>179</xdr:row>
      <xdr:rowOff>0</xdr:rowOff>
    </xdr:to>
    <xdr:sp>
      <xdr:nvSpPr>
        <xdr:cNvPr id="141" name="AutoShape 145"/>
        <xdr:cNvSpPr>
          <a:spLocks/>
        </xdr:cNvSpPr>
      </xdr:nvSpPr>
      <xdr:spPr>
        <a:xfrm>
          <a:off x="0" y="48815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179</xdr:row>
      <xdr:rowOff>0</xdr:rowOff>
    </xdr:from>
    <xdr:to>
      <xdr:col>0</xdr:col>
      <xdr:colOff>0</xdr:colOff>
      <xdr:row>179</xdr:row>
      <xdr:rowOff>0</xdr:rowOff>
    </xdr:to>
    <xdr:sp>
      <xdr:nvSpPr>
        <xdr:cNvPr id="142" name="AutoShape 146"/>
        <xdr:cNvSpPr>
          <a:spLocks/>
        </xdr:cNvSpPr>
      </xdr:nvSpPr>
      <xdr:spPr>
        <a:xfrm>
          <a:off x="0" y="48815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168</xdr:row>
      <xdr:rowOff>0</xdr:rowOff>
    </xdr:from>
    <xdr:to>
      <xdr:col>0</xdr:col>
      <xdr:colOff>0</xdr:colOff>
      <xdr:row>168</xdr:row>
      <xdr:rowOff>0</xdr:rowOff>
    </xdr:to>
    <xdr:sp>
      <xdr:nvSpPr>
        <xdr:cNvPr id="143" name="AutoShape 147"/>
        <xdr:cNvSpPr>
          <a:spLocks/>
        </xdr:cNvSpPr>
      </xdr:nvSpPr>
      <xdr:spPr>
        <a:xfrm>
          <a:off x="0" y="4703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168</xdr:row>
      <xdr:rowOff>0</xdr:rowOff>
    </xdr:from>
    <xdr:to>
      <xdr:col>0</xdr:col>
      <xdr:colOff>0</xdr:colOff>
      <xdr:row>168</xdr:row>
      <xdr:rowOff>0</xdr:rowOff>
    </xdr:to>
    <xdr:sp>
      <xdr:nvSpPr>
        <xdr:cNvPr id="144" name="AutoShape 148"/>
        <xdr:cNvSpPr>
          <a:spLocks/>
        </xdr:cNvSpPr>
      </xdr:nvSpPr>
      <xdr:spPr>
        <a:xfrm>
          <a:off x="0" y="4703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5" name="AutoShape 149"/>
        <xdr:cNvSpPr>
          <a:spLocks/>
        </xdr:cNvSpPr>
      </xdr:nvSpPr>
      <xdr:spPr>
        <a:xfrm>
          <a:off x="4276725" y="6286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6" name="AutoShape 150"/>
        <xdr:cNvSpPr>
          <a:spLocks/>
        </xdr:cNvSpPr>
      </xdr:nvSpPr>
      <xdr:spPr>
        <a:xfrm>
          <a:off x="4276725" y="6286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pane xSplit="4" ySplit="7" topLeftCell="E38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C57" sqref="C57"/>
    </sheetView>
  </sheetViews>
  <sheetFormatPr defaultColWidth="9.140625" defaultRowHeight="12.75"/>
  <cols>
    <col min="1" max="1" width="62.7109375" style="14" customWidth="1"/>
    <col min="2" max="2" width="5.7109375" style="22" customWidth="1"/>
    <col min="3" max="3" width="6.28125" style="2" customWidth="1"/>
    <col min="4" max="4" width="6.421875" style="23" customWidth="1"/>
    <col min="5" max="5" width="6.00390625" style="25" customWidth="1"/>
    <col min="6" max="6" width="6.00390625" style="16" customWidth="1"/>
    <col min="7" max="7" width="6.57421875" style="14" customWidth="1"/>
    <col min="8" max="8" width="6.00390625" style="22" customWidth="1"/>
    <col min="9" max="9" width="6.28125" style="2" customWidth="1"/>
    <col min="10" max="10" width="6.57421875" style="23" customWidth="1"/>
    <col min="11" max="11" width="8.57421875" style="16" customWidth="1"/>
    <col min="12" max="12" width="9.140625" style="2" customWidth="1"/>
  </cols>
  <sheetData>
    <row r="1" spans="1:12" s="3" customFormat="1" ht="51">
      <c r="A1" s="10" t="s">
        <v>496</v>
      </c>
      <c r="B1" s="17" t="s">
        <v>277</v>
      </c>
      <c r="C1" s="18" t="s">
        <v>278</v>
      </c>
      <c r="D1" s="19" t="s">
        <v>279</v>
      </c>
      <c r="E1" s="352" t="s">
        <v>397</v>
      </c>
      <c r="F1" s="353"/>
      <c r="G1" s="354"/>
      <c r="H1" s="355" t="s">
        <v>390</v>
      </c>
      <c r="I1" s="356"/>
      <c r="J1" s="357"/>
      <c r="K1" s="15" t="s">
        <v>391</v>
      </c>
      <c r="L1" s="1"/>
    </row>
    <row r="2" spans="1:12" s="3" customFormat="1" ht="12.75">
      <c r="A2" s="11"/>
      <c r="B2" s="20"/>
      <c r="C2" s="1"/>
      <c r="D2" s="21"/>
      <c r="E2" s="24" t="s">
        <v>277</v>
      </c>
      <c r="F2" s="15" t="s">
        <v>278</v>
      </c>
      <c r="G2" s="10" t="s">
        <v>279</v>
      </c>
      <c r="H2" s="20" t="s">
        <v>277</v>
      </c>
      <c r="I2" s="1" t="s">
        <v>278</v>
      </c>
      <c r="J2" s="21" t="s">
        <v>279</v>
      </c>
      <c r="K2" s="15"/>
      <c r="L2" s="1"/>
    </row>
    <row r="3" spans="1:12" s="33" customFormat="1" ht="12.75" customHeight="1">
      <c r="A3" s="26" t="s">
        <v>308</v>
      </c>
      <c r="B3" s="27"/>
      <c r="C3" s="28"/>
      <c r="D3" s="29"/>
      <c r="E3" s="30"/>
      <c r="F3" s="31"/>
      <c r="G3" s="32"/>
      <c r="H3" s="27">
        <v>10</v>
      </c>
      <c r="I3" s="28"/>
      <c r="J3" s="29"/>
      <c r="K3" s="31"/>
      <c r="L3" s="28"/>
    </row>
    <row r="4" spans="1:12" s="33" customFormat="1" ht="12.75">
      <c r="A4" s="35" t="s">
        <v>309</v>
      </c>
      <c r="B4" s="27">
        <v>20</v>
      </c>
      <c r="C4" s="28"/>
      <c r="D4" s="29"/>
      <c r="E4" s="30"/>
      <c r="F4" s="31"/>
      <c r="G4" s="32"/>
      <c r="H4" s="27"/>
      <c r="I4" s="28"/>
      <c r="J4" s="29"/>
      <c r="K4" s="31">
        <v>2</v>
      </c>
      <c r="L4" s="28"/>
    </row>
    <row r="5" spans="1:12" s="33" customFormat="1" ht="15.75" customHeight="1">
      <c r="A5" s="26" t="s">
        <v>311</v>
      </c>
      <c r="B5" s="27">
        <v>15</v>
      </c>
      <c r="C5" s="28"/>
      <c r="D5" s="29"/>
      <c r="E5" s="30"/>
      <c r="F5" s="31"/>
      <c r="G5" s="32"/>
      <c r="H5" s="27"/>
      <c r="I5" s="28"/>
      <c r="J5" s="29"/>
      <c r="K5" s="31"/>
      <c r="L5" s="28"/>
    </row>
    <row r="6" spans="1:12" s="33" customFormat="1" ht="14.25" customHeight="1">
      <c r="A6" s="26" t="s">
        <v>312</v>
      </c>
      <c r="B6" s="27">
        <v>20</v>
      </c>
      <c r="C6" s="28"/>
      <c r="D6" s="29">
        <v>10</v>
      </c>
      <c r="E6" s="30"/>
      <c r="F6" s="31"/>
      <c r="G6" s="32"/>
      <c r="H6" s="27">
        <v>10</v>
      </c>
      <c r="I6" s="28">
        <v>10</v>
      </c>
      <c r="J6" s="29"/>
      <c r="K6" s="31"/>
      <c r="L6" s="28"/>
    </row>
    <row r="7" spans="1:12" s="33" customFormat="1" ht="12.75" customHeight="1">
      <c r="A7" s="26" t="s">
        <v>313</v>
      </c>
      <c r="B7" s="27"/>
      <c r="C7" s="28"/>
      <c r="D7" s="29"/>
      <c r="E7" s="30"/>
      <c r="F7" s="31"/>
      <c r="G7" s="32"/>
      <c r="H7" s="27"/>
      <c r="I7" s="28"/>
      <c r="J7" s="29"/>
      <c r="K7" s="31"/>
      <c r="L7" s="28"/>
    </row>
    <row r="8" spans="1:12" s="33" customFormat="1" ht="25.5">
      <c r="A8" s="35" t="s">
        <v>314</v>
      </c>
      <c r="B8" s="27"/>
      <c r="C8" s="28"/>
      <c r="D8" s="29"/>
      <c r="E8" s="30"/>
      <c r="F8" s="31"/>
      <c r="G8" s="32"/>
      <c r="H8" s="27"/>
      <c r="I8" s="28"/>
      <c r="J8" s="29"/>
      <c r="K8" s="31"/>
      <c r="L8" s="28"/>
    </row>
    <row r="9" spans="1:12" s="33" customFormat="1" ht="12.75">
      <c r="A9" s="26" t="s">
        <v>315</v>
      </c>
      <c r="B9" s="27">
        <v>25</v>
      </c>
      <c r="C9" s="28">
        <v>15</v>
      </c>
      <c r="D9" s="29">
        <v>25</v>
      </c>
      <c r="E9" s="30"/>
      <c r="F9" s="31"/>
      <c r="G9" s="32"/>
      <c r="H9" s="27"/>
      <c r="I9" s="28"/>
      <c r="J9" s="29"/>
      <c r="K9" s="31"/>
      <c r="L9" s="28"/>
    </row>
    <row r="10" spans="1:12" s="33" customFormat="1" ht="14.25" customHeight="1">
      <c r="A10" s="26" t="s">
        <v>316</v>
      </c>
      <c r="B10" s="27">
        <v>25</v>
      </c>
      <c r="C10" s="28"/>
      <c r="D10" s="29">
        <v>5</v>
      </c>
      <c r="E10" s="30"/>
      <c r="F10" s="31"/>
      <c r="G10" s="32"/>
      <c r="H10" s="27">
        <v>10</v>
      </c>
      <c r="I10" s="28"/>
      <c r="J10" s="29"/>
      <c r="K10" s="31"/>
      <c r="L10" s="28"/>
    </row>
    <row r="11" spans="1:12" s="33" customFormat="1" ht="12.75">
      <c r="A11" s="349" t="s">
        <v>317</v>
      </c>
      <c r="B11" s="27">
        <v>30</v>
      </c>
      <c r="C11" s="28">
        <v>30</v>
      </c>
      <c r="D11" s="29"/>
      <c r="E11" s="30"/>
      <c r="F11" s="31"/>
      <c r="G11" s="32"/>
      <c r="H11" s="27"/>
      <c r="I11" s="28"/>
      <c r="J11" s="29"/>
      <c r="K11" s="31"/>
      <c r="L11" s="28"/>
    </row>
    <row r="12" spans="1:12" s="33" customFormat="1" ht="14.25" customHeight="1">
      <c r="A12" s="350"/>
      <c r="B12" s="27"/>
      <c r="C12" s="28"/>
      <c r="D12" s="29">
        <v>15</v>
      </c>
      <c r="E12" s="30"/>
      <c r="F12" s="31"/>
      <c r="G12" s="32"/>
      <c r="H12" s="27"/>
      <c r="I12" s="28"/>
      <c r="J12" s="29"/>
      <c r="K12" s="31"/>
      <c r="L12" s="28"/>
    </row>
    <row r="13" spans="1:12" s="33" customFormat="1" ht="12.75">
      <c r="A13" s="43" t="s">
        <v>432</v>
      </c>
      <c r="B13" s="27">
        <v>15</v>
      </c>
      <c r="C13" s="28"/>
      <c r="D13" s="29">
        <v>20</v>
      </c>
      <c r="E13" s="30"/>
      <c r="F13" s="31"/>
      <c r="G13" s="32"/>
      <c r="H13" s="27"/>
      <c r="I13" s="28"/>
      <c r="J13" s="29">
        <v>10</v>
      </c>
      <c r="K13" s="31">
        <v>3</v>
      </c>
      <c r="L13" s="28"/>
    </row>
    <row r="14" spans="1:12" s="33" customFormat="1" ht="15" customHeight="1">
      <c r="A14" s="26" t="s">
        <v>318</v>
      </c>
      <c r="B14" s="27">
        <v>6</v>
      </c>
      <c r="C14" s="28"/>
      <c r="D14" s="29">
        <v>6</v>
      </c>
      <c r="E14" s="30"/>
      <c r="F14" s="31"/>
      <c r="G14" s="32"/>
      <c r="H14" s="27"/>
      <c r="I14" s="28"/>
      <c r="J14" s="29"/>
      <c r="K14" s="31"/>
      <c r="L14" s="28"/>
    </row>
    <row r="15" spans="1:12" s="33" customFormat="1" ht="12.75">
      <c r="A15" s="26" t="s">
        <v>319</v>
      </c>
      <c r="B15" s="27"/>
      <c r="C15" s="28"/>
      <c r="D15" s="29"/>
      <c r="E15" s="30"/>
      <c r="F15" s="31"/>
      <c r="G15" s="32"/>
      <c r="H15" s="27"/>
      <c r="I15" s="28"/>
      <c r="J15" s="29"/>
      <c r="K15" s="31"/>
      <c r="L15" s="28"/>
    </row>
    <row r="16" spans="1:12" s="33" customFormat="1" ht="12.75">
      <c r="A16" s="349" t="s">
        <v>322</v>
      </c>
      <c r="B16" s="27">
        <v>30</v>
      </c>
      <c r="C16" s="28"/>
      <c r="D16" s="29"/>
      <c r="E16" s="30"/>
      <c r="F16" s="31"/>
      <c r="G16" s="32"/>
      <c r="H16" s="27"/>
      <c r="I16" s="28"/>
      <c r="J16" s="29"/>
      <c r="K16" s="31"/>
      <c r="L16" s="28"/>
    </row>
    <row r="17" spans="1:12" s="33" customFormat="1" ht="12.75">
      <c r="A17" s="351"/>
      <c r="B17" s="27"/>
      <c r="C17" s="28">
        <v>25</v>
      </c>
      <c r="D17" s="29">
        <v>15</v>
      </c>
      <c r="E17" s="30"/>
      <c r="F17" s="31"/>
      <c r="G17" s="32"/>
      <c r="H17" s="27"/>
      <c r="I17" s="28"/>
      <c r="J17" s="29"/>
      <c r="K17" s="31"/>
      <c r="L17" s="28"/>
    </row>
    <row r="18" spans="1:12" s="33" customFormat="1" ht="12.75">
      <c r="A18" s="34" t="s">
        <v>219</v>
      </c>
      <c r="B18" s="27">
        <v>10</v>
      </c>
      <c r="C18" s="28">
        <v>4</v>
      </c>
      <c r="D18" s="29">
        <v>4</v>
      </c>
      <c r="E18" s="30"/>
      <c r="F18" s="31"/>
      <c r="G18" s="32"/>
      <c r="H18" s="27"/>
      <c r="I18" s="28"/>
      <c r="J18" s="29"/>
      <c r="K18" s="31"/>
      <c r="L18" s="28"/>
    </row>
    <row r="19" spans="1:12" s="33" customFormat="1" ht="12.75">
      <c r="A19" s="34" t="s">
        <v>396</v>
      </c>
      <c r="B19" s="27">
        <v>0</v>
      </c>
      <c r="C19" s="28">
        <v>0</v>
      </c>
      <c r="D19" s="29">
        <v>0</v>
      </c>
      <c r="E19" s="30">
        <v>0</v>
      </c>
      <c r="F19" s="31">
        <v>0</v>
      </c>
      <c r="G19" s="32">
        <v>0</v>
      </c>
      <c r="H19" s="27">
        <v>0</v>
      </c>
      <c r="I19" s="28">
        <v>0</v>
      </c>
      <c r="J19" s="29">
        <v>0</v>
      </c>
      <c r="K19" s="31"/>
      <c r="L19" s="28"/>
    </row>
    <row r="20" spans="1:12" s="33" customFormat="1" ht="12.75">
      <c r="A20" s="35" t="s">
        <v>324</v>
      </c>
      <c r="B20" s="27"/>
      <c r="C20" s="28"/>
      <c r="D20" s="29">
        <v>10</v>
      </c>
      <c r="E20" s="30"/>
      <c r="F20" s="31"/>
      <c r="G20" s="32"/>
      <c r="H20" s="27">
        <v>20</v>
      </c>
      <c r="I20" s="28"/>
      <c r="J20" s="29"/>
      <c r="K20" s="31"/>
      <c r="L20" s="28"/>
    </row>
    <row r="21" spans="1:2" ht="12.75">
      <c r="A21" s="12" t="s">
        <v>325</v>
      </c>
      <c r="B21" s="22">
        <v>10</v>
      </c>
    </row>
    <row r="22" spans="1:12" s="33" customFormat="1" ht="12.75">
      <c r="A22" s="349" t="s">
        <v>326</v>
      </c>
      <c r="B22" s="27">
        <v>15</v>
      </c>
      <c r="C22" s="28"/>
      <c r="D22" s="29"/>
      <c r="E22" s="30"/>
      <c r="F22" s="31"/>
      <c r="G22" s="32"/>
      <c r="H22" s="27"/>
      <c r="I22" s="28"/>
      <c r="J22" s="29"/>
      <c r="K22" s="31"/>
      <c r="L22" s="28"/>
    </row>
    <row r="23" spans="1:12" s="33" customFormat="1" ht="12.75">
      <c r="A23" s="350"/>
      <c r="B23" s="27"/>
      <c r="C23" s="28">
        <v>15</v>
      </c>
      <c r="D23" s="29"/>
      <c r="E23" s="30"/>
      <c r="F23" s="31"/>
      <c r="G23" s="32"/>
      <c r="H23" s="27"/>
      <c r="I23" s="28"/>
      <c r="J23" s="29"/>
      <c r="K23" s="31">
        <v>1</v>
      </c>
      <c r="L23" s="28"/>
    </row>
    <row r="24" spans="1:12" s="33" customFormat="1" ht="12.75">
      <c r="A24" s="351"/>
      <c r="B24" s="27"/>
      <c r="C24" s="28"/>
      <c r="D24" s="29">
        <v>15</v>
      </c>
      <c r="E24" s="30"/>
      <c r="F24" s="31"/>
      <c r="G24" s="32"/>
      <c r="H24" s="27"/>
      <c r="I24" s="28"/>
      <c r="J24" s="29"/>
      <c r="K24" s="31"/>
      <c r="L24" s="28"/>
    </row>
    <row r="25" spans="1:12" s="33" customFormat="1" ht="12.75">
      <c r="A25" s="26" t="s">
        <v>327</v>
      </c>
      <c r="B25" s="27">
        <v>30</v>
      </c>
      <c r="C25" s="28"/>
      <c r="D25" s="29"/>
      <c r="E25" s="30"/>
      <c r="F25" s="31"/>
      <c r="G25" s="32"/>
      <c r="H25" s="27"/>
      <c r="I25" s="28"/>
      <c r="J25" s="29"/>
      <c r="K25" s="31"/>
      <c r="L25" s="28"/>
    </row>
    <row r="26" spans="1:12" s="33" customFormat="1" ht="12.75">
      <c r="A26" s="26" t="s">
        <v>328</v>
      </c>
      <c r="B26" s="27">
        <v>10</v>
      </c>
      <c r="C26" s="28">
        <v>25</v>
      </c>
      <c r="D26" s="29">
        <v>25</v>
      </c>
      <c r="E26" s="30"/>
      <c r="F26" s="31"/>
      <c r="G26" s="32"/>
      <c r="H26" s="27">
        <v>15</v>
      </c>
      <c r="I26" s="28"/>
      <c r="J26" s="29"/>
      <c r="K26" s="31"/>
      <c r="L26" s="28"/>
    </row>
    <row r="27" spans="1:12" s="33" customFormat="1" ht="12.75">
      <c r="A27" s="32" t="s">
        <v>365</v>
      </c>
      <c r="B27" s="27">
        <v>30</v>
      </c>
      <c r="C27" s="28">
        <v>20</v>
      </c>
      <c r="D27" s="29">
        <v>20</v>
      </c>
      <c r="E27" s="30"/>
      <c r="F27" s="31"/>
      <c r="G27" s="32"/>
      <c r="H27" s="27"/>
      <c r="I27" s="28"/>
      <c r="J27" s="29"/>
      <c r="K27" s="31"/>
      <c r="L27" s="28"/>
    </row>
    <row r="28" spans="1:12" s="33" customFormat="1" ht="12.75">
      <c r="A28" s="26" t="s">
        <v>329</v>
      </c>
      <c r="B28" s="27">
        <v>15</v>
      </c>
      <c r="C28" s="28"/>
      <c r="D28" s="29"/>
      <c r="E28" s="30"/>
      <c r="F28" s="31"/>
      <c r="G28" s="32"/>
      <c r="H28" s="27"/>
      <c r="I28" s="28"/>
      <c r="J28" s="29"/>
      <c r="K28" s="31"/>
      <c r="L28" s="28"/>
    </row>
    <row r="29" spans="1:12" s="33" customFormat="1" ht="12.75">
      <c r="A29" s="358" t="s">
        <v>330</v>
      </c>
      <c r="B29" s="27">
        <v>20</v>
      </c>
      <c r="C29" s="28"/>
      <c r="D29" s="29"/>
      <c r="E29" s="30"/>
      <c r="F29" s="31"/>
      <c r="G29" s="32"/>
      <c r="H29" s="27"/>
      <c r="I29" s="28"/>
      <c r="J29" s="29"/>
      <c r="K29" s="31">
        <v>2</v>
      </c>
      <c r="L29" s="28"/>
    </row>
    <row r="30" spans="1:12" s="33" customFormat="1" ht="12.75">
      <c r="A30" s="359"/>
      <c r="B30" s="27"/>
      <c r="C30" s="28">
        <v>10</v>
      </c>
      <c r="D30" s="29"/>
      <c r="E30" s="30"/>
      <c r="F30" s="31"/>
      <c r="G30" s="32"/>
      <c r="H30" s="27"/>
      <c r="I30" s="28"/>
      <c r="J30" s="29"/>
      <c r="K30" s="31">
        <v>1</v>
      </c>
      <c r="L30" s="28"/>
    </row>
    <row r="31" spans="1:12" s="33" customFormat="1" ht="12.75">
      <c r="A31" s="360"/>
      <c r="B31" s="27"/>
      <c r="C31" s="28"/>
      <c r="D31" s="29">
        <v>10</v>
      </c>
      <c r="E31" s="30"/>
      <c r="F31" s="31"/>
      <c r="G31" s="32"/>
      <c r="H31" s="27"/>
      <c r="I31" s="28"/>
      <c r="J31" s="29"/>
      <c r="K31" s="31">
        <v>1</v>
      </c>
      <c r="L31" s="28"/>
    </row>
    <row r="32" spans="1:12" s="33" customFormat="1" ht="12.75">
      <c r="A32" s="35" t="s">
        <v>331</v>
      </c>
      <c r="B32" s="27">
        <v>20</v>
      </c>
      <c r="C32" s="28"/>
      <c r="D32" s="29"/>
      <c r="E32" s="30"/>
      <c r="F32" s="31"/>
      <c r="G32" s="32"/>
      <c r="H32" s="27"/>
      <c r="I32" s="28"/>
      <c r="J32" s="29"/>
      <c r="K32" s="31"/>
      <c r="L32" s="28"/>
    </row>
    <row r="33" ht="12.75">
      <c r="A33" s="361" t="s">
        <v>333</v>
      </c>
    </row>
    <row r="34" ht="12.75">
      <c r="A34" s="362"/>
    </row>
    <row r="35" spans="1:12" s="33" customFormat="1" ht="12.75">
      <c r="A35" s="358" t="s">
        <v>334</v>
      </c>
      <c r="B35" s="27">
        <v>24</v>
      </c>
      <c r="C35" s="28"/>
      <c r="D35" s="29"/>
      <c r="E35" s="30"/>
      <c r="F35" s="31"/>
      <c r="G35" s="32"/>
      <c r="H35" s="27"/>
      <c r="I35" s="28"/>
      <c r="J35" s="29"/>
      <c r="K35" s="31">
        <v>1</v>
      </c>
      <c r="L35" s="28"/>
    </row>
    <row r="36" spans="1:12" s="33" customFormat="1" ht="12.75">
      <c r="A36" s="360"/>
      <c r="B36" s="27"/>
      <c r="C36" s="28">
        <v>16</v>
      </c>
      <c r="D36" s="29"/>
      <c r="E36" s="30"/>
      <c r="F36" s="31"/>
      <c r="G36" s="32"/>
      <c r="H36" s="27"/>
      <c r="I36" s="28"/>
      <c r="J36" s="29"/>
      <c r="K36" s="31">
        <v>2</v>
      </c>
      <c r="L36" s="28"/>
    </row>
    <row r="37" spans="1:8" ht="12.75">
      <c r="A37" s="13" t="s">
        <v>335</v>
      </c>
      <c r="B37" s="22">
        <v>10</v>
      </c>
      <c r="D37" s="23">
        <v>10</v>
      </c>
      <c r="H37" s="22">
        <v>10</v>
      </c>
    </row>
    <row r="38" spans="1:10" ht="12.75">
      <c r="A38" s="12" t="s">
        <v>336</v>
      </c>
      <c r="B38" s="22">
        <v>0</v>
      </c>
      <c r="C38" s="2">
        <v>0</v>
      </c>
      <c r="D38" s="23">
        <v>0</v>
      </c>
      <c r="E38" s="25">
        <v>0</v>
      </c>
      <c r="F38" s="16">
        <v>0</v>
      </c>
      <c r="G38" s="14">
        <v>0</v>
      </c>
      <c r="H38" s="22">
        <v>0</v>
      </c>
      <c r="I38" s="2">
        <v>0</v>
      </c>
      <c r="J38" s="23">
        <v>10</v>
      </c>
    </row>
    <row r="39" spans="1:12" s="33" customFormat="1" ht="12.75">
      <c r="A39" s="26" t="s">
        <v>337</v>
      </c>
      <c r="B39" s="27">
        <v>20</v>
      </c>
      <c r="C39" s="28"/>
      <c r="D39" s="29"/>
      <c r="E39" s="30"/>
      <c r="F39" s="31"/>
      <c r="G39" s="32"/>
      <c r="H39" s="27"/>
      <c r="I39" s="28"/>
      <c r="J39" s="29"/>
      <c r="K39" s="31"/>
      <c r="L39" s="28"/>
    </row>
    <row r="40" spans="1:12" s="33" customFormat="1" ht="12.75">
      <c r="A40" s="358" t="s">
        <v>338</v>
      </c>
      <c r="B40" s="27">
        <v>10</v>
      </c>
      <c r="C40" s="28"/>
      <c r="D40" s="29"/>
      <c r="E40" s="30"/>
      <c r="F40" s="31"/>
      <c r="G40" s="32"/>
      <c r="H40" s="27"/>
      <c r="I40" s="28"/>
      <c r="J40" s="29"/>
      <c r="K40" s="31">
        <v>1</v>
      </c>
      <c r="L40" s="28"/>
    </row>
    <row r="41" spans="1:12" s="33" customFormat="1" ht="12.75">
      <c r="A41" s="363"/>
      <c r="B41" s="27"/>
      <c r="C41" s="28"/>
      <c r="D41" s="29"/>
      <c r="E41" s="30"/>
      <c r="F41" s="31"/>
      <c r="G41" s="32"/>
      <c r="H41" s="27"/>
      <c r="I41" s="28"/>
      <c r="J41" s="29">
        <v>10</v>
      </c>
      <c r="K41" s="31">
        <v>1</v>
      </c>
      <c r="L41" s="28"/>
    </row>
    <row r="42" spans="1:12" s="33" customFormat="1" ht="12.75">
      <c r="A42" s="26" t="s">
        <v>339</v>
      </c>
      <c r="B42" s="27">
        <v>20</v>
      </c>
      <c r="C42" s="28">
        <v>10</v>
      </c>
      <c r="D42" s="29"/>
      <c r="E42" s="30"/>
      <c r="F42" s="31"/>
      <c r="G42" s="32"/>
      <c r="H42" s="27"/>
      <c r="I42" s="28"/>
      <c r="J42" s="29"/>
      <c r="K42" s="31"/>
      <c r="L42" s="28"/>
    </row>
    <row r="43" spans="1:12" s="33" customFormat="1" ht="12.75">
      <c r="A43" s="35" t="s">
        <v>340</v>
      </c>
      <c r="B43" s="27">
        <v>10</v>
      </c>
      <c r="C43" s="28"/>
      <c r="D43" s="29">
        <v>10</v>
      </c>
      <c r="E43" s="30"/>
      <c r="F43" s="31"/>
      <c r="G43" s="32"/>
      <c r="H43" s="27"/>
      <c r="I43" s="28"/>
      <c r="J43" s="29"/>
      <c r="K43" s="31"/>
      <c r="L43" s="28"/>
    </row>
    <row r="44" spans="1:12" s="33" customFormat="1" ht="12.75">
      <c r="A44" s="349" t="s">
        <v>341</v>
      </c>
      <c r="B44" s="27">
        <v>10</v>
      </c>
      <c r="C44" s="28"/>
      <c r="D44" s="29"/>
      <c r="E44" s="30"/>
      <c r="F44" s="31"/>
      <c r="G44" s="32"/>
      <c r="H44" s="27"/>
      <c r="I44" s="28"/>
      <c r="J44" s="29"/>
      <c r="K44" s="31">
        <v>2</v>
      </c>
      <c r="L44" s="28"/>
    </row>
    <row r="45" spans="1:12" s="33" customFormat="1" ht="12.75">
      <c r="A45" s="351"/>
      <c r="B45" s="27"/>
      <c r="C45" s="28"/>
      <c r="D45" s="29">
        <v>10</v>
      </c>
      <c r="E45" s="30"/>
      <c r="F45" s="31"/>
      <c r="G45" s="32"/>
      <c r="H45" s="27"/>
      <c r="I45" s="28"/>
      <c r="J45" s="29"/>
      <c r="K45" s="31">
        <v>2</v>
      </c>
      <c r="L45" s="28"/>
    </row>
    <row r="46" spans="1:12" s="33" customFormat="1" ht="12.75">
      <c r="A46" s="34" t="s">
        <v>395</v>
      </c>
      <c r="B46" s="27">
        <v>20</v>
      </c>
      <c r="C46" s="28"/>
      <c r="D46" s="29"/>
      <c r="E46" s="30"/>
      <c r="F46" s="31"/>
      <c r="G46" s="32"/>
      <c r="H46" s="27"/>
      <c r="I46" s="28"/>
      <c r="J46" s="29"/>
      <c r="K46" s="31"/>
      <c r="L46" s="28"/>
    </row>
    <row r="47" spans="1:12" s="33" customFormat="1" ht="12.75">
      <c r="A47" s="35" t="s">
        <v>342</v>
      </c>
      <c r="B47" s="27">
        <v>20</v>
      </c>
      <c r="C47" s="28">
        <v>20</v>
      </c>
      <c r="D47" s="29">
        <v>15</v>
      </c>
      <c r="E47" s="30"/>
      <c r="F47" s="31"/>
      <c r="G47" s="32"/>
      <c r="H47" s="27"/>
      <c r="I47" s="28"/>
      <c r="J47" s="29"/>
      <c r="K47" s="31"/>
      <c r="L47" s="28"/>
    </row>
    <row r="48" spans="1:12" s="33" customFormat="1" ht="12.75">
      <c r="A48" s="34" t="s">
        <v>398</v>
      </c>
      <c r="B48" s="27"/>
      <c r="C48" s="28">
        <v>10</v>
      </c>
      <c r="D48" s="29">
        <v>10</v>
      </c>
      <c r="E48" s="30"/>
      <c r="F48" s="31"/>
      <c r="G48" s="32"/>
      <c r="H48" s="27"/>
      <c r="I48" s="28"/>
      <c r="J48" s="29"/>
      <c r="K48" s="31"/>
      <c r="L48" s="28"/>
    </row>
    <row r="49" spans="1:12" s="33" customFormat="1" ht="12.75">
      <c r="A49" s="358" t="s">
        <v>399</v>
      </c>
      <c r="B49" s="27">
        <v>10</v>
      </c>
      <c r="C49" s="28"/>
      <c r="D49" s="29"/>
      <c r="E49" s="30"/>
      <c r="F49" s="31"/>
      <c r="G49" s="32"/>
      <c r="H49" s="27"/>
      <c r="I49" s="28"/>
      <c r="J49" s="29"/>
      <c r="K49" s="31">
        <v>2</v>
      </c>
      <c r="L49" s="28"/>
    </row>
    <row r="50" spans="1:12" s="33" customFormat="1" ht="12.75">
      <c r="A50" s="360"/>
      <c r="B50" s="27"/>
      <c r="C50" s="28">
        <v>10</v>
      </c>
      <c r="D50" s="29"/>
      <c r="E50" s="30"/>
      <c r="F50" s="31"/>
      <c r="G50" s="32"/>
      <c r="H50" s="27"/>
      <c r="I50" s="28"/>
      <c r="J50" s="29"/>
      <c r="K50" s="31">
        <v>2</v>
      </c>
      <c r="L50" s="28"/>
    </row>
    <row r="51" spans="1:13" s="33" customFormat="1" ht="12.75">
      <c r="A51" s="34" t="s">
        <v>478</v>
      </c>
      <c r="B51" s="27"/>
      <c r="C51" s="28"/>
      <c r="D51" s="29"/>
      <c r="E51" s="27">
        <v>100</v>
      </c>
      <c r="F51" s="28">
        <v>250</v>
      </c>
      <c r="G51" s="29">
        <v>100</v>
      </c>
      <c r="H51" s="27"/>
      <c r="I51" s="28"/>
      <c r="J51" s="29"/>
      <c r="K51" s="31"/>
      <c r="L51" s="28"/>
      <c r="M51" s="33">
        <v>23314.73</v>
      </c>
    </row>
    <row r="52" spans="1:12" s="33" customFormat="1" ht="12.75">
      <c r="A52" s="34" t="s">
        <v>400</v>
      </c>
      <c r="B52" s="27"/>
      <c r="C52" s="28">
        <v>5</v>
      </c>
      <c r="D52" s="29">
        <v>5</v>
      </c>
      <c r="E52" s="30"/>
      <c r="F52" s="31"/>
      <c r="G52" s="32"/>
      <c r="H52" s="27"/>
      <c r="I52" s="28"/>
      <c r="J52" s="29"/>
      <c r="K52" s="31"/>
      <c r="L52" s="28"/>
    </row>
    <row r="53" spans="1:12" s="42" customFormat="1" ht="12.75">
      <c r="A53" s="36"/>
      <c r="B53" s="37">
        <f>SUM(B4:B52)</f>
        <v>500</v>
      </c>
      <c r="C53" s="38">
        <f>SUM(C4:C52)</f>
        <v>215</v>
      </c>
      <c r="D53" s="39">
        <f>SUM(D4:D52)</f>
        <v>240</v>
      </c>
      <c r="E53" s="40">
        <f aca="true" t="shared" si="0" ref="E53:K53">SUM(E3:E52)</f>
        <v>100</v>
      </c>
      <c r="F53" s="41">
        <f t="shared" si="0"/>
        <v>250</v>
      </c>
      <c r="G53" s="36">
        <f t="shared" si="0"/>
        <v>100</v>
      </c>
      <c r="H53" s="37">
        <f t="shared" si="0"/>
        <v>75</v>
      </c>
      <c r="I53" s="38">
        <f t="shared" si="0"/>
        <v>10</v>
      </c>
      <c r="J53" s="39">
        <f t="shared" si="0"/>
        <v>30</v>
      </c>
      <c r="K53" s="41">
        <f t="shared" si="0"/>
        <v>23</v>
      </c>
      <c r="L53" s="38"/>
    </row>
    <row r="54" spans="1:8" ht="12.75">
      <c r="A54" s="14" t="s">
        <v>495</v>
      </c>
      <c r="B54" s="22">
        <f>B53+C53+D53</f>
        <v>955</v>
      </c>
      <c r="E54" s="25">
        <f>E53+F53+G53</f>
        <v>450</v>
      </c>
      <c r="H54" s="22">
        <f>H53+I53+J53</f>
        <v>115</v>
      </c>
    </row>
  </sheetData>
  <mergeCells count="11">
    <mergeCell ref="A33:A34"/>
    <mergeCell ref="A44:A45"/>
    <mergeCell ref="A49:A50"/>
    <mergeCell ref="A40:A41"/>
    <mergeCell ref="A35:A36"/>
    <mergeCell ref="A22:A24"/>
    <mergeCell ref="E1:G1"/>
    <mergeCell ref="H1:J1"/>
    <mergeCell ref="A29:A31"/>
    <mergeCell ref="A11:A12"/>
    <mergeCell ref="A16:A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2"/>
  <sheetViews>
    <sheetView tabSelected="1" view="pageBreakPreview" zoomScaleNormal="85" zoomScaleSheetLayoutView="100" workbookViewId="0" topLeftCell="A1">
      <pane xSplit="5" ySplit="6" topLeftCell="G7" activePane="bottomRight" state="frozen"/>
      <selection pane="topLeft" activeCell="A6" sqref="A6"/>
      <selection pane="topRight" activeCell="F6" sqref="F6"/>
      <selection pane="bottomLeft" activeCell="A10" sqref="A10"/>
      <selection pane="bottomRight" activeCell="G2" sqref="G2"/>
    </sheetView>
  </sheetViews>
  <sheetFormatPr defaultColWidth="9.140625" defaultRowHeight="12.75"/>
  <cols>
    <col min="1" max="1" width="6.57421875" style="281" customWidth="1"/>
    <col min="2" max="2" width="50.421875" style="282" customWidth="1"/>
    <col min="3" max="3" width="6.7109375" style="217" customWidth="1"/>
    <col min="4" max="4" width="6.00390625" style="286" customWidth="1"/>
    <col min="5" max="5" width="8.8515625" style="287" customWidth="1"/>
    <col min="6" max="6" width="9.140625" style="287" customWidth="1"/>
    <col min="7" max="7" width="9.00390625" style="287" customWidth="1"/>
    <col min="8" max="8" width="8.8515625" style="288" customWidth="1"/>
    <col min="9" max="9" width="8.8515625" style="287" customWidth="1"/>
    <col min="10" max="10" width="10.57421875" style="287" customWidth="1"/>
    <col min="11" max="11" width="9.140625" style="287" customWidth="1"/>
  </cols>
  <sheetData>
    <row r="1" spans="1:11" ht="24.75" customHeight="1">
      <c r="A1" s="276"/>
      <c r="B1" s="277"/>
      <c r="C1" s="246"/>
      <c r="D1" s="278"/>
      <c r="E1" s="279"/>
      <c r="F1" s="279"/>
      <c r="G1" s="424" t="s">
        <v>607</v>
      </c>
      <c r="H1" s="364"/>
      <c r="I1" s="364"/>
      <c r="J1" s="364"/>
      <c r="K1"/>
    </row>
    <row r="2" spans="1:11" ht="12.75">
      <c r="A2" s="276"/>
      <c r="B2" s="277"/>
      <c r="C2" s="246"/>
      <c r="D2" s="278"/>
      <c r="E2" s="279"/>
      <c r="F2" s="279"/>
      <c r="G2" s="279" t="s">
        <v>92</v>
      </c>
      <c r="H2" s="279"/>
      <c r="I2" s="279"/>
      <c r="J2" s="33"/>
      <c r="K2"/>
    </row>
    <row r="3" spans="1:11" ht="65.25" customHeight="1">
      <c r="A3" s="276"/>
      <c r="B3" s="277"/>
      <c r="C3" s="246"/>
      <c r="D3" s="278"/>
      <c r="E3" s="279"/>
      <c r="F3" s="279"/>
      <c r="G3" s="434"/>
      <c r="H3" s="435"/>
      <c r="I3" s="435"/>
      <c r="J3" s="435"/>
      <c r="K3" s="364"/>
    </row>
    <row r="4" spans="1:11" ht="19.5" customHeight="1">
      <c r="A4" s="276"/>
      <c r="B4" s="429" t="s">
        <v>206</v>
      </c>
      <c r="C4" s="430"/>
      <c r="D4" s="430"/>
      <c r="E4" s="430"/>
      <c r="F4" s="430"/>
      <c r="G4" s="430"/>
      <c r="H4" s="430"/>
      <c r="I4" s="430"/>
      <c r="J4" s="430"/>
      <c r="K4" s="279"/>
    </row>
    <row r="5" spans="1:11" ht="33.75" customHeight="1">
      <c r="A5" s="211"/>
      <c r="B5" s="207" t="s">
        <v>556</v>
      </c>
      <c r="C5" s="207" t="s">
        <v>557</v>
      </c>
      <c r="D5" s="210" t="s">
        <v>304</v>
      </c>
      <c r="E5" s="209" t="s">
        <v>3</v>
      </c>
      <c r="F5" s="209" t="s">
        <v>558</v>
      </c>
      <c r="G5" s="209" t="s">
        <v>780</v>
      </c>
      <c r="H5" s="232" t="s">
        <v>542</v>
      </c>
      <c r="I5" s="431" t="s">
        <v>543</v>
      </c>
      <c r="J5" s="431"/>
      <c r="K5" s="432"/>
    </row>
    <row r="6" spans="1:11" ht="66" customHeight="1">
      <c r="A6" s="212"/>
      <c r="B6" s="207"/>
      <c r="C6" s="207"/>
      <c r="D6" s="210"/>
      <c r="E6" s="209"/>
      <c r="F6" s="209"/>
      <c r="G6" s="209" t="s">
        <v>720</v>
      </c>
      <c r="H6" s="232" t="s">
        <v>720</v>
      </c>
      <c r="I6" s="325" t="s">
        <v>688</v>
      </c>
      <c r="J6" s="325" t="s">
        <v>687</v>
      </c>
      <c r="K6" s="325" t="s">
        <v>563</v>
      </c>
    </row>
    <row r="7" spans="1:11" ht="27.75" customHeight="1">
      <c r="A7" s="281" t="s">
        <v>721</v>
      </c>
      <c r="B7" s="219" t="s">
        <v>4</v>
      </c>
      <c r="D7" s="241"/>
      <c r="E7" s="231"/>
      <c r="F7" s="231"/>
      <c r="G7" s="231"/>
      <c r="H7" s="242"/>
      <c r="I7" s="231"/>
      <c r="J7" s="231"/>
      <c r="K7" s="231"/>
    </row>
    <row r="8" spans="1:11" s="303" customFormat="1" ht="40.5" customHeight="1">
      <c r="A8" s="297" t="s">
        <v>5</v>
      </c>
      <c r="B8" s="298" t="s">
        <v>686</v>
      </c>
      <c r="C8" s="299" t="s">
        <v>573</v>
      </c>
      <c r="D8" s="300">
        <v>120</v>
      </c>
      <c r="E8" s="301">
        <v>2770</v>
      </c>
      <c r="F8" s="301">
        <f>D8*E8/1000</f>
        <v>332.4</v>
      </c>
      <c r="G8" s="301">
        <v>78</v>
      </c>
      <c r="H8" s="302">
        <f>F8-G8-I8-J8-K8</f>
        <v>254.39999999999998</v>
      </c>
      <c r="I8" s="301">
        <v>0</v>
      </c>
      <c r="J8" s="301">
        <v>0</v>
      </c>
      <c r="K8" s="301">
        <v>0</v>
      </c>
    </row>
    <row r="9" spans="1:11" s="303" customFormat="1" ht="39" customHeight="1">
      <c r="A9" s="297" t="s">
        <v>8</v>
      </c>
      <c r="B9" s="298" t="s">
        <v>7</v>
      </c>
      <c r="C9" s="299" t="s">
        <v>279</v>
      </c>
      <c r="D9" s="304">
        <v>30</v>
      </c>
      <c r="E9" s="301">
        <v>1753.35</v>
      </c>
      <c r="F9" s="301">
        <f>D9*E9/1000</f>
        <v>52.6005</v>
      </c>
      <c r="G9" s="301">
        <v>0</v>
      </c>
      <c r="H9" s="302">
        <f>F9-G9-I9-J9-K9</f>
        <v>52.6005</v>
      </c>
      <c r="I9" s="301">
        <v>0</v>
      </c>
      <c r="J9" s="301">
        <v>0</v>
      </c>
      <c r="K9" s="301">
        <v>0</v>
      </c>
    </row>
    <row r="10" spans="1:11" s="303" customFormat="1" ht="13.5" customHeight="1">
      <c r="A10" s="297" t="s">
        <v>11</v>
      </c>
      <c r="B10" s="305" t="s">
        <v>12</v>
      </c>
      <c r="C10" s="299"/>
      <c r="D10" s="306"/>
      <c r="E10" s="301"/>
      <c r="F10" s="301"/>
      <c r="G10" s="301"/>
      <c r="H10" s="307"/>
      <c r="I10" s="301"/>
      <c r="J10" s="301"/>
      <c r="K10" s="301"/>
    </row>
    <row r="11" spans="1:11" s="303" customFormat="1" ht="50.25" customHeight="1">
      <c r="A11" s="297" t="s">
        <v>13</v>
      </c>
      <c r="B11" s="305" t="s">
        <v>412</v>
      </c>
      <c r="C11" s="299" t="s">
        <v>573</v>
      </c>
      <c r="D11" s="306">
        <v>3285</v>
      </c>
      <c r="E11" s="301">
        <v>2009.43</v>
      </c>
      <c r="F11" s="301">
        <f>D11*E11/1000</f>
        <v>6600.97755</v>
      </c>
      <c r="G11" s="301">
        <v>1716</v>
      </c>
      <c r="H11" s="242">
        <f>F11-G11-I11-K11-J11</f>
        <v>2155.48755</v>
      </c>
      <c r="I11" s="301">
        <v>0</v>
      </c>
      <c r="J11" s="301">
        <v>176</v>
      </c>
      <c r="K11" s="301">
        <v>2553.49</v>
      </c>
    </row>
    <row r="12" spans="1:11" s="303" customFormat="1" ht="15.75" customHeight="1">
      <c r="A12" s="297" t="s">
        <v>16</v>
      </c>
      <c r="B12" s="305" t="s">
        <v>894</v>
      </c>
      <c r="C12" s="299" t="s">
        <v>568</v>
      </c>
      <c r="D12" s="308">
        <v>280</v>
      </c>
      <c r="E12" s="301">
        <v>300</v>
      </c>
      <c r="F12" s="301">
        <f>D12*E12/1000</f>
        <v>84</v>
      </c>
      <c r="G12" s="301">
        <v>0</v>
      </c>
      <c r="H12" s="307">
        <f>F12-G12-I12-J12-K12</f>
        <v>84</v>
      </c>
      <c r="I12" s="301">
        <v>0</v>
      </c>
      <c r="J12" s="301">
        <v>0</v>
      </c>
      <c r="K12" s="301">
        <v>0</v>
      </c>
    </row>
    <row r="13" spans="1:11" s="303" customFormat="1" ht="25.5" customHeight="1">
      <c r="A13" s="297" t="s">
        <v>891</v>
      </c>
      <c r="B13" s="305" t="s">
        <v>893</v>
      </c>
      <c r="C13" s="299" t="s">
        <v>175</v>
      </c>
      <c r="D13" s="308">
        <v>100</v>
      </c>
      <c r="E13" s="301">
        <v>300</v>
      </c>
      <c r="F13" s="301">
        <f>D13*E13/1000</f>
        <v>30</v>
      </c>
      <c r="G13" s="301">
        <v>0</v>
      </c>
      <c r="H13" s="307">
        <v>0</v>
      </c>
      <c r="I13" s="301">
        <v>0</v>
      </c>
      <c r="J13" s="301">
        <v>30</v>
      </c>
      <c r="K13" s="301">
        <v>0</v>
      </c>
    </row>
    <row r="14" spans="1:11" s="303" customFormat="1" ht="27" customHeight="1">
      <c r="A14" s="297" t="s">
        <v>892</v>
      </c>
      <c r="B14" s="305" t="s">
        <v>804</v>
      </c>
      <c r="C14" s="299" t="s">
        <v>19</v>
      </c>
      <c r="D14" s="306">
        <v>150</v>
      </c>
      <c r="E14" s="301">
        <v>363.4</v>
      </c>
      <c r="F14" s="301">
        <f>D14*E14/1000</f>
        <v>54.51</v>
      </c>
      <c r="G14" s="301">
        <v>0</v>
      </c>
      <c r="H14" s="307">
        <f>F14-G14-I14-J14-K14</f>
        <v>47.01</v>
      </c>
      <c r="I14" s="301">
        <v>0</v>
      </c>
      <c r="J14" s="301">
        <v>7.5</v>
      </c>
      <c r="K14" s="301">
        <v>0</v>
      </c>
    </row>
    <row r="15" spans="1:11" s="313" customFormat="1" ht="12.75">
      <c r="A15" s="309" t="s">
        <v>41</v>
      </c>
      <c r="B15" s="310"/>
      <c r="C15" s="311"/>
      <c r="D15" s="300">
        <f>D14+D12+D11+D13</f>
        <v>3815</v>
      </c>
      <c r="E15" s="312"/>
      <c r="F15" s="312">
        <v>6769.49</v>
      </c>
      <c r="G15" s="312">
        <f>G14+G12+G11</f>
        <v>1716</v>
      </c>
      <c r="H15" s="302">
        <f>H14+H12+H11</f>
        <v>2286.49755</v>
      </c>
      <c r="I15" s="312">
        <v>0</v>
      </c>
      <c r="J15" s="312">
        <f>SUM(J11:J14)</f>
        <v>213.5</v>
      </c>
      <c r="K15" s="312">
        <f>K14+K12+K11</f>
        <v>2553.49</v>
      </c>
    </row>
    <row r="16" spans="1:11" s="303" customFormat="1" ht="29.25" customHeight="1">
      <c r="A16" s="297" t="s">
        <v>722</v>
      </c>
      <c r="B16" s="298" t="s">
        <v>21</v>
      </c>
      <c r="C16" s="299" t="s">
        <v>279</v>
      </c>
      <c r="D16" s="306"/>
      <c r="E16" s="301"/>
      <c r="F16" s="301">
        <v>186.41</v>
      </c>
      <c r="G16" s="301">
        <v>0</v>
      </c>
      <c r="H16" s="302">
        <f>F16-G16-I16-J16-K16</f>
        <v>16.409999999999997</v>
      </c>
      <c r="I16" s="301">
        <v>0</v>
      </c>
      <c r="J16" s="301">
        <v>170</v>
      </c>
      <c r="K16" s="301">
        <v>0</v>
      </c>
    </row>
    <row r="17" spans="1:11" s="303" customFormat="1" ht="53.25" customHeight="1">
      <c r="A17" s="297" t="s">
        <v>723</v>
      </c>
      <c r="B17" s="298" t="s">
        <v>23</v>
      </c>
      <c r="C17" s="299"/>
      <c r="D17" s="306"/>
      <c r="E17" s="301"/>
      <c r="F17" s="301"/>
      <c r="G17" s="301"/>
      <c r="H17" s="307"/>
      <c r="I17" s="301"/>
      <c r="J17" s="301"/>
      <c r="K17" s="301"/>
    </row>
    <row r="18" spans="1:11" s="303" customFormat="1" ht="15" customHeight="1">
      <c r="A18" s="297" t="s">
        <v>724</v>
      </c>
      <c r="B18" s="305" t="s">
        <v>501</v>
      </c>
      <c r="C18" s="299" t="s">
        <v>277</v>
      </c>
      <c r="D18" s="308">
        <v>10</v>
      </c>
      <c r="E18" s="301">
        <v>1440</v>
      </c>
      <c r="F18" s="301">
        <f aca="true" t="shared" si="0" ref="F18:F24">D18*E18/1000</f>
        <v>14.4</v>
      </c>
      <c r="G18" s="301">
        <v>0</v>
      </c>
      <c r="H18" s="307">
        <f aca="true" t="shared" si="1" ref="H18:H24">F18-G18-I18-J18-K18</f>
        <v>13.4</v>
      </c>
      <c r="I18" s="301">
        <v>0</v>
      </c>
      <c r="J18" s="301">
        <v>1</v>
      </c>
      <c r="K18" s="301">
        <v>0</v>
      </c>
    </row>
    <row r="19" spans="1:11" s="303" customFormat="1" ht="23.25" customHeight="1">
      <c r="A19" s="297" t="s">
        <v>725</v>
      </c>
      <c r="B19" s="305" t="s">
        <v>214</v>
      </c>
      <c r="C19" s="299" t="s">
        <v>27</v>
      </c>
      <c r="D19" s="308">
        <v>1538</v>
      </c>
      <c r="E19" s="301">
        <v>65.02</v>
      </c>
      <c r="F19" s="301">
        <f t="shared" si="0"/>
        <v>100.00076</v>
      </c>
      <c r="G19" s="301">
        <v>0</v>
      </c>
      <c r="H19" s="307">
        <f t="shared" si="1"/>
        <v>100.00076</v>
      </c>
      <c r="I19" s="301">
        <v>0</v>
      </c>
      <c r="J19" s="301">
        <v>0</v>
      </c>
      <c r="K19" s="301">
        <v>0</v>
      </c>
    </row>
    <row r="20" spans="1:11" s="303" customFormat="1" ht="14.25" customHeight="1">
      <c r="A20" s="297" t="s">
        <v>726</v>
      </c>
      <c r="B20" s="305" t="s">
        <v>29</v>
      </c>
      <c r="C20" s="299" t="s">
        <v>277</v>
      </c>
      <c r="D20" s="308">
        <v>10</v>
      </c>
      <c r="E20" s="301">
        <v>1390</v>
      </c>
      <c r="F20" s="301">
        <f t="shared" si="0"/>
        <v>13.9</v>
      </c>
      <c r="G20" s="301">
        <v>0</v>
      </c>
      <c r="H20" s="307">
        <f t="shared" si="1"/>
        <v>12.9</v>
      </c>
      <c r="I20" s="301">
        <v>0</v>
      </c>
      <c r="J20" s="301">
        <v>1</v>
      </c>
      <c r="K20" s="301">
        <v>0</v>
      </c>
    </row>
    <row r="21" spans="1:11" s="303" customFormat="1" ht="14.25" customHeight="1">
      <c r="A21" s="297" t="s">
        <v>727</v>
      </c>
      <c r="B21" s="305" t="s">
        <v>32</v>
      </c>
      <c r="C21" s="299" t="s">
        <v>277</v>
      </c>
      <c r="D21" s="308">
        <v>50</v>
      </c>
      <c r="E21" s="301">
        <v>1521</v>
      </c>
      <c r="F21" s="301">
        <f t="shared" si="0"/>
        <v>76.05</v>
      </c>
      <c r="G21" s="301">
        <v>0</v>
      </c>
      <c r="H21" s="307">
        <f t="shared" si="1"/>
        <v>46.05</v>
      </c>
      <c r="I21" s="301">
        <v>0</v>
      </c>
      <c r="J21" s="301">
        <v>30</v>
      </c>
      <c r="K21" s="301">
        <v>0</v>
      </c>
    </row>
    <row r="22" spans="1:11" s="303" customFormat="1" ht="27.75" customHeight="1">
      <c r="A22" s="297" t="s">
        <v>728</v>
      </c>
      <c r="B22" s="305" t="s">
        <v>253</v>
      </c>
      <c r="C22" s="299" t="s">
        <v>277</v>
      </c>
      <c r="D22" s="308">
        <v>25</v>
      </c>
      <c r="E22" s="301">
        <v>2450</v>
      </c>
      <c r="F22" s="301">
        <f t="shared" si="0"/>
        <v>61.25</v>
      </c>
      <c r="G22" s="301">
        <v>23</v>
      </c>
      <c r="H22" s="307">
        <f t="shared" si="1"/>
        <v>38.25</v>
      </c>
      <c r="I22" s="301">
        <v>0</v>
      </c>
      <c r="J22" s="301">
        <v>0</v>
      </c>
      <c r="K22" s="301">
        <v>0</v>
      </c>
    </row>
    <row r="23" spans="1:11" s="303" customFormat="1" ht="27.75" customHeight="1">
      <c r="A23" s="297" t="s">
        <v>729</v>
      </c>
      <c r="B23" s="305" t="s">
        <v>254</v>
      </c>
      <c r="C23" s="299" t="s">
        <v>278</v>
      </c>
      <c r="D23" s="308">
        <v>25</v>
      </c>
      <c r="E23" s="301">
        <v>2340</v>
      </c>
      <c r="F23" s="301">
        <f t="shared" si="0"/>
        <v>58.5</v>
      </c>
      <c r="G23" s="301">
        <v>17.5</v>
      </c>
      <c r="H23" s="307">
        <f t="shared" si="1"/>
        <v>38.5</v>
      </c>
      <c r="I23" s="301">
        <v>0</v>
      </c>
      <c r="J23" s="301">
        <v>2.5</v>
      </c>
      <c r="K23" s="301">
        <v>0</v>
      </c>
    </row>
    <row r="24" spans="1:11" s="303" customFormat="1" ht="16.5" customHeight="1">
      <c r="A24" s="297" t="s">
        <v>730</v>
      </c>
      <c r="B24" s="305" t="s">
        <v>255</v>
      </c>
      <c r="C24" s="299" t="s">
        <v>278</v>
      </c>
      <c r="D24" s="308">
        <v>33</v>
      </c>
      <c r="E24" s="301">
        <v>1584.85</v>
      </c>
      <c r="F24" s="301">
        <f t="shared" si="0"/>
        <v>52.30005</v>
      </c>
      <c r="G24" s="301">
        <v>23.1</v>
      </c>
      <c r="H24" s="307">
        <f t="shared" si="1"/>
        <v>25.900049999999997</v>
      </c>
      <c r="I24" s="301">
        <v>0</v>
      </c>
      <c r="J24" s="301">
        <v>3.3</v>
      </c>
      <c r="K24" s="301">
        <v>0</v>
      </c>
    </row>
    <row r="25" spans="1:11" s="313" customFormat="1" ht="12.75">
      <c r="A25" s="309" t="s">
        <v>731</v>
      </c>
      <c r="B25" s="310"/>
      <c r="C25" s="311"/>
      <c r="D25" s="300">
        <f>D24+D23+D22+D21+D20+D19+D18</f>
        <v>1691</v>
      </c>
      <c r="E25" s="312"/>
      <c r="F25" s="312">
        <f aca="true" t="shared" si="2" ref="F25:K25">F24+F23+F22+F21+F20+F19+F18</f>
        <v>376.40081</v>
      </c>
      <c r="G25" s="312">
        <f t="shared" si="2"/>
        <v>63.6</v>
      </c>
      <c r="H25" s="302">
        <f t="shared" si="2"/>
        <v>275.00080999999994</v>
      </c>
      <c r="I25" s="312">
        <f t="shared" si="2"/>
        <v>0</v>
      </c>
      <c r="J25" s="312">
        <f t="shared" si="2"/>
        <v>37.8</v>
      </c>
      <c r="K25" s="312">
        <f t="shared" si="2"/>
        <v>0</v>
      </c>
    </row>
    <row r="26" spans="1:11" s="303" customFormat="1" ht="88.5" customHeight="1">
      <c r="A26" s="297" t="s">
        <v>732</v>
      </c>
      <c r="B26" s="298" t="s">
        <v>48</v>
      </c>
      <c r="C26" s="299"/>
      <c r="D26" s="306"/>
      <c r="E26" s="301"/>
      <c r="F26" s="301"/>
      <c r="G26" s="301"/>
      <c r="H26" s="307"/>
      <c r="I26" s="301"/>
      <c r="J26" s="301"/>
      <c r="K26" s="301"/>
    </row>
    <row r="27" spans="1:11" s="303" customFormat="1" ht="16.5" customHeight="1">
      <c r="A27" s="297" t="s">
        <v>733</v>
      </c>
      <c r="B27" s="305" t="s">
        <v>50</v>
      </c>
      <c r="C27" s="299" t="s">
        <v>277</v>
      </c>
      <c r="D27" s="306">
        <v>10</v>
      </c>
      <c r="E27" s="301">
        <v>8500</v>
      </c>
      <c r="F27" s="301">
        <f>D27*E27/1000</f>
        <v>85</v>
      </c>
      <c r="G27" s="301">
        <v>0</v>
      </c>
      <c r="H27" s="307">
        <f>F27-I27-G27-J27-K27</f>
        <v>30</v>
      </c>
      <c r="I27" s="301">
        <v>0</v>
      </c>
      <c r="J27" s="301">
        <v>55</v>
      </c>
      <c r="K27" s="301">
        <v>0</v>
      </c>
    </row>
    <row r="28" spans="1:11" s="303" customFormat="1" ht="28.5" customHeight="1">
      <c r="A28" s="297" t="s">
        <v>734</v>
      </c>
      <c r="B28" s="305" t="s">
        <v>52</v>
      </c>
      <c r="C28" s="299" t="s">
        <v>573</v>
      </c>
      <c r="D28" s="306">
        <v>40</v>
      </c>
      <c r="E28" s="301">
        <v>10000</v>
      </c>
      <c r="F28" s="301">
        <f>D28*E28/1000</f>
        <v>400</v>
      </c>
      <c r="G28" s="301">
        <v>0</v>
      </c>
      <c r="H28" s="307">
        <f>F28-I28-G28-J28-K28</f>
        <v>100</v>
      </c>
      <c r="I28" s="301">
        <v>0</v>
      </c>
      <c r="J28" s="301">
        <v>300</v>
      </c>
      <c r="K28" s="301">
        <v>0</v>
      </c>
    </row>
    <row r="29" spans="1:11" s="303" customFormat="1" ht="24.75" customHeight="1">
      <c r="A29" s="297" t="s">
        <v>735</v>
      </c>
      <c r="B29" s="305" t="s">
        <v>54</v>
      </c>
      <c r="C29" s="299" t="s">
        <v>202</v>
      </c>
      <c r="D29" s="306">
        <v>35</v>
      </c>
      <c r="E29" s="301">
        <v>26000</v>
      </c>
      <c r="F29" s="301">
        <f>D29*E29/1000</f>
        <v>910</v>
      </c>
      <c r="G29" s="301">
        <v>0</v>
      </c>
      <c r="H29" s="307">
        <f>F29-I29-G29-J29-K29</f>
        <v>80</v>
      </c>
      <c r="I29" s="301">
        <v>0</v>
      </c>
      <c r="J29" s="301">
        <v>830</v>
      </c>
      <c r="K29" s="301">
        <v>0</v>
      </c>
    </row>
    <row r="30" spans="1:11" s="303" customFormat="1" ht="23.25" customHeight="1">
      <c r="A30" s="297" t="s">
        <v>736</v>
      </c>
      <c r="B30" s="305" t="s">
        <v>56</v>
      </c>
      <c r="C30" s="299" t="s">
        <v>573</v>
      </c>
      <c r="D30" s="306">
        <v>52</v>
      </c>
      <c r="E30" s="301">
        <v>26000</v>
      </c>
      <c r="F30" s="301">
        <f>D30*E30/1000</f>
        <v>1352</v>
      </c>
      <c r="G30" s="301">
        <v>0</v>
      </c>
      <c r="H30" s="307">
        <f>F30-I30-G30-J30-K30</f>
        <v>130</v>
      </c>
      <c r="I30" s="301">
        <v>0</v>
      </c>
      <c r="J30" s="301">
        <v>1222</v>
      </c>
      <c r="K30" s="301">
        <v>0</v>
      </c>
    </row>
    <row r="31" spans="1:11" s="303" customFormat="1" ht="26.25" customHeight="1">
      <c r="A31" s="297" t="s">
        <v>737</v>
      </c>
      <c r="B31" s="305" t="s">
        <v>58</v>
      </c>
      <c r="C31" s="299" t="s">
        <v>203</v>
      </c>
      <c r="D31" s="306">
        <v>14</v>
      </c>
      <c r="E31" s="301">
        <v>8500</v>
      </c>
      <c r="F31" s="301">
        <f>D31*E31/1000</f>
        <v>119</v>
      </c>
      <c r="G31" s="301">
        <v>0</v>
      </c>
      <c r="H31" s="307">
        <f>F31-I31-G31-J31-K31</f>
        <v>35</v>
      </c>
      <c r="I31" s="301">
        <v>0</v>
      </c>
      <c r="J31" s="301">
        <v>84</v>
      </c>
      <c r="K31" s="301">
        <v>0</v>
      </c>
    </row>
    <row r="32" spans="1:11" s="313" customFormat="1" ht="12.75">
      <c r="A32" s="309" t="s">
        <v>93</v>
      </c>
      <c r="B32" s="310"/>
      <c r="C32" s="311"/>
      <c r="D32" s="300">
        <f>D31+D30+D29+D28+D27</f>
        <v>151</v>
      </c>
      <c r="E32" s="312"/>
      <c r="F32" s="312">
        <f>F31+F30+F29+F28+F27</f>
        <v>2866</v>
      </c>
      <c r="G32" s="312">
        <f>SUM(G27:G31)</f>
        <v>0</v>
      </c>
      <c r="H32" s="302">
        <f>SUM(H27:H31)</f>
        <v>375</v>
      </c>
      <c r="I32" s="312">
        <f>SUM(I27:I31)</f>
        <v>0</v>
      </c>
      <c r="J32" s="312">
        <f>SUM(J27:J31)</f>
        <v>2491</v>
      </c>
      <c r="K32" s="312">
        <f>SUM(K27:K31)</f>
        <v>0</v>
      </c>
    </row>
    <row r="33" spans="1:11" s="303" customFormat="1" ht="54" customHeight="1">
      <c r="A33" s="297" t="s">
        <v>738</v>
      </c>
      <c r="B33" s="298" t="s">
        <v>60</v>
      </c>
      <c r="C33" s="299"/>
      <c r="D33" s="306"/>
      <c r="E33" s="301"/>
      <c r="F33" s="301"/>
      <c r="G33" s="301"/>
      <c r="H33" s="307"/>
      <c r="I33" s="301"/>
      <c r="J33" s="301"/>
      <c r="K33" s="301"/>
    </row>
    <row r="34" spans="1:11" s="303" customFormat="1" ht="25.5" customHeight="1">
      <c r="A34" s="297" t="s">
        <v>739</v>
      </c>
      <c r="B34" s="305" t="s">
        <v>256</v>
      </c>
      <c r="C34" s="299" t="s">
        <v>573</v>
      </c>
      <c r="D34" s="306">
        <v>50</v>
      </c>
      <c r="E34" s="301">
        <v>2200</v>
      </c>
      <c r="F34" s="301">
        <f aca="true" t="shared" si="3" ref="F34:F42">D34*E34/1000</f>
        <v>110</v>
      </c>
      <c r="G34" s="301">
        <v>25</v>
      </c>
      <c r="H34" s="307">
        <f aca="true" t="shared" si="4" ref="H34:H42">F34-I34-G34-J34-K34</f>
        <v>85</v>
      </c>
      <c r="I34" s="301">
        <v>0</v>
      </c>
      <c r="J34" s="301">
        <v>0</v>
      </c>
      <c r="K34" s="301">
        <v>0</v>
      </c>
    </row>
    <row r="35" spans="1:11" s="303" customFormat="1" ht="16.5" customHeight="1">
      <c r="A35" s="297" t="s">
        <v>740</v>
      </c>
      <c r="B35" s="305" t="s">
        <v>511</v>
      </c>
      <c r="C35" s="299" t="s">
        <v>277</v>
      </c>
      <c r="D35" s="306">
        <v>20</v>
      </c>
      <c r="E35" s="301">
        <v>2850</v>
      </c>
      <c r="F35" s="301">
        <f t="shared" si="3"/>
        <v>57</v>
      </c>
      <c r="G35" s="301">
        <v>0</v>
      </c>
      <c r="H35" s="307">
        <f t="shared" si="4"/>
        <v>42</v>
      </c>
      <c r="I35" s="301">
        <v>0</v>
      </c>
      <c r="J35" s="301">
        <v>15</v>
      </c>
      <c r="K35" s="301">
        <v>0</v>
      </c>
    </row>
    <row r="36" spans="1:11" s="303" customFormat="1" ht="30" customHeight="1">
      <c r="A36" s="297" t="s">
        <v>741</v>
      </c>
      <c r="B36" s="305" t="s">
        <v>257</v>
      </c>
      <c r="C36" s="299" t="s">
        <v>66</v>
      </c>
      <c r="D36" s="306">
        <v>150</v>
      </c>
      <c r="E36" s="301">
        <v>1394.666</v>
      </c>
      <c r="F36" s="301">
        <f t="shared" si="3"/>
        <v>209.19989999999999</v>
      </c>
      <c r="G36" s="301">
        <v>56</v>
      </c>
      <c r="H36" s="307">
        <f t="shared" si="4"/>
        <v>153.19989999999999</v>
      </c>
      <c r="I36" s="301">
        <v>0</v>
      </c>
      <c r="J36" s="301">
        <v>0</v>
      </c>
      <c r="K36" s="301">
        <v>0</v>
      </c>
    </row>
    <row r="37" spans="1:11" s="303" customFormat="1" ht="38.25" customHeight="1">
      <c r="A37" s="297" t="s">
        <v>742</v>
      </c>
      <c r="B37" s="305" t="s">
        <v>258</v>
      </c>
      <c r="C37" s="299" t="s">
        <v>278</v>
      </c>
      <c r="D37" s="306">
        <v>10</v>
      </c>
      <c r="E37" s="301">
        <v>2000</v>
      </c>
      <c r="F37" s="301">
        <f t="shared" si="3"/>
        <v>20</v>
      </c>
      <c r="G37" s="301">
        <v>6</v>
      </c>
      <c r="H37" s="307">
        <f t="shared" si="4"/>
        <v>14</v>
      </c>
      <c r="I37" s="301">
        <v>0</v>
      </c>
      <c r="J37" s="301">
        <v>0</v>
      </c>
      <c r="K37" s="301">
        <v>0</v>
      </c>
    </row>
    <row r="38" spans="1:11" s="303" customFormat="1" ht="40.5" customHeight="1">
      <c r="A38" s="297" t="s">
        <v>743</v>
      </c>
      <c r="B38" s="305" t="s">
        <v>259</v>
      </c>
      <c r="C38" s="299" t="s">
        <v>278</v>
      </c>
      <c r="D38" s="306">
        <v>40</v>
      </c>
      <c r="E38" s="301">
        <v>2835</v>
      </c>
      <c r="F38" s="301">
        <f t="shared" si="3"/>
        <v>113.4</v>
      </c>
      <c r="G38" s="301">
        <v>21.9</v>
      </c>
      <c r="H38" s="307">
        <f t="shared" si="4"/>
        <v>91.5</v>
      </c>
      <c r="I38" s="301">
        <v>0</v>
      </c>
      <c r="J38" s="301">
        <v>0</v>
      </c>
      <c r="K38" s="301">
        <v>0</v>
      </c>
    </row>
    <row r="39" spans="1:11" s="303" customFormat="1" ht="42" customHeight="1">
      <c r="A39" s="297" t="s">
        <v>744</v>
      </c>
      <c r="B39" s="327" t="s">
        <v>841</v>
      </c>
      <c r="C39" s="299" t="s">
        <v>204</v>
      </c>
      <c r="D39" s="306">
        <v>90</v>
      </c>
      <c r="E39" s="301">
        <v>2166.67</v>
      </c>
      <c r="F39" s="301">
        <f t="shared" si="3"/>
        <v>195.0003</v>
      </c>
      <c r="G39" s="301">
        <v>33</v>
      </c>
      <c r="H39" s="307">
        <f t="shared" si="4"/>
        <v>162.0003</v>
      </c>
      <c r="I39" s="301">
        <v>0</v>
      </c>
      <c r="J39" s="301">
        <v>0</v>
      </c>
      <c r="K39" s="301">
        <v>0</v>
      </c>
    </row>
    <row r="40" spans="1:11" s="303" customFormat="1" ht="41.25" customHeight="1">
      <c r="A40" s="297" t="s">
        <v>745</v>
      </c>
      <c r="B40" s="282" t="s">
        <v>260</v>
      </c>
      <c r="C40" s="299" t="s">
        <v>573</v>
      </c>
      <c r="D40" s="306">
        <v>407</v>
      </c>
      <c r="E40" s="301">
        <v>2130</v>
      </c>
      <c r="F40" s="301">
        <f t="shared" si="3"/>
        <v>866.91</v>
      </c>
      <c r="G40" s="301">
        <v>154</v>
      </c>
      <c r="H40" s="307">
        <f t="shared" si="4"/>
        <v>672.2099999999999</v>
      </c>
      <c r="I40" s="301">
        <v>0</v>
      </c>
      <c r="J40" s="301">
        <v>40.7</v>
      </c>
      <c r="K40" s="301">
        <v>0</v>
      </c>
    </row>
    <row r="41" spans="1:11" s="303" customFormat="1" ht="29.25" customHeight="1">
      <c r="A41" s="297" t="s">
        <v>746</v>
      </c>
      <c r="B41" s="305" t="s">
        <v>261</v>
      </c>
      <c r="C41" s="299" t="s">
        <v>277</v>
      </c>
      <c r="D41" s="306">
        <v>20</v>
      </c>
      <c r="E41" s="301">
        <v>1921.5</v>
      </c>
      <c r="F41" s="301">
        <f t="shared" si="3"/>
        <v>38.43</v>
      </c>
      <c r="G41" s="301">
        <v>12</v>
      </c>
      <c r="H41" s="307">
        <f t="shared" si="4"/>
        <v>26.43</v>
      </c>
      <c r="I41" s="301">
        <v>0</v>
      </c>
      <c r="J41" s="301">
        <v>0</v>
      </c>
      <c r="K41" s="301">
        <v>0</v>
      </c>
    </row>
    <row r="42" spans="1:11" s="303" customFormat="1" ht="54" customHeight="1">
      <c r="A42" s="297" t="s">
        <v>747</v>
      </c>
      <c r="B42" s="305" t="s">
        <v>263</v>
      </c>
      <c r="C42" s="299" t="s">
        <v>203</v>
      </c>
      <c r="D42" s="306">
        <v>215</v>
      </c>
      <c r="E42" s="301">
        <v>2030.0465</v>
      </c>
      <c r="F42" s="301">
        <f t="shared" si="3"/>
        <v>436.4599975</v>
      </c>
      <c r="G42" s="301">
        <v>87.8</v>
      </c>
      <c r="H42" s="307">
        <f t="shared" si="4"/>
        <v>348.6599975</v>
      </c>
      <c r="I42" s="301">
        <v>0</v>
      </c>
      <c r="J42" s="301">
        <v>0</v>
      </c>
      <c r="K42" s="301">
        <v>0</v>
      </c>
    </row>
    <row r="43" spans="1:11" s="313" customFormat="1" ht="15.75" customHeight="1">
      <c r="A43" s="309" t="s">
        <v>264</v>
      </c>
      <c r="B43" s="310"/>
      <c r="C43" s="311"/>
      <c r="D43" s="300">
        <f>SUM(D34:D42)</f>
        <v>1002</v>
      </c>
      <c r="E43" s="312"/>
      <c r="F43" s="312">
        <f aca="true" t="shared" si="5" ref="F43:K43">SUM(F34:F42)</f>
        <v>2046.4001975</v>
      </c>
      <c r="G43" s="312">
        <f t="shared" si="5"/>
        <v>395.7</v>
      </c>
      <c r="H43" s="302">
        <f t="shared" si="5"/>
        <v>1595.0001974999998</v>
      </c>
      <c r="I43" s="312">
        <f t="shared" si="5"/>
        <v>0</v>
      </c>
      <c r="J43" s="312">
        <f t="shared" si="5"/>
        <v>55.7</v>
      </c>
      <c r="K43" s="312">
        <f t="shared" si="5"/>
        <v>0</v>
      </c>
    </row>
    <row r="44" spans="1:11" s="303" customFormat="1" ht="15" customHeight="1">
      <c r="A44" s="297" t="s">
        <v>20</v>
      </c>
      <c r="B44" s="298" t="s">
        <v>80</v>
      </c>
      <c r="C44" s="299"/>
      <c r="D44" s="306"/>
      <c r="E44" s="301"/>
      <c r="F44" s="301"/>
      <c r="G44" s="301"/>
      <c r="H44" s="307"/>
      <c r="I44" s="301"/>
      <c r="J44" s="301"/>
      <c r="K44" s="301"/>
    </row>
    <row r="45" spans="1:11" s="303" customFormat="1" ht="24" customHeight="1">
      <c r="A45" s="297" t="s">
        <v>748</v>
      </c>
      <c r="B45" s="305" t="s">
        <v>83</v>
      </c>
      <c r="C45" s="299" t="s">
        <v>471</v>
      </c>
      <c r="D45" s="306">
        <v>400</v>
      </c>
      <c r="E45" s="301">
        <v>325</v>
      </c>
      <c r="F45" s="301">
        <f>E45*D45/1000</f>
        <v>130</v>
      </c>
      <c r="G45" s="301">
        <v>0</v>
      </c>
      <c r="H45" s="307">
        <f>F45-I45-J45-K45-G45</f>
        <v>130</v>
      </c>
      <c r="I45" s="301">
        <v>0</v>
      </c>
      <c r="J45" s="301">
        <v>0</v>
      </c>
      <c r="K45" s="301">
        <v>0</v>
      </c>
    </row>
    <row r="46" spans="1:11" s="303" customFormat="1" ht="22.5" customHeight="1">
      <c r="A46" s="297" t="s">
        <v>749</v>
      </c>
      <c r="B46" s="305" t="s">
        <v>85</v>
      </c>
      <c r="C46" s="299" t="s">
        <v>471</v>
      </c>
      <c r="D46" s="306">
        <v>400</v>
      </c>
      <c r="E46" s="301">
        <v>105</v>
      </c>
      <c r="F46" s="301">
        <f>E46*D46/1000</f>
        <v>42</v>
      </c>
      <c r="G46" s="301">
        <v>0</v>
      </c>
      <c r="H46" s="307">
        <f>F46-I46-J46-K46-G46</f>
        <v>42</v>
      </c>
      <c r="I46" s="301">
        <v>0</v>
      </c>
      <c r="J46" s="301">
        <v>0</v>
      </c>
      <c r="K46" s="301">
        <v>0</v>
      </c>
    </row>
    <row r="47" spans="1:11" s="303" customFormat="1" ht="16.5" customHeight="1">
      <c r="A47" s="297" t="s">
        <v>750</v>
      </c>
      <c r="B47" s="305" t="s">
        <v>88</v>
      </c>
      <c r="C47" s="299" t="s">
        <v>279</v>
      </c>
      <c r="D47" s="306">
        <v>200</v>
      </c>
      <c r="E47" s="301">
        <v>400</v>
      </c>
      <c r="F47" s="301">
        <f>E47*D47/1000</f>
        <v>80</v>
      </c>
      <c r="G47" s="301">
        <v>0</v>
      </c>
      <c r="H47" s="307">
        <f>F47-I47-J47-K47-G47</f>
        <v>80</v>
      </c>
      <c r="I47" s="301">
        <v>0</v>
      </c>
      <c r="J47" s="301">
        <v>0</v>
      </c>
      <c r="K47" s="301">
        <v>0</v>
      </c>
    </row>
    <row r="48" spans="1:11" s="313" customFormat="1" ht="12.75">
      <c r="A48" s="309" t="s">
        <v>265</v>
      </c>
      <c r="B48" s="310"/>
      <c r="C48" s="311"/>
      <c r="D48" s="300">
        <f>SUM(D45:D47)</f>
        <v>1000</v>
      </c>
      <c r="E48" s="312"/>
      <c r="F48" s="312">
        <f aca="true" t="shared" si="6" ref="F48:K48">SUM(F45:F47)</f>
        <v>252</v>
      </c>
      <c r="G48" s="312">
        <f t="shared" si="6"/>
        <v>0</v>
      </c>
      <c r="H48" s="302">
        <f t="shared" si="6"/>
        <v>252</v>
      </c>
      <c r="I48" s="312">
        <f t="shared" si="6"/>
        <v>0</v>
      </c>
      <c r="J48" s="312">
        <f t="shared" si="6"/>
        <v>0</v>
      </c>
      <c r="K48" s="312">
        <f t="shared" si="6"/>
        <v>0</v>
      </c>
    </row>
    <row r="49" spans="1:11" s="303" customFormat="1" ht="39.75" customHeight="1">
      <c r="A49" s="297" t="s">
        <v>751</v>
      </c>
      <c r="B49" s="298" t="s">
        <v>91</v>
      </c>
      <c r="C49" s="299"/>
      <c r="D49" s="306"/>
      <c r="E49" s="301"/>
      <c r="F49" s="301"/>
      <c r="G49" s="301"/>
      <c r="H49" s="307"/>
      <c r="I49" s="301"/>
      <c r="J49" s="301"/>
      <c r="K49" s="301"/>
    </row>
    <row r="50" spans="1:11" s="303" customFormat="1" ht="14.25" customHeight="1">
      <c r="A50" s="297" t="s">
        <v>752</v>
      </c>
      <c r="B50" s="305" t="s">
        <v>94</v>
      </c>
      <c r="C50" s="299" t="s">
        <v>277</v>
      </c>
      <c r="D50" s="306" t="s">
        <v>222</v>
      </c>
      <c r="E50" s="301">
        <v>43</v>
      </c>
      <c r="F50" s="301">
        <v>43</v>
      </c>
      <c r="G50" s="301">
        <v>0</v>
      </c>
      <c r="H50" s="307">
        <f>F50-I50-J50-K50-G50</f>
        <v>33</v>
      </c>
      <c r="I50" s="301">
        <v>0</v>
      </c>
      <c r="J50" s="301">
        <v>10</v>
      </c>
      <c r="K50" s="301">
        <v>0</v>
      </c>
    </row>
    <row r="51" spans="1:11" s="303" customFormat="1" ht="15" customHeight="1">
      <c r="A51" s="297" t="s">
        <v>753</v>
      </c>
      <c r="B51" s="305" t="s">
        <v>454</v>
      </c>
      <c r="C51" s="299" t="s">
        <v>277</v>
      </c>
      <c r="D51" s="306" t="s">
        <v>223</v>
      </c>
      <c r="E51" s="301">
        <v>25</v>
      </c>
      <c r="F51" s="301">
        <v>20</v>
      </c>
      <c r="G51" s="301">
        <v>0</v>
      </c>
      <c r="H51" s="307">
        <f>F51-I51-J51-K51-G51</f>
        <v>20</v>
      </c>
      <c r="I51" s="301">
        <v>0</v>
      </c>
      <c r="J51" s="301">
        <v>0</v>
      </c>
      <c r="K51" s="301">
        <v>0</v>
      </c>
    </row>
    <row r="52" spans="1:11" s="303" customFormat="1" ht="15.75" customHeight="1">
      <c r="A52" s="297" t="s">
        <v>754</v>
      </c>
      <c r="B52" s="305" t="s">
        <v>98</v>
      </c>
      <c r="C52" s="299" t="s">
        <v>278</v>
      </c>
      <c r="D52" s="306"/>
      <c r="E52" s="301"/>
      <c r="F52" s="301">
        <v>90</v>
      </c>
      <c r="G52" s="301">
        <v>0</v>
      </c>
      <c r="H52" s="307">
        <f>F52-I52-J52-K52-G52</f>
        <v>90</v>
      </c>
      <c r="I52" s="301">
        <v>0</v>
      </c>
      <c r="J52" s="301">
        <v>0</v>
      </c>
      <c r="K52" s="301">
        <v>0</v>
      </c>
    </row>
    <row r="53" spans="1:11" s="303" customFormat="1" ht="22.5">
      <c r="A53" s="297" t="s">
        <v>755</v>
      </c>
      <c r="B53" s="305" t="s">
        <v>100</v>
      </c>
      <c r="C53" s="299" t="s">
        <v>573</v>
      </c>
      <c r="D53" s="306" t="s">
        <v>224</v>
      </c>
      <c r="E53" s="301">
        <v>135</v>
      </c>
      <c r="F53" s="301">
        <v>27</v>
      </c>
      <c r="G53" s="301">
        <v>0</v>
      </c>
      <c r="H53" s="307">
        <f>F53-I53-J53-K53-G53</f>
        <v>7</v>
      </c>
      <c r="I53" s="301">
        <v>0</v>
      </c>
      <c r="J53" s="301">
        <v>20</v>
      </c>
      <c r="K53" s="301">
        <v>0</v>
      </c>
    </row>
    <row r="54" spans="1:11" s="313" customFormat="1" ht="12.75">
      <c r="A54" s="309" t="s">
        <v>266</v>
      </c>
      <c r="B54" s="310"/>
      <c r="C54" s="311"/>
      <c r="D54" s="300" t="s">
        <v>225</v>
      </c>
      <c r="E54" s="312"/>
      <c r="F54" s="312">
        <f aca="true" t="shared" si="7" ref="F54:K54">SUM(F50:F53)</f>
        <v>180</v>
      </c>
      <c r="G54" s="312">
        <f t="shared" si="7"/>
        <v>0</v>
      </c>
      <c r="H54" s="302">
        <f t="shared" si="7"/>
        <v>150</v>
      </c>
      <c r="I54" s="312">
        <f t="shared" si="7"/>
        <v>0</v>
      </c>
      <c r="J54" s="312">
        <f t="shared" si="7"/>
        <v>30</v>
      </c>
      <c r="K54" s="312">
        <f t="shared" si="7"/>
        <v>0</v>
      </c>
    </row>
    <row r="55" spans="1:11" s="303" customFormat="1" ht="27.75" customHeight="1">
      <c r="A55" s="297" t="s">
        <v>756</v>
      </c>
      <c r="B55" s="298" t="s">
        <v>103</v>
      </c>
      <c r="C55" s="299"/>
      <c r="D55" s="306"/>
      <c r="E55" s="301"/>
      <c r="F55" s="301"/>
      <c r="G55" s="301"/>
      <c r="H55" s="307"/>
      <c r="I55" s="301"/>
      <c r="J55" s="301"/>
      <c r="K55" s="301"/>
    </row>
    <row r="56" spans="1:11" s="303" customFormat="1" ht="16.5" customHeight="1">
      <c r="A56" s="297" t="s">
        <v>757</v>
      </c>
      <c r="B56" s="315" t="s">
        <v>895</v>
      </c>
      <c r="C56" s="299" t="s">
        <v>278</v>
      </c>
      <c r="D56" s="306">
        <v>50</v>
      </c>
      <c r="E56" s="301">
        <v>8500</v>
      </c>
      <c r="F56" s="301">
        <f>D56*E56/1000</f>
        <v>425</v>
      </c>
      <c r="G56" s="301">
        <v>0</v>
      </c>
      <c r="H56" s="307">
        <v>0</v>
      </c>
      <c r="I56" s="301">
        <v>0</v>
      </c>
      <c r="J56" s="301">
        <v>425</v>
      </c>
      <c r="K56" s="301">
        <v>0</v>
      </c>
    </row>
    <row r="57" spans="1:11" s="303" customFormat="1" ht="24.75" customHeight="1">
      <c r="A57" s="297" t="s">
        <v>758</v>
      </c>
      <c r="B57" s="315" t="s">
        <v>896</v>
      </c>
      <c r="C57" s="299" t="s">
        <v>573</v>
      </c>
      <c r="D57" s="306" t="s">
        <v>225</v>
      </c>
      <c r="E57" s="301">
        <v>5</v>
      </c>
      <c r="F57" s="301">
        <v>10</v>
      </c>
      <c r="G57" s="301">
        <v>0</v>
      </c>
      <c r="H57" s="307">
        <v>0</v>
      </c>
      <c r="I57" s="301">
        <v>0</v>
      </c>
      <c r="J57" s="301">
        <v>10</v>
      </c>
      <c r="K57" s="301">
        <v>0</v>
      </c>
    </row>
    <row r="58" spans="1:11" s="303" customFormat="1" ht="15" customHeight="1">
      <c r="A58" s="297" t="s">
        <v>759</v>
      </c>
      <c r="B58" s="305" t="s">
        <v>105</v>
      </c>
      <c r="C58" s="299" t="s">
        <v>277</v>
      </c>
      <c r="D58" s="306" t="s">
        <v>842</v>
      </c>
      <c r="E58" s="301"/>
      <c r="F58" s="301">
        <v>130</v>
      </c>
      <c r="G58" s="301">
        <v>0</v>
      </c>
      <c r="H58" s="317">
        <v>70</v>
      </c>
      <c r="I58" s="301">
        <v>0</v>
      </c>
      <c r="J58" s="301">
        <v>60</v>
      </c>
      <c r="K58" s="301">
        <v>0</v>
      </c>
    </row>
    <row r="59" spans="1:11" s="303" customFormat="1" ht="12.75" customHeight="1">
      <c r="A59" s="316" t="s">
        <v>267</v>
      </c>
      <c r="B59" s="305"/>
      <c r="C59" s="299"/>
      <c r="D59" s="318">
        <f>SUM(D56:D58)</f>
        <v>50</v>
      </c>
      <c r="E59" s="319"/>
      <c r="F59" s="319">
        <f aca="true" t="shared" si="8" ref="F59:K59">SUM(F56:F58)</f>
        <v>565</v>
      </c>
      <c r="G59" s="319">
        <f t="shared" si="8"/>
        <v>0</v>
      </c>
      <c r="H59" s="320">
        <f t="shared" si="8"/>
        <v>70</v>
      </c>
      <c r="I59" s="319">
        <f t="shared" si="8"/>
        <v>0</v>
      </c>
      <c r="J59" s="319">
        <f t="shared" si="8"/>
        <v>495</v>
      </c>
      <c r="K59" s="319">
        <f t="shared" si="8"/>
        <v>0</v>
      </c>
    </row>
    <row r="60" spans="1:11" s="303" customFormat="1" ht="54.75" customHeight="1">
      <c r="A60" s="297" t="s">
        <v>760</v>
      </c>
      <c r="B60" s="298" t="s">
        <v>107</v>
      </c>
      <c r="C60" s="299" t="s">
        <v>471</v>
      </c>
      <c r="D60" s="306" t="s">
        <v>226</v>
      </c>
      <c r="E60" s="301">
        <v>200</v>
      </c>
      <c r="F60" s="301">
        <v>100</v>
      </c>
      <c r="G60" s="301">
        <v>0</v>
      </c>
      <c r="H60" s="302">
        <f>F60-I60-J60-K60-G60</f>
        <v>50</v>
      </c>
      <c r="I60" s="301">
        <v>0</v>
      </c>
      <c r="J60" s="301">
        <v>50</v>
      </c>
      <c r="K60" s="301">
        <v>0</v>
      </c>
    </row>
    <row r="61" spans="1:11" s="314" customFormat="1" ht="14.25" customHeight="1">
      <c r="A61" s="226" t="s">
        <v>110</v>
      </c>
      <c r="B61" s="227"/>
      <c r="C61" s="209"/>
      <c r="D61" s="244">
        <f>D48+D43+D32+D25+D15+D9+D8+D56</f>
        <v>7859</v>
      </c>
      <c r="E61" s="245"/>
      <c r="F61" s="245">
        <f aca="true" t="shared" si="9" ref="F61:K61">F60+F54+F48+F43+F32+F25+F15+F9+F8+F59+F16</f>
        <v>13726.7015075</v>
      </c>
      <c r="G61" s="245">
        <f t="shared" si="9"/>
        <v>2253.3</v>
      </c>
      <c r="H61" s="245">
        <f t="shared" si="9"/>
        <v>5376.909057499998</v>
      </c>
      <c r="I61" s="245">
        <f t="shared" si="9"/>
        <v>0</v>
      </c>
      <c r="J61" s="245">
        <f t="shared" si="9"/>
        <v>3543</v>
      </c>
      <c r="K61" s="245">
        <f t="shared" si="9"/>
        <v>2553.49</v>
      </c>
    </row>
    <row r="62" spans="1:11" ht="27.75" customHeight="1">
      <c r="A62" s="281" t="s">
        <v>108</v>
      </c>
      <c r="B62" s="219" t="s">
        <v>109</v>
      </c>
      <c r="D62" s="241"/>
      <c r="E62" s="231"/>
      <c r="F62" s="231"/>
      <c r="G62" s="231"/>
      <c r="H62" s="242"/>
      <c r="I62" s="231"/>
      <c r="J62" s="231"/>
      <c r="K62" s="231"/>
    </row>
    <row r="63" spans="1:11" ht="29.25" customHeight="1">
      <c r="A63" s="281" t="s">
        <v>111</v>
      </c>
      <c r="B63" s="222" t="s">
        <v>112</v>
      </c>
      <c r="D63" s="241"/>
      <c r="E63" s="231"/>
      <c r="F63" s="231"/>
      <c r="G63" s="231"/>
      <c r="H63" s="242"/>
      <c r="I63" s="231"/>
      <c r="J63" s="231"/>
      <c r="K63" s="231"/>
    </row>
    <row r="64" spans="1:11" ht="25.5" customHeight="1">
      <c r="A64" s="281" t="s">
        <v>114</v>
      </c>
      <c r="B64" s="282" t="s">
        <v>262</v>
      </c>
      <c r="C64" s="217" t="s">
        <v>277</v>
      </c>
      <c r="D64" s="241">
        <v>40</v>
      </c>
      <c r="E64" s="231">
        <v>1745.454</v>
      </c>
      <c r="F64" s="231">
        <f>D64*E64/1000</f>
        <v>69.81816</v>
      </c>
      <c r="G64" s="231">
        <v>23.1</v>
      </c>
      <c r="H64" s="242">
        <f>F64-I64-J64-K64-G64</f>
        <v>34.498160000000006</v>
      </c>
      <c r="I64" s="231">
        <v>0</v>
      </c>
      <c r="J64" s="231">
        <v>12.22</v>
      </c>
      <c r="K64" s="231">
        <v>0</v>
      </c>
    </row>
    <row r="65" spans="1:11" ht="24" customHeight="1">
      <c r="A65" s="281" t="s">
        <v>115</v>
      </c>
      <c r="B65" s="282" t="s">
        <v>270</v>
      </c>
      <c r="C65" s="217" t="s">
        <v>278</v>
      </c>
      <c r="D65" s="241">
        <v>40</v>
      </c>
      <c r="E65" s="231">
        <v>1745.454</v>
      </c>
      <c r="F65" s="231">
        <f>D65*E65/1000</f>
        <v>69.81816</v>
      </c>
      <c r="G65" s="231">
        <v>23.1</v>
      </c>
      <c r="H65" s="242">
        <f>F65-I65-J65-K65-G65</f>
        <v>34.498160000000006</v>
      </c>
      <c r="I65" s="231">
        <v>0</v>
      </c>
      <c r="J65" s="231">
        <v>12.22</v>
      </c>
      <c r="K65" s="231">
        <v>0</v>
      </c>
    </row>
    <row r="66" spans="1:11" ht="15.75" customHeight="1">
      <c r="A66" s="281" t="s">
        <v>117</v>
      </c>
      <c r="B66" s="282" t="s">
        <v>271</v>
      </c>
      <c r="C66" s="217" t="s">
        <v>278</v>
      </c>
      <c r="D66" s="241">
        <v>25</v>
      </c>
      <c r="E66" s="231">
        <v>2440</v>
      </c>
      <c r="F66" s="231">
        <f>D66*E66/1000</f>
        <v>61</v>
      </c>
      <c r="G66" s="231">
        <v>17.5</v>
      </c>
      <c r="H66" s="242">
        <f>F66-I66-J66-K66-G66</f>
        <v>43.5</v>
      </c>
      <c r="I66" s="231">
        <v>0</v>
      </c>
      <c r="J66" s="231">
        <v>0</v>
      </c>
      <c r="K66" s="231">
        <v>0</v>
      </c>
    </row>
    <row r="67" spans="1:11" ht="17.25" customHeight="1">
      <c r="A67" s="281" t="s">
        <v>118</v>
      </c>
      <c r="B67" s="282" t="s">
        <v>272</v>
      </c>
      <c r="C67" s="217" t="s">
        <v>568</v>
      </c>
      <c r="D67" s="241">
        <v>25</v>
      </c>
      <c r="E67" s="231">
        <v>2100</v>
      </c>
      <c r="F67" s="231">
        <f>D67*E67/1000</f>
        <v>52.5</v>
      </c>
      <c r="G67" s="231">
        <v>15</v>
      </c>
      <c r="H67" s="242">
        <f>F67-I67-J67-K67-G67</f>
        <v>37.5</v>
      </c>
      <c r="I67" s="231">
        <v>0</v>
      </c>
      <c r="J67" s="231">
        <v>0</v>
      </c>
      <c r="K67" s="231">
        <v>0</v>
      </c>
    </row>
    <row r="68" spans="1:11" s="94" customFormat="1" ht="12.75">
      <c r="A68" s="223" t="s">
        <v>120</v>
      </c>
      <c r="B68" s="219"/>
      <c r="C68" s="209"/>
      <c r="D68" s="244">
        <f>SUM(D64:D67)</f>
        <v>130</v>
      </c>
      <c r="E68" s="245"/>
      <c r="F68" s="245">
        <f aca="true" t="shared" si="10" ref="F68:K68">SUM(F64:F67)</f>
        <v>253.13632</v>
      </c>
      <c r="G68" s="245">
        <f t="shared" si="10"/>
        <v>78.7</v>
      </c>
      <c r="H68" s="243">
        <f t="shared" si="10"/>
        <v>149.99632000000003</v>
      </c>
      <c r="I68" s="245">
        <f t="shared" si="10"/>
        <v>0</v>
      </c>
      <c r="J68" s="245">
        <f t="shared" si="10"/>
        <v>24.44</v>
      </c>
      <c r="K68" s="245">
        <f t="shared" si="10"/>
        <v>0</v>
      </c>
    </row>
    <row r="69" spans="1:11" s="94" customFormat="1" ht="24.75" customHeight="1">
      <c r="A69" s="223" t="s">
        <v>802</v>
      </c>
      <c r="B69" s="321" t="s">
        <v>843</v>
      </c>
      <c r="C69" s="322" t="s">
        <v>844</v>
      </c>
      <c r="D69" s="244">
        <v>200</v>
      </c>
      <c r="E69" s="323">
        <v>400</v>
      </c>
      <c r="F69" s="323">
        <f>D69*E69/1000</f>
        <v>80</v>
      </c>
      <c r="G69" s="323">
        <v>0</v>
      </c>
      <c r="H69" s="243">
        <v>0</v>
      </c>
      <c r="I69" s="245">
        <v>0</v>
      </c>
      <c r="J69" s="245">
        <v>80</v>
      </c>
      <c r="K69" s="245">
        <v>0</v>
      </c>
    </row>
    <row r="70" spans="1:11" ht="27" customHeight="1">
      <c r="A70" s="281" t="s">
        <v>121</v>
      </c>
      <c r="B70" s="222" t="s">
        <v>122</v>
      </c>
      <c r="D70" s="241"/>
      <c r="E70" s="231"/>
      <c r="F70" s="231"/>
      <c r="G70" s="231"/>
      <c r="H70" s="242"/>
      <c r="I70" s="231"/>
      <c r="J70" s="231"/>
      <c r="K70" s="231"/>
    </row>
    <row r="71" spans="1:11" ht="27.75" customHeight="1">
      <c r="A71" s="281" t="s">
        <v>124</v>
      </c>
      <c r="B71" s="282" t="s">
        <v>123</v>
      </c>
      <c r="C71" s="217" t="s">
        <v>277</v>
      </c>
      <c r="D71" s="241" t="s">
        <v>225</v>
      </c>
      <c r="E71" s="231">
        <v>17.5</v>
      </c>
      <c r="F71" s="231">
        <v>35</v>
      </c>
      <c r="G71" s="231">
        <v>0</v>
      </c>
      <c r="H71" s="242">
        <f aca="true" t="shared" si="11" ref="H71:H85">F71-I71-J71-K71-G71</f>
        <v>10</v>
      </c>
      <c r="I71" s="231">
        <v>0</v>
      </c>
      <c r="J71" s="231">
        <v>25</v>
      </c>
      <c r="K71" s="231">
        <v>0</v>
      </c>
    </row>
    <row r="72" spans="1:11" ht="16.5" customHeight="1">
      <c r="A72" s="281" t="s">
        <v>126</v>
      </c>
      <c r="B72" s="282" t="s">
        <v>125</v>
      </c>
      <c r="C72" s="217" t="s">
        <v>278</v>
      </c>
      <c r="D72" s="241" t="s">
        <v>226</v>
      </c>
      <c r="E72" s="231">
        <v>70</v>
      </c>
      <c r="F72" s="231">
        <v>35</v>
      </c>
      <c r="G72" s="231">
        <v>0</v>
      </c>
      <c r="H72" s="242">
        <f t="shared" si="11"/>
        <v>10</v>
      </c>
      <c r="I72" s="231">
        <v>0</v>
      </c>
      <c r="J72" s="231">
        <v>25</v>
      </c>
      <c r="K72" s="231">
        <v>0</v>
      </c>
    </row>
    <row r="73" spans="1:11" ht="15.75" customHeight="1">
      <c r="A73" s="281" t="s">
        <v>127</v>
      </c>
      <c r="B73" s="282" t="s">
        <v>128</v>
      </c>
      <c r="C73" s="217" t="s">
        <v>279</v>
      </c>
      <c r="D73" s="241" t="s">
        <v>226</v>
      </c>
      <c r="E73" s="231">
        <v>30</v>
      </c>
      <c r="F73" s="231">
        <v>15</v>
      </c>
      <c r="G73" s="231">
        <v>0</v>
      </c>
      <c r="H73" s="242">
        <f t="shared" si="11"/>
        <v>15</v>
      </c>
      <c r="I73" s="231">
        <v>0</v>
      </c>
      <c r="J73" s="231">
        <v>0</v>
      </c>
      <c r="K73" s="231">
        <v>0</v>
      </c>
    </row>
    <row r="74" spans="1:11" ht="12.75">
      <c r="A74" s="281" t="s">
        <v>129</v>
      </c>
      <c r="B74" s="282" t="s">
        <v>130</v>
      </c>
      <c r="C74" s="217" t="s">
        <v>279</v>
      </c>
      <c r="D74" s="241" t="s">
        <v>226</v>
      </c>
      <c r="E74" s="231">
        <v>70</v>
      </c>
      <c r="F74" s="231">
        <v>35</v>
      </c>
      <c r="G74" s="231">
        <v>0</v>
      </c>
      <c r="H74" s="242">
        <f t="shared" si="11"/>
        <v>10</v>
      </c>
      <c r="I74" s="231">
        <v>0</v>
      </c>
      <c r="J74" s="231">
        <v>25</v>
      </c>
      <c r="K74" s="231">
        <v>0</v>
      </c>
    </row>
    <row r="75" spans="1:11" ht="15.75" customHeight="1">
      <c r="A75" s="281" t="s">
        <v>131</v>
      </c>
      <c r="B75" s="282" t="s">
        <v>132</v>
      </c>
      <c r="C75" s="217" t="s">
        <v>278</v>
      </c>
      <c r="D75" s="241" t="s">
        <v>227</v>
      </c>
      <c r="E75" s="231">
        <v>50</v>
      </c>
      <c r="F75" s="231">
        <v>30</v>
      </c>
      <c r="G75" s="231">
        <v>0</v>
      </c>
      <c r="H75" s="242">
        <f t="shared" si="11"/>
        <v>30</v>
      </c>
      <c r="I75" s="231">
        <v>0</v>
      </c>
      <c r="J75" s="231">
        <v>0</v>
      </c>
      <c r="K75" s="231">
        <v>0</v>
      </c>
    </row>
    <row r="76" spans="1:11" ht="15" customHeight="1">
      <c r="A76" s="281" t="s">
        <v>133</v>
      </c>
      <c r="B76" s="282" t="s">
        <v>626</v>
      </c>
      <c r="C76" s="217" t="s">
        <v>573</v>
      </c>
      <c r="D76" s="241" t="s">
        <v>803</v>
      </c>
      <c r="E76" s="231" t="s">
        <v>537</v>
      </c>
      <c r="F76" s="231">
        <v>30</v>
      </c>
      <c r="G76" s="231">
        <v>0</v>
      </c>
      <c r="H76" s="242">
        <f t="shared" si="11"/>
        <v>30</v>
      </c>
      <c r="I76" s="231">
        <v>0</v>
      </c>
      <c r="J76" s="231">
        <v>0</v>
      </c>
      <c r="K76" s="231">
        <v>0</v>
      </c>
    </row>
    <row r="77" spans="1:11" ht="15.75" customHeight="1">
      <c r="A77" s="281" t="s">
        <v>134</v>
      </c>
      <c r="B77" s="282" t="s">
        <v>135</v>
      </c>
      <c r="C77" s="217" t="s">
        <v>136</v>
      </c>
      <c r="D77" s="241">
        <v>80</v>
      </c>
      <c r="E77" s="231">
        <v>132.5</v>
      </c>
      <c r="F77" s="231">
        <v>10.6</v>
      </c>
      <c r="G77" s="231">
        <v>0</v>
      </c>
      <c r="H77" s="242">
        <f t="shared" si="11"/>
        <v>10.6</v>
      </c>
      <c r="I77" s="231">
        <v>0</v>
      </c>
      <c r="J77" s="231">
        <v>0</v>
      </c>
      <c r="K77" s="231">
        <v>0</v>
      </c>
    </row>
    <row r="78" spans="1:11" ht="16.5" customHeight="1">
      <c r="A78" s="281" t="s">
        <v>138</v>
      </c>
      <c r="B78" s="282" t="s">
        <v>137</v>
      </c>
      <c r="C78" s="217" t="s">
        <v>136</v>
      </c>
      <c r="D78" s="241">
        <v>20</v>
      </c>
      <c r="E78" s="231">
        <v>2000</v>
      </c>
      <c r="F78" s="231">
        <f>D78*E78/1000</f>
        <v>40</v>
      </c>
      <c r="G78" s="231">
        <v>0</v>
      </c>
      <c r="H78" s="242">
        <f t="shared" si="11"/>
        <v>20</v>
      </c>
      <c r="I78" s="231">
        <v>0</v>
      </c>
      <c r="J78" s="231">
        <v>20</v>
      </c>
      <c r="K78" s="231">
        <v>0</v>
      </c>
    </row>
    <row r="79" spans="1:11" ht="16.5" customHeight="1">
      <c r="A79" s="281" t="s">
        <v>139</v>
      </c>
      <c r="B79" s="282" t="s">
        <v>140</v>
      </c>
      <c r="C79" s="217" t="s">
        <v>136</v>
      </c>
      <c r="D79" s="241">
        <v>200</v>
      </c>
      <c r="E79" s="231">
        <v>50</v>
      </c>
      <c r="F79" s="231">
        <v>10</v>
      </c>
      <c r="G79" s="231">
        <v>0</v>
      </c>
      <c r="H79" s="242">
        <f t="shared" si="11"/>
        <v>10</v>
      </c>
      <c r="I79" s="231">
        <v>0</v>
      </c>
      <c r="J79" s="231">
        <v>0</v>
      </c>
      <c r="K79" s="231">
        <v>0</v>
      </c>
    </row>
    <row r="80" spans="1:11" ht="16.5" customHeight="1">
      <c r="A80" s="281" t="s">
        <v>141</v>
      </c>
      <c r="B80" s="282" t="s">
        <v>142</v>
      </c>
      <c r="C80" s="217" t="s">
        <v>136</v>
      </c>
      <c r="D80" s="241">
        <v>100</v>
      </c>
      <c r="E80" s="231">
        <v>100</v>
      </c>
      <c r="F80" s="231">
        <v>10</v>
      </c>
      <c r="G80" s="231">
        <v>0</v>
      </c>
      <c r="H80" s="242">
        <f t="shared" si="11"/>
        <v>10</v>
      </c>
      <c r="I80" s="231">
        <v>0</v>
      </c>
      <c r="J80" s="231">
        <v>0</v>
      </c>
      <c r="K80" s="231">
        <v>0</v>
      </c>
    </row>
    <row r="81" spans="1:11" ht="16.5" customHeight="1">
      <c r="A81" s="281" t="s">
        <v>143</v>
      </c>
      <c r="B81" s="282" t="s">
        <v>144</v>
      </c>
      <c r="C81" s="217" t="s">
        <v>136</v>
      </c>
      <c r="D81" s="241"/>
      <c r="E81" s="231"/>
      <c r="F81" s="231">
        <v>30</v>
      </c>
      <c r="G81" s="231">
        <v>0</v>
      </c>
      <c r="H81" s="242">
        <f t="shared" si="11"/>
        <v>30</v>
      </c>
      <c r="I81" s="231">
        <v>0</v>
      </c>
      <c r="J81" s="231">
        <v>0</v>
      </c>
      <c r="K81" s="231">
        <v>0</v>
      </c>
    </row>
    <row r="82" spans="1:11" ht="15.75" customHeight="1">
      <c r="A82" s="281" t="s">
        <v>145</v>
      </c>
      <c r="B82" s="282" t="s">
        <v>215</v>
      </c>
      <c r="C82" s="217" t="s">
        <v>136</v>
      </c>
      <c r="D82" s="241">
        <v>80</v>
      </c>
      <c r="E82" s="231">
        <v>275</v>
      </c>
      <c r="F82" s="231">
        <v>22</v>
      </c>
      <c r="G82" s="231">
        <v>0</v>
      </c>
      <c r="H82" s="242">
        <f t="shared" si="11"/>
        <v>22</v>
      </c>
      <c r="I82" s="231">
        <v>0</v>
      </c>
      <c r="J82" s="231">
        <v>0</v>
      </c>
      <c r="K82" s="231">
        <v>0</v>
      </c>
    </row>
    <row r="83" spans="1:11" ht="12.75">
      <c r="A83" s="281" t="s">
        <v>147</v>
      </c>
      <c r="B83" s="282" t="s">
        <v>148</v>
      </c>
      <c r="C83" s="217" t="s">
        <v>277</v>
      </c>
      <c r="D83" s="241" t="s">
        <v>225</v>
      </c>
      <c r="E83" s="231" t="s">
        <v>537</v>
      </c>
      <c r="F83" s="231">
        <v>30</v>
      </c>
      <c r="G83" s="231">
        <v>0</v>
      </c>
      <c r="H83" s="242">
        <f t="shared" si="11"/>
        <v>15</v>
      </c>
      <c r="I83" s="231">
        <v>0</v>
      </c>
      <c r="J83" s="231">
        <v>15</v>
      </c>
      <c r="K83" s="231">
        <v>0</v>
      </c>
    </row>
    <row r="84" spans="1:11" ht="15" customHeight="1">
      <c r="A84" s="281" t="s">
        <v>149</v>
      </c>
      <c r="B84" s="282" t="s">
        <v>150</v>
      </c>
      <c r="C84" s="217" t="s">
        <v>570</v>
      </c>
      <c r="D84" s="241"/>
      <c r="E84" s="231"/>
      <c r="F84" s="231">
        <v>145</v>
      </c>
      <c r="G84" s="231">
        <v>0</v>
      </c>
      <c r="H84" s="242">
        <f t="shared" si="11"/>
        <v>25</v>
      </c>
      <c r="I84" s="231">
        <v>0</v>
      </c>
      <c r="J84" s="231">
        <v>120</v>
      </c>
      <c r="K84" s="231">
        <v>0</v>
      </c>
    </row>
    <row r="85" spans="1:11" ht="15.75" customHeight="1">
      <c r="A85" s="281" t="s">
        <v>151</v>
      </c>
      <c r="B85" s="282" t="s">
        <v>152</v>
      </c>
      <c r="C85" s="217" t="s">
        <v>279</v>
      </c>
      <c r="D85" s="241" t="s">
        <v>228</v>
      </c>
      <c r="E85" s="231">
        <v>181</v>
      </c>
      <c r="F85" s="231">
        <v>72.4</v>
      </c>
      <c r="G85" s="231">
        <v>0</v>
      </c>
      <c r="H85" s="242">
        <f t="shared" si="11"/>
        <v>52.400000000000006</v>
      </c>
      <c r="I85" s="231">
        <v>0</v>
      </c>
      <c r="J85" s="231">
        <v>20</v>
      </c>
      <c r="K85" s="231">
        <v>0</v>
      </c>
    </row>
    <row r="86" spans="1:11" s="216" customFormat="1" ht="12.75">
      <c r="A86" s="226" t="s">
        <v>146</v>
      </c>
      <c r="B86" s="228"/>
      <c r="C86" s="209"/>
      <c r="D86" s="244">
        <v>480</v>
      </c>
      <c r="E86" s="245"/>
      <c r="F86" s="245">
        <f aca="true" t="shared" si="12" ref="F86:K86">SUM(F71:F85)</f>
        <v>550</v>
      </c>
      <c r="G86" s="245">
        <f t="shared" si="12"/>
        <v>0</v>
      </c>
      <c r="H86" s="243">
        <f t="shared" si="12"/>
        <v>300</v>
      </c>
      <c r="I86" s="245">
        <f t="shared" si="12"/>
        <v>0</v>
      </c>
      <c r="J86" s="245">
        <f t="shared" si="12"/>
        <v>250</v>
      </c>
      <c r="K86" s="245">
        <f t="shared" si="12"/>
        <v>0</v>
      </c>
    </row>
    <row r="87" spans="1:11" ht="27.75" customHeight="1">
      <c r="A87" s="281" t="s">
        <v>761</v>
      </c>
      <c r="B87" s="222" t="s">
        <v>154</v>
      </c>
      <c r="C87" s="217" t="s">
        <v>156</v>
      </c>
      <c r="D87" s="296">
        <v>1000</v>
      </c>
      <c r="E87" s="231">
        <v>50</v>
      </c>
      <c r="F87" s="231">
        <f>D87*E87/1000</f>
        <v>50</v>
      </c>
      <c r="G87" s="231">
        <v>0</v>
      </c>
      <c r="H87" s="243">
        <f>F87-I87-J87-K87-G87</f>
        <v>50</v>
      </c>
      <c r="I87" s="231">
        <v>0</v>
      </c>
      <c r="J87" s="231">
        <v>0</v>
      </c>
      <c r="K87" s="231">
        <v>0</v>
      </c>
    </row>
    <row r="88" spans="1:11" ht="52.5" customHeight="1">
      <c r="A88" s="281" t="s">
        <v>762</v>
      </c>
      <c r="B88" s="222" t="s">
        <v>616</v>
      </c>
      <c r="D88" s="296">
        <v>14514</v>
      </c>
      <c r="E88" s="231"/>
      <c r="F88" s="231">
        <v>748.7</v>
      </c>
      <c r="G88" s="231">
        <v>0</v>
      </c>
      <c r="H88" s="243">
        <f>F88-I88-J88-K88-G88</f>
        <v>748.7</v>
      </c>
      <c r="I88" s="231">
        <v>0</v>
      </c>
      <c r="J88" s="231">
        <v>0</v>
      </c>
      <c r="K88" s="231">
        <v>0</v>
      </c>
    </row>
    <row r="89" spans="1:11" s="314" customFormat="1" ht="12.75">
      <c r="A89" s="226" t="s">
        <v>157</v>
      </c>
      <c r="B89" s="228"/>
      <c r="C89" s="209"/>
      <c r="D89" s="244">
        <f>D88+D87+D68+D86+D69</f>
        <v>16324</v>
      </c>
      <c r="E89" s="245"/>
      <c r="F89" s="245">
        <f>F88+F87+F86+F68+F69</f>
        <v>1681.8363200000001</v>
      </c>
      <c r="G89" s="245">
        <f>G88+G87+G86+G68</f>
        <v>78.7</v>
      </c>
      <c r="H89" s="243">
        <f>H88+H87+H86+H68</f>
        <v>1248.69632</v>
      </c>
      <c r="I89" s="245">
        <f>I88+I87+I86+I68</f>
        <v>0</v>
      </c>
      <c r="J89" s="245">
        <f>J88+J87+J86+J68+J69</f>
        <v>354.44</v>
      </c>
      <c r="K89" s="245">
        <f>K88+K87+K86+K68</f>
        <v>0</v>
      </c>
    </row>
    <row r="90" spans="1:11" ht="52.5" customHeight="1">
      <c r="A90" s="281" t="s">
        <v>158</v>
      </c>
      <c r="B90" s="219" t="s">
        <v>159</v>
      </c>
      <c r="D90" s="241"/>
      <c r="E90" s="231"/>
      <c r="F90" s="231"/>
      <c r="G90" s="231"/>
      <c r="H90" s="242"/>
      <c r="I90" s="231"/>
      <c r="J90" s="231"/>
      <c r="K90" s="231"/>
    </row>
    <row r="91" spans="1:11" ht="26.25" customHeight="1">
      <c r="A91" s="281" t="s">
        <v>763</v>
      </c>
      <c r="B91" s="222" t="s">
        <v>160</v>
      </c>
      <c r="D91" s="241"/>
      <c r="E91" s="231"/>
      <c r="F91" s="231"/>
      <c r="G91" s="231"/>
      <c r="H91" s="242"/>
      <c r="I91" s="231"/>
      <c r="J91" s="231"/>
      <c r="K91" s="231"/>
    </row>
    <row r="92" spans="1:11" ht="26.25" customHeight="1">
      <c r="A92" s="433" t="s">
        <v>764</v>
      </c>
      <c r="B92" s="427" t="s">
        <v>248</v>
      </c>
      <c r="C92" s="247" t="s">
        <v>164</v>
      </c>
      <c r="D92" s="241">
        <v>266</v>
      </c>
      <c r="E92" s="231">
        <v>12257</v>
      </c>
      <c r="F92" s="231">
        <f>D92*E92/1000</f>
        <v>3260.362</v>
      </c>
      <c r="G92" s="231">
        <v>532</v>
      </c>
      <c r="H92" s="242">
        <f>F92-I92-J92-K92-G92</f>
        <v>120.07200000000012</v>
      </c>
      <c r="I92" s="231">
        <v>0</v>
      </c>
      <c r="J92" s="231">
        <v>0</v>
      </c>
      <c r="K92" s="231">
        <v>2608.29</v>
      </c>
    </row>
    <row r="93" spans="1:11" ht="33" customHeight="1">
      <c r="A93" s="433"/>
      <c r="B93" s="428"/>
      <c r="C93" s="247" t="s">
        <v>164</v>
      </c>
      <c r="D93" s="241">
        <v>239</v>
      </c>
      <c r="E93" s="231">
        <v>12257</v>
      </c>
      <c r="F93" s="231">
        <v>2929.43</v>
      </c>
      <c r="G93" s="231">
        <v>478</v>
      </c>
      <c r="H93" s="242">
        <v>2451.43</v>
      </c>
      <c r="I93" s="231">
        <v>0</v>
      </c>
      <c r="J93" s="231">
        <v>0</v>
      </c>
      <c r="K93" s="231">
        <v>0</v>
      </c>
    </row>
    <row r="94" spans="1:11" ht="24.75" customHeight="1">
      <c r="A94" s="433"/>
      <c r="B94" s="284" t="s">
        <v>250</v>
      </c>
      <c r="C94" s="247" t="s">
        <v>165</v>
      </c>
      <c r="D94" s="241">
        <v>120</v>
      </c>
      <c r="E94" s="231">
        <v>8171</v>
      </c>
      <c r="F94" s="231">
        <f>D94*E94/1000</f>
        <v>980.52</v>
      </c>
      <c r="G94" s="231">
        <v>159.96</v>
      </c>
      <c r="H94" s="242">
        <f>F94-I94-J94-K94-G94</f>
        <v>820.56</v>
      </c>
      <c r="I94" s="231">
        <v>0</v>
      </c>
      <c r="J94" s="231">
        <v>0</v>
      </c>
      <c r="K94" s="231">
        <v>0</v>
      </c>
    </row>
    <row r="95" spans="1:11" ht="27" customHeight="1">
      <c r="A95" s="283" t="s">
        <v>765</v>
      </c>
      <c r="B95" s="282" t="s">
        <v>249</v>
      </c>
      <c r="C95" s="247" t="s">
        <v>167</v>
      </c>
      <c r="D95" s="241">
        <v>335</v>
      </c>
      <c r="E95" s="231">
        <v>12257</v>
      </c>
      <c r="F95" s="231">
        <v>4106.09</v>
      </c>
      <c r="G95" s="231">
        <v>0</v>
      </c>
      <c r="H95" s="242">
        <v>0</v>
      </c>
      <c r="I95" s="231">
        <v>4106.09</v>
      </c>
      <c r="J95" s="231">
        <v>0</v>
      </c>
      <c r="K95" s="231">
        <v>0</v>
      </c>
    </row>
    <row r="96" spans="1:11" ht="21" customHeight="1">
      <c r="A96" s="425" t="s">
        <v>766</v>
      </c>
      <c r="B96" s="427" t="s">
        <v>251</v>
      </c>
      <c r="C96" s="247" t="s">
        <v>167</v>
      </c>
      <c r="D96" s="241">
        <v>93</v>
      </c>
      <c r="E96" s="231">
        <v>10506</v>
      </c>
      <c r="F96" s="231">
        <f>D96*E96/1000</f>
        <v>977.058</v>
      </c>
      <c r="G96" s="231">
        <v>158.1</v>
      </c>
      <c r="H96" s="242">
        <f>F96-I96-J96-K96-G96</f>
        <v>37.30800000000002</v>
      </c>
      <c r="I96" s="231">
        <v>0</v>
      </c>
      <c r="J96" s="231">
        <v>0</v>
      </c>
      <c r="K96" s="231">
        <v>781.65</v>
      </c>
    </row>
    <row r="97" spans="1:11" ht="31.5" customHeight="1">
      <c r="A97" s="426"/>
      <c r="B97" s="428"/>
      <c r="C97" s="217" t="s">
        <v>167</v>
      </c>
      <c r="D97" s="241">
        <v>118</v>
      </c>
      <c r="E97" s="231">
        <v>10506</v>
      </c>
      <c r="F97" s="231">
        <f>D97*E97/1000</f>
        <v>1239.708</v>
      </c>
      <c r="G97" s="231">
        <v>200.6</v>
      </c>
      <c r="H97" s="242">
        <f>F97-I97-J97-K97-G97</f>
        <v>1039.1080000000002</v>
      </c>
      <c r="I97" s="231">
        <v>0</v>
      </c>
      <c r="J97" s="231">
        <v>0</v>
      </c>
      <c r="K97" s="231">
        <v>0</v>
      </c>
    </row>
    <row r="98" spans="1:11" ht="27.75" customHeight="1">
      <c r="A98" s="326" t="s">
        <v>767</v>
      </c>
      <c r="B98" s="285" t="s">
        <v>252</v>
      </c>
      <c r="C98" s="217" t="s">
        <v>167</v>
      </c>
      <c r="D98" s="241">
        <v>89</v>
      </c>
      <c r="E98" s="231">
        <v>10506</v>
      </c>
      <c r="F98" s="231">
        <f>D98*E98/1000</f>
        <v>935.034</v>
      </c>
      <c r="G98" s="231">
        <v>0</v>
      </c>
      <c r="H98" s="242">
        <v>0</v>
      </c>
      <c r="I98" s="242">
        <v>935.03</v>
      </c>
      <c r="J98" s="231">
        <v>0</v>
      </c>
      <c r="K98" s="231">
        <v>0</v>
      </c>
    </row>
    <row r="99" spans="1:11" ht="26.25" customHeight="1">
      <c r="A99" s="326" t="s">
        <v>768</v>
      </c>
      <c r="B99" s="285" t="s">
        <v>229</v>
      </c>
      <c r="D99" s="241">
        <v>100</v>
      </c>
      <c r="E99" s="231">
        <v>17001.9</v>
      </c>
      <c r="F99" s="231">
        <f>D99*E99/1000</f>
        <v>1700.1900000000003</v>
      </c>
      <c r="G99" s="231"/>
      <c r="H99" s="242">
        <v>1700.19</v>
      </c>
      <c r="I99" s="231"/>
      <c r="J99" s="231"/>
      <c r="K99" s="231"/>
    </row>
    <row r="100" spans="1:11" s="94" customFormat="1" ht="12.75">
      <c r="A100" s="223" t="s">
        <v>268</v>
      </c>
      <c r="B100" s="219"/>
      <c r="C100" s="209"/>
      <c r="D100" s="244">
        <f>SUM(D92:D99)</f>
        <v>1360</v>
      </c>
      <c r="E100" s="245"/>
      <c r="F100" s="245">
        <f>SUM(F92:F99)</f>
        <v>16128.392</v>
      </c>
      <c r="G100" s="245">
        <f>SUM(G92:G98)</f>
        <v>1528.6599999999999</v>
      </c>
      <c r="H100" s="243">
        <f>SUM(H92:H99)</f>
        <v>6168.668</v>
      </c>
      <c r="I100" s="245">
        <f>SUM(I92:I98)</f>
        <v>5041.12</v>
      </c>
      <c r="J100" s="245">
        <f>SUM(J92:J98)</f>
        <v>0</v>
      </c>
      <c r="K100" s="245">
        <f>SUM(K92:K98)</f>
        <v>3389.94</v>
      </c>
    </row>
    <row r="101" spans="1:11" ht="51.75" customHeight="1">
      <c r="A101" s="281" t="s">
        <v>769</v>
      </c>
      <c r="B101" s="222" t="s">
        <v>611</v>
      </c>
      <c r="D101" s="241"/>
      <c r="E101" s="231"/>
      <c r="F101" s="231"/>
      <c r="G101" s="231"/>
      <c r="H101" s="242"/>
      <c r="I101" s="231"/>
      <c r="J101" s="231"/>
      <c r="K101" s="231"/>
    </row>
    <row r="102" spans="1:11" ht="27.75" customHeight="1">
      <c r="A102" s="281" t="s">
        <v>770</v>
      </c>
      <c r="B102" s="282" t="s">
        <v>207</v>
      </c>
      <c r="C102" s="217" t="s">
        <v>573</v>
      </c>
      <c r="D102" s="241">
        <v>1100</v>
      </c>
      <c r="E102" s="231">
        <v>1535.32</v>
      </c>
      <c r="F102" s="231">
        <f>D102*E102/1000</f>
        <v>1688.852</v>
      </c>
      <c r="G102" s="231">
        <v>0</v>
      </c>
      <c r="H102" s="242">
        <f>F102-I102-J102-K102-G102</f>
        <v>1094.852</v>
      </c>
      <c r="I102" s="231">
        <v>0</v>
      </c>
      <c r="J102" s="231">
        <v>594</v>
      </c>
      <c r="K102" s="231">
        <v>0</v>
      </c>
    </row>
    <row r="103" spans="1:11" ht="27.75" customHeight="1">
      <c r="A103" s="281" t="s">
        <v>771</v>
      </c>
      <c r="B103" s="282" t="s">
        <v>45</v>
      </c>
      <c r="C103" s="217" t="s">
        <v>573</v>
      </c>
      <c r="D103" s="241">
        <v>220</v>
      </c>
      <c r="E103" s="231">
        <v>1534.42</v>
      </c>
      <c r="F103" s="231">
        <f>D103*E103/1000</f>
        <v>337.5724</v>
      </c>
      <c r="G103" s="231">
        <v>0</v>
      </c>
      <c r="H103" s="242">
        <v>0</v>
      </c>
      <c r="I103" s="231">
        <v>218.77</v>
      </c>
      <c r="J103" s="231">
        <v>118.8</v>
      </c>
      <c r="K103" s="231">
        <v>0</v>
      </c>
    </row>
    <row r="104" spans="1:11" ht="17.25" customHeight="1">
      <c r="A104" s="281" t="s">
        <v>772</v>
      </c>
      <c r="B104" s="282" t="s">
        <v>172</v>
      </c>
      <c r="C104" s="217" t="s">
        <v>277</v>
      </c>
      <c r="D104" s="241">
        <v>50</v>
      </c>
      <c r="E104" s="231">
        <v>12000</v>
      </c>
      <c r="F104" s="231">
        <f>D104*E104/1000</f>
        <v>600</v>
      </c>
      <c r="G104" s="231">
        <v>0</v>
      </c>
      <c r="H104" s="242">
        <f>F104-I104-J104-K104-G104</f>
        <v>40</v>
      </c>
      <c r="I104" s="231">
        <v>0</v>
      </c>
      <c r="J104" s="231">
        <v>560</v>
      </c>
      <c r="K104" s="231">
        <v>0</v>
      </c>
    </row>
    <row r="105" spans="1:11" ht="29.25" customHeight="1">
      <c r="A105" s="281" t="s">
        <v>773</v>
      </c>
      <c r="B105" s="282" t="s">
        <v>46</v>
      </c>
      <c r="C105" s="217" t="s">
        <v>175</v>
      </c>
      <c r="D105" s="241">
        <v>215</v>
      </c>
      <c r="E105" s="231">
        <v>911.65</v>
      </c>
      <c r="F105" s="231">
        <f>D105*E105/1000</f>
        <v>196.00475</v>
      </c>
      <c r="G105" s="231">
        <v>0</v>
      </c>
      <c r="H105" s="242">
        <f>F105-I105-J105-K105-G105</f>
        <v>128.28475</v>
      </c>
      <c r="I105" s="231">
        <v>0</v>
      </c>
      <c r="J105" s="231">
        <v>67.72</v>
      </c>
      <c r="K105" s="231">
        <v>0</v>
      </c>
    </row>
    <row r="106" spans="1:11" s="42" customFormat="1" ht="12.75">
      <c r="A106" s="223" t="s">
        <v>269</v>
      </c>
      <c r="B106" s="219"/>
      <c r="C106" s="209"/>
      <c r="D106" s="244">
        <f>SUM(D102:D105)</f>
        <v>1585</v>
      </c>
      <c r="E106" s="245"/>
      <c r="F106" s="245">
        <v>2822.42</v>
      </c>
      <c r="G106" s="245">
        <f>SUM(G102:G105)</f>
        <v>0</v>
      </c>
      <c r="H106" s="243">
        <v>1263.13</v>
      </c>
      <c r="I106" s="245">
        <f>SUM(I102:I105)</f>
        <v>218.77</v>
      </c>
      <c r="J106" s="245">
        <f>SUM(J102:J105)</f>
        <v>1340.52</v>
      </c>
      <c r="K106" s="245">
        <f>SUM(K102:K105)</f>
        <v>0</v>
      </c>
    </row>
    <row r="107" spans="1:11" ht="24.75" customHeight="1">
      <c r="A107" s="281" t="s">
        <v>161</v>
      </c>
      <c r="B107" s="222" t="s">
        <v>47</v>
      </c>
      <c r="C107" s="217" t="s">
        <v>573</v>
      </c>
      <c r="D107" s="296">
        <v>450</v>
      </c>
      <c r="E107" s="231">
        <v>2001.31</v>
      </c>
      <c r="F107" s="231">
        <f>D107*E107/1000</f>
        <v>900.5895</v>
      </c>
      <c r="G107" s="231">
        <v>0</v>
      </c>
      <c r="H107" s="243">
        <f>F107-I107-J107-K107-G107</f>
        <v>657.5895</v>
      </c>
      <c r="I107" s="231">
        <v>0</v>
      </c>
      <c r="J107" s="324">
        <v>243</v>
      </c>
      <c r="K107" s="231">
        <v>0</v>
      </c>
    </row>
    <row r="108" spans="1:11" ht="33.75" customHeight="1">
      <c r="A108" s="281" t="s">
        <v>774</v>
      </c>
      <c r="B108" s="321" t="s">
        <v>613</v>
      </c>
      <c r="C108" s="217" t="s">
        <v>213</v>
      </c>
      <c r="D108" s="241" t="s">
        <v>228</v>
      </c>
      <c r="E108" s="231">
        <v>125</v>
      </c>
      <c r="F108" s="231">
        <v>50</v>
      </c>
      <c r="G108" s="231">
        <v>0</v>
      </c>
      <c r="H108" s="243">
        <f>F108-I108-J108-K108-G108</f>
        <v>20</v>
      </c>
      <c r="I108" s="231">
        <v>0</v>
      </c>
      <c r="J108" s="324">
        <v>30</v>
      </c>
      <c r="K108" s="231">
        <v>0</v>
      </c>
    </row>
    <row r="109" spans="1:11" s="314" customFormat="1" ht="12.75">
      <c r="A109" s="226" t="s">
        <v>180</v>
      </c>
      <c r="B109" s="228"/>
      <c r="C109" s="209"/>
      <c r="D109" s="244">
        <f>D107+D106+D100</f>
        <v>3395</v>
      </c>
      <c r="E109" s="245"/>
      <c r="F109" s="245">
        <f aca="true" t="shared" si="13" ref="F109:K109">F108+F107+F106+F100</f>
        <v>19901.4015</v>
      </c>
      <c r="G109" s="245">
        <f t="shared" si="13"/>
        <v>1528.6599999999999</v>
      </c>
      <c r="H109" s="243">
        <f t="shared" si="13"/>
        <v>8109.3875</v>
      </c>
      <c r="I109" s="245">
        <f t="shared" si="13"/>
        <v>5259.89</v>
      </c>
      <c r="J109" s="245">
        <f t="shared" si="13"/>
        <v>1613.52</v>
      </c>
      <c r="K109" s="245">
        <f t="shared" si="13"/>
        <v>3389.94</v>
      </c>
    </row>
    <row r="110" spans="1:11" ht="42" customHeight="1">
      <c r="A110" s="281" t="s">
        <v>182</v>
      </c>
      <c r="B110" s="219" t="s">
        <v>183</v>
      </c>
      <c r="D110" s="241"/>
      <c r="E110" s="231"/>
      <c r="F110" s="231"/>
      <c r="G110" s="231"/>
      <c r="H110" s="242"/>
      <c r="I110" s="231"/>
      <c r="J110" s="231"/>
      <c r="K110" s="231"/>
    </row>
    <row r="111" spans="1:11" ht="42" customHeight="1">
      <c r="A111" s="281" t="s">
        <v>775</v>
      </c>
      <c r="B111" s="222" t="s">
        <v>185</v>
      </c>
      <c r="D111" s="241"/>
      <c r="E111" s="231"/>
      <c r="F111" s="231"/>
      <c r="G111" s="231"/>
      <c r="H111" s="242"/>
      <c r="I111" s="231"/>
      <c r="J111" s="231"/>
      <c r="K111" s="231"/>
    </row>
    <row r="112" spans="1:11" ht="29.25" customHeight="1">
      <c r="A112" s="281" t="s">
        <v>776</v>
      </c>
      <c r="B112" s="282" t="s">
        <v>187</v>
      </c>
      <c r="C112" s="217" t="s">
        <v>479</v>
      </c>
      <c r="D112" s="241"/>
      <c r="E112" s="231"/>
      <c r="F112" s="231">
        <v>50</v>
      </c>
      <c r="G112" s="231">
        <v>0</v>
      </c>
      <c r="H112" s="242">
        <v>50</v>
      </c>
      <c r="I112" s="231">
        <v>0</v>
      </c>
      <c r="J112" s="231">
        <v>0</v>
      </c>
      <c r="K112" s="231">
        <v>0</v>
      </c>
    </row>
    <row r="113" spans="1:11" ht="16.5" customHeight="1">
      <c r="A113" s="281" t="s">
        <v>777</v>
      </c>
      <c r="B113" s="282" t="s">
        <v>190</v>
      </c>
      <c r="C113" s="217" t="s">
        <v>479</v>
      </c>
      <c r="D113" s="241"/>
      <c r="E113" s="231"/>
      <c r="F113" s="231">
        <v>100</v>
      </c>
      <c r="G113" s="231">
        <v>0</v>
      </c>
      <c r="H113" s="242">
        <v>100</v>
      </c>
      <c r="I113" s="231">
        <v>0</v>
      </c>
      <c r="J113" s="231">
        <v>0</v>
      </c>
      <c r="K113" s="231">
        <v>0</v>
      </c>
    </row>
    <row r="114" spans="1:11" s="42" customFormat="1" ht="12.75">
      <c r="A114" s="223" t="s">
        <v>778</v>
      </c>
      <c r="B114" s="219"/>
      <c r="C114" s="209"/>
      <c r="D114" s="244"/>
      <c r="E114" s="245"/>
      <c r="F114" s="245">
        <f aca="true" t="shared" si="14" ref="F114:K114">SUM(F112:F113)</f>
        <v>150</v>
      </c>
      <c r="G114" s="245">
        <f t="shared" si="14"/>
        <v>0</v>
      </c>
      <c r="H114" s="243">
        <f t="shared" si="14"/>
        <v>150</v>
      </c>
      <c r="I114" s="245">
        <f t="shared" si="14"/>
        <v>0</v>
      </c>
      <c r="J114" s="245">
        <f t="shared" si="14"/>
        <v>0</v>
      </c>
      <c r="K114" s="245">
        <f t="shared" si="14"/>
        <v>0</v>
      </c>
    </row>
    <row r="115" spans="1:11" ht="27.75" customHeight="1">
      <c r="A115" s="281" t="s">
        <v>184</v>
      </c>
      <c r="B115" s="282" t="s">
        <v>193</v>
      </c>
      <c r="C115" s="217" t="s">
        <v>479</v>
      </c>
      <c r="D115" s="241"/>
      <c r="E115" s="231"/>
      <c r="F115" s="231">
        <v>115</v>
      </c>
      <c r="G115" s="231">
        <v>0</v>
      </c>
      <c r="H115" s="243">
        <v>115</v>
      </c>
      <c r="I115" s="231">
        <v>0</v>
      </c>
      <c r="J115" s="231">
        <v>0</v>
      </c>
      <c r="K115" s="231">
        <v>0</v>
      </c>
    </row>
    <row r="116" spans="1:11" s="42" customFormat="1" ht="12.75">
      <c r="A116" s="223" t="s">
        <v>194</v>
      </c>
      <c r="B116" s="219"/>
      <c r="C116" s="209"/>
      <c r="D116" s="244"/>
      <c r="E116" s="245"/>
      <c r="F116" s="245">
        <f aca="true" t="shared" si="15" ref="F116:K116">F115+F114</f>
        <v>265</v>
      </c>
      <c r="G116" s="245">
        <f t="shared" si="15"/>
        <v>0</v>
      </c>
      <c r="H116" s="243">
        <f t="shared" si="15"/>
        <v>265</v>
      </c>
      <c r="I116" s="245">
        <f t="shared" si="15"/>
        <v>0</v>
      </c>
      <c r="J116" s="245">
        <f t="shared" si="15"/>
        <v>0</v>
      </c>
      <c r="K116" s="245">
        <f t="shared" si="15"/>
        <v>0</v>
      </c>
    </row>
    <row r="117" spans="4:11" ht="12.75">
      <c r="D117" s="241"/>
      <c r="E117" s="231"/>
      <c r="F117" s="231"/>
      <c r="G117" s="231"/>
      <c r="H117" s="242"/>
      <c r="I117" s="231"/>
      <c r="J117" s="231"/>
      <c r="K117" s="231"/>
    </row>
    <row r="118" spans="1:11" s="216" customFormat="1" ht="12.75">
      <c r="A118" s="226" t="s">
        <v>195</v>
      </c>
      <c r="B118" s="228"/>
      <c r="C118" s="209"/>
      <c r="D118" s="244">
        <f>D109+D89+D61</f>
        <v>27578</v>
      </c>
      <c r="E118" s="245"/>
      <c r="F118" s="245">
        <f>F116+F109+F89+F61</f>
        <v>35574.9393275</v>
      </c>
      <c r="G118" s="245">
        <f>G116+G109+G89+G61</f>
        <v>3860.66</v>
      </c>
      <c r="H118" s="243">
        <v>15000</v>
      </c>
      <c r="I118" s="245">
        <f>I116+I109+I89+I61</f>
        <v>5259.89</v>
      </c>
      <c r="J118" s="245">
        <f>J116+J109+J89+J61</f>
        <v>5510.96</v>
      </c>
      <c r="K118" s="245">
        <f>K116+K109+K89+K61</f>
        <v>5943.43</v>
      </c>
    </row>
    <row r="119" spans="1:13" ht="12.75">
      <c r="A119" s="276"/>
      <c r="B119" s="277"/>
      <c r="C119" s="246"/>
      <c r="D119" s="278"/>
      <c r="E119" s="279"/>
      <c r="F119" s="279"/>
      <c r="G119" s="279"/>
      <c r="H119" s="280"/>
      <c r="I119" s="279"/>
      <c r="J119" s="279"/>
      <c r="K119" s="279"/>
      <c r="L119" s="294"/>
      <c r="M119" s="294"/>
    </row>
    <row r="120" spans="1:13" ht="12.75">
      <c r="A120" s="276"/>
      <c r="B120" s="277"/>
      <c r="C120" s="246"/>
      <c r="D120" s="278"/>
      <c r="E120" s="279"/>
      <c r="F120" s="279"/>
      <c r="G120" s="279"/>
      <c r="H120" s="280"/>
      <c r="I120" s="279"/>
      <c r="J120" s="279"/>
      <c r="K120" s="279"/>
      <c r="L120" s="294"/>
      <c r="M120" s="294"/>
    </row>
    <row r="121" spans="1:13" ht="12.75">
      <c r="A121" s="276"/>
      <c r="B121" s="277"/>
      <c r="C121" s="246"/>
      <c r="D121" s="278"/>
      <c r="E121" s="279"/>
      <c r="F121" s="279"/>
      <c r="G121" s="279"/>
      <c r="H121" s="280"/>
      <c r="I121" s="279"/>
      <c r="J121" s="279"/>
      <c r="K121" s="279"/>
      <c r="L121" s="294"/>
      <c r="M121" s="294"/>
    </row>
    <row r="122" spans="1:13" ht="12.75">
      <c r="A122" s="276"/>
      <c r="B122" s="277"/>
      <c r="C122" s="246"/>
      <c r="D122" s="278"/>
      <c r="E122" s="279"/>
      <c r="F122" s="279"/>
      <c r="G122" s="279"/>
      <c r="H122" s="280"/>
      <c r="I122" s="279"/>
      <c r="J122" s="279"/>
      <c r="K122" s="279"/>
      <c r="L122" s="294"/>
      <c r="M122" s="294"/>
    </row>
    <row r="123" spans="1:13" ht="12.75">
      <c r="A123" s="276"/>
      <c r="B123" s="277"/>
      <c r="C123" s="246"/>
      <c r="D123" s="278"/>
      <c r="E123" s="279"/>
      <c r="F123" s="279"/>
      <c r="G123" s="279"/>
      <c r="H123" s="280"/>
      <c r="I123" s="279"/>
      <c r="J123" s="279"/>
      <c r="K123" s="279"/>
      <c r="L123" s="294"/>
      <c r="M123" s="294"/>
    </row>
    <row r="124" spans="1:13" ht="12.75">
      <c r="A124" s="276"/>
      <c r="B124" s="277"/>
      <c r="C124" s="246"/>
      <c r="D124" s="278"/>
      <c r="E124" s="279"/>
      <c r="F124" s="279"/>
      <c r="G124" s="279"/>
      <c r="H124" s="280"/>
      <c r="I124" s="279"/>
      <c r="J124" s="279"/>
      <c r="K124" s="279"/>
      <c r="L124" s="294"/>
      <c r="M124" s="294"/>
    </row>
    <row r="125" spans="1:13" ht="12.75">
      <c r="A125" s="276"/>
      <c r="B125" s="277"/>
      <c r="C125" s="246"/>
      <c r="D125" s="278"/>
      <c r="E125" s="279"/>
      <c r="F125" s="279"/>
      <c r="G125" s="279"/>
      <c r="H125" s="280"/>
      <c r="I125" s="279"/>
      <c r="J125" s="279"/>
      <c r="K125" s="279"/>
      <c r="L125" s="294"/>
      <c r="M125" s="294"/>
    </row>
    <row r="126" spans="1:13" ht="12.75">
      <c r="A126" s="276"/>
      <c r="B126" s="277"/>
      <c r="C126" s="246"/>
      <c r="D126" s="278"/>
      <c r="E126" s="279"/>
      <c r="F126" s="279"/>
      <c r="G126" s="279"/>
      <c r="H126" s="280"/>
      <c r="I126" s="279"/>
      <c r="J126" s="279"/>
      <c r="K126" s="279"/>
      <c r="L126" s="294"/>
      <c r="M126" s="294"/>
    </row>
    <row r="127" spans="1:13" ht="12.75">
      <c r="A127" s="276"/>
      <c r="B127" s="277"/>
      <c r="C127" s="246"/>
      <c r="D127" s="278"/>
      <c r="E127" s="279"/>
      <c r="F127" s="279"/>
      <c r="G127" s="279"/>
      <c r="H127" s="280"/>
      <c r="I127" s="279"/>
      <c r="J127" s="279"/>
      <c r="K127" s="279"/>
      <c r="L127" s="294"/>
      <c r="M127" s="294"/>
    </row>
    <row r="128" spans="1:13" ht="83.25" customHeight="1">
      <c r="A128" s="295" t="s">
        <v>273</v>
      </c>
      <c r="B128" s="277"/>
      <c r="C128" s="246"/>
      <c r="D128" s="278"/>
      <c r="E128" s="279"/>
      <c r="F128" s="279"/>
      <c r="G128" s="279"/>
      <c r="H128" s="280"/>
      <c r="I128" s="279"/>
      <c r="J128" s="279"/>
      <c r="K128" s="279"/>
      <c r="L128" s="294"/>
      <c r="M128" s="294"/>
    </row>
    <row r="129" spans="1:13" ht="12.75">
      <c r="A129" s="295" t="s">
        <v>274</v>
      </c>
      <c r="B129" s="277"/>
      <c r="C129" s="246"/>
      <c r="D129" s="278"/>
      <c r="E129" s="279"/>
      <c r="F129" s="279"/>
      <c r="G129" s="279"/>
      <c r="H129" s="280"/>
      <c r="I129" s="279"/>
      <c r="J129" s="279"/>
      <c r="K129" s="279"/>
      <c r="L129" s="294"/>
      <c r="M129" s="294"/>
    </row>
    <row r="130" spans="1:13" ht="12.75">
      <c r="A130" s="295" t="s">
        <v>275</v>
      </c>
      <c r="B130" s="277"/>
      <c r="C130" s="246"/>
      <c r="D130" s="278"/>
      <c r="E130" s="279"/>
      <c r="F130" s="279"/>
      <c r="G130" s="279"/>
      <c r="H130" s="280"/>
      <c r="I130" s="279"/>
      <c r="J130" s="279"/>
      <c r="K130" s="279"/>
      <c r="L130" s="294"/>
      <c r="M130" s="294"/>
    </row>
    <row r="131" spans="1:13" ht="12.75">
      <c r="A131" s="276"/>
      <c r="B131" s="277"/>
      <c r="C131" s="246"/>
      <c r="D131" s="278"/>
      <c r="E131" s="279"/>
      <c r="F131" s="279"/>
      <c r="G131" s="279"/>
      <c r="H131" s="280"/>
      <c r="I131" s="279"/>
      <c r="J131" s="279"/>
      <c r="K131" s="279"/>
      <c r="L131" s="294"/>
      <c r="M131" s="294"/>
    </row>
    <row r="132" spans="1:11" ht="12.75">
      <c r="A132" s="289"/>
      <c r="B132" s="285"/>
      <c r="C132" s="290"/>
      <c r="D132" s="291"/>
      <c r="E132" s="292"/>
      <c r="F132" s="292"/>
      <c r="G132" s="292"/>
      <c r="H132" s="293"/>
      <c r="I132" s="292"/>
      <c r="J132" s="292"/>
      <c r="K132" s="292"/>
    </row>
    <row r="150" ht="25.5" customHeight="1"/>
  </sheetData>
  <mergeCells count="8">
    <mergeCell ref="G1:J1"/>
    <mergeCell ref="A96:A97"/>
    <mergeCell ref="B96:B97"/>
    <mergeCell ref="B4:J4"/>
    <mergeCell ref="I5:K5"/>
    <mergeCell ref="A92:A94"/>
    <mergeCell ref="B92:B93"/>
    <mergeCell ref="G3:K3"/>
  </mergeCells>
  <printOptions/>
  <pageMargins left="0.7874015748031497" right="0.35" top="0.3937007874015748" bottom="0.35433070866141736" header="0.1968503937007874" footer="0.15748031496062992"/>
  <pageSetup horizontalDpi="600" verticalDpi="600" orientation="landscape" paperSize="9" r:id="rId2"/>
  <rowBreaks count="5" manualBreakCount="5">
    <brk id="17" max="11" man="1"/>
    <brk id="34" max="11" man="1"/>
    <brk id="70" max="11" man="1"/>
    <brk id="92" max="11" man="1"/>
    <brk id="104" max="11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6"/>
  <sheetViews>
    <sheetView view="pageBreakPreview" zoomScaleNormal="85" zoomScaleSheetLayoutView="100" workbookViewId="0" topLeftCell="A1">
      <pane xSplit="6" ySplit="10" topLeftCell="G11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I10" sqref="I10"/>
    </sheetView>
  </sheetViews>
  <sheetFormatPr defaultColWidth="9.140625" defaultRowHeight="12.75"/>
  <cols>
    <col min="1" max="1" width="7.00390625" style="218" customWidth="1"/>
    <col min="2" max="2" width="42.8515625" style="208" customWidth="1"/>
    <col min="3" max="3" width="6.7109375" style="217" customWidth="1"/>
    <col min="4" max="4" width="7.57421875" style="220" customWidth="1"/>
    <col min="5" max="5" width="8.8515625" style="221" customWidth="1"/>
    <col min="6" max="6" width="9.140625" style="221" customWidth="1"/>
    <col min="7" max="7" width="9.00390625" style="221" customWidth="1"/>
    <col min="8" max="8" width="8.8515625" style="233" customWidth="1"/>
    <col min="9" max="9" width="8.8515625" style="221" customWidth="1"/>
    <col min="10" max="10" width="8.57421875" style="221" customWidth="1"/>
    <col min="11" max="11" width="9.00390625" style="221" customWidth="1"/>
  </cols>
  <sheetData>
    <row r="1" spans="1:11" ht="15">
      <c r="A1" s="234"/>
      <c r="B1" s="235"/>
      <c r="C1" s="246"/>
      <c r="D1" s="236"/>
      <c r="E1" s="237"/>
      <c r="F1" s="237"/>
      <c r="G1" s="239" t="s">
        <v>197</v>
      </c>
      <c r="H1" s="240"/>
      <c r="I1" s="239"/>
      <c r="J1" s="239"/>
      <c r="K1" s="237"/>
    </row>
    <row r="2" spans="1:11" ht="15">
      <c r="A2" s="234"/>
      <c r="B2" s="235"/>
      <c r="C2" s="246"/>
      <c r="D2" s="236"/>
      <c r="E2" s="237"/>
      <c r="F2" s="237"/>
      <c r="G2" s="239" t="s">
        <v>198</v>
      </c>
      <c r="H2" s="240"/>
      <c r="I2" s="239"/>
      <c r="J2" s="239"/>
      <c r="K2" s="237"/>
    </row>
    <row r="3" spans="1:11" ht="15">
      <c r="A3" s="234"/>
      <c r="B3" s="235"/>
      <c r="C3" s="246"/>
      <c r="D3" s="236"/>
      <c r="E3" s="237"/>
      <c r="F3" s="237"/>
      <c r="G3" s="239" t="s">
        <v>201</v>
      </c>
      <c r="H3" s="240"/>
      <c r="I3" s="239"/>
      <c r="J3" s="239"/>
      <c r="K3" s="237"/>
    </row>
    <row r="4" spans="1:11" ht="15">
      <c r="A4" s="234"/>
      <c r="B4" s="235"/>
      <c r="C4" s="246"/>
      <c r="D4" s="236"/>
      <c r="E4" s="237"/>
      <c r="F4" s="237"/>
      <c r="G4" s="239" t="s">
        <v>199</v>
      </c>
      <c r="H4" s="240"/>
      <c r="I4" s="239"/>
      <c r="J4" s="239"/>
      <c r="K4" s="237"/>
    </row>
    <row r="5" spans="1:11" ht="12.75">
      <c r="A5" s="234"/>
      <c r="B5" s="235"/>
      <c r="C5" s="246"/>
      <c r="D5" s="236"/>
      <c r="E5" s="237"/>
      <c r="F5" s="237"/>
      <c r="G5" s="237"/>
      <c r="H5" s="238"/>
      <c r="I5" s="237"/>
      <c r="J5" s="237"/>
      <c r="K5" s="237"/>
    </row>
    <row r="6" spans="1:11" ht="18">
      <c r="A6" s="234"/>
      <c r="B6" s="440" t="s">
        <v>200</v>
      </c>
      <c r="C6" s="441"/>
      <c r="D6" s="441"/>
      <c r="E6" s="441"/>
      <c r="F6" s="441"/>
      <c r="G6" s="441"/>
      <c r="H6" s="441"/>
      <c r="I6" s="441"/>
      <c r="J6" s="441"/>
      <c r="K6" s="237"/>
    </row>
    <row r="7" spans="1:11" ht="12.75">
      <c r="A7" s="234"/>
      <c r="B7" s="235"/>
      <c r="C7" s="246"/>
      <c r="D7" s="236"/>
      <c r="E7" s="237"/>
      <c r="F7" s="237"/>
      <c r="G7" s="237"/>
      <c r="H7" s="238"/>
      <c r="I7" s="237"/>
      <c r="J7" s="237"/>
      <c r="K7" s="237"/>
    </row>
    <row r="8" spans="1:11" ht="32.25" customHeight="1">
      <c r="A8" s="211"/>
      <c r="B8" s="207" t="s">
        <v>556</v>
      </c>
      <c r="C8" s="207" t="s">
        <v>557</v>
      </c>
      <c r="D8" s="210" t="s">
        <v>304</v>
      </c>
      <c r="E8" s="209" t="s">
        <v>3</v>
      </c>
      <c r="F8" s="209" t="s">
        <v>558</v>
      </c>
      <c r="G8" s="209" t="s">
        <v>559</v>
      </c>
      <c r="H8" s="232" t="s">
        <v>43</v>
      </c>
      <c r="I8" s="431" t="s">
        <v>560</v>
      </c>
      <c r="J8" s="431"/>
      <c r="K8" s="432"/>
    </row>
    <row r="9" spans="1:11" ht="115.5" customHeight="1">
      <c r="A9" s="212"/>
      <c r="B9" s="207"/>
      <c r="C9" s="207"/>
      <c r="D9" s="210"/>
      <c r="E9" s="209"/>
      <c r="F9" s="209"/>
      <c r="G9" s="209"/>
      <c r="H9" s="232"/>
      <c r="I9" s="217" t="s">
        <v>561</v>
      </c>
      <c r="J9" s="217" t="s">
        <v>205</v>
      </c>
      <c r="K9" s="217" t="s">
        <v>563</v>
      </c>
    </row>
    <row r="10" spans="1:11" ht="42.75" customHeight="1">
      <c r="A10" s="218" t="s">
        <v>567</v>
      </c>
      <c r="B10" s="219" t="s">
        <v>4</v>
      </c>
      <c r="D10" s="241"/>
      <c r="E10" s="231"/>
      <c r="F10" s="231"/>
      <c r="G10" s="231"/>
      <c r="H10" s="242"/>
      <c r="I10" s="231"/>
      <c r="J10" s="231"/>
      <c r="K10" s="231"/>
    </row>
    <row r="11" spans="1:11" ht="44.25" customHeight="1">
      <c r="A11" s="218" t="s">
        <v>5</v>
      </c>
      <c r="B11" s="222" t="s">
        <v>6</v>
      </c>
      <c r="C11" s="217" t="s">
        <v>573</v>
      </c>
      <c r="D11" s="241">
        <v>120</v>
      </c>
      <c r="E11" s="231">
        <v>2770</v>
      </c>
      <c r="F11" s="231">
        <f>D11*E11/1000</f>
        <v>332.4</v>
      </c>
      <c r="G11" s="231">
        <v>78</v>
      </c>
      <c r="H11" s="243">
        <f>F11-G11-I11-J11-K11</f>
        <v>254.39999999999998</v>
      </c>
      <c r="I11" s="231">
        <v>0</v>
      </c>
      <c r="J11" s="231">
        <v>0</v>
      </c>
      <c r="K11" s="231">
        <v>0</v>
      </c>
    </row>
    <row r="12" spans="1:11" ht="52.5" customHeight="1">
      <c r="A12" s="218" t="s">
        <v>8</v>
      </c>
      <c r="B12" s="222" t="s">
        <v>7</v>
      </c>
      <c r="C12" s="217" t="s">
        <v>279</v>
      </c>
      <c r="D12" s="248" t="s">
        <v>9</v>
      </c>
      <c r="E12" s="231">
        <v>1753.35</v>
      </c>
      <c r="F12" s="231">
        <f>D12*E12/1000</f>
        <v>52.6005</v>
      </c>
      <c r="G12" s="231">
        <v>0</v>
      </c>
      <c r="H12" s="243">
        <f>F12-G12-I12-J12-K12</f>
        <v>52.6005</v>
      </c>
      <c r="I12" s="231">
        <v>0</v>
      </c>
      <c r="J12" s="231">
        <v>0</v>
      </c>
      <c r="K12" s="231">
        <v>0</v>
      </c>
    </row>
    <row r="13" spans="1:11" ht="22.5" customHeight="1">
      <c r="A13" s="218" t="s">
        <v>11</v>
      </c>
      <c r="B13" s="208" t="s">
        <v>12</v>
      </c>
      <c r="D13" s="241"/>
      <c r="E13" s="231"/>
      <c r="F13" s="231"/>
      <c r="G13" s="231"/>
      <c r="H13" s="242"/>
      <c r="I13" s="231"/>
      <c r="J13" s="231"/>
      <c r="K13" s="231"/>
    </row>
    <row r="14" spans="1:11" ht="29.25" customHeight="1">
      <c r="A14" s="218" t="s">
        <v>13</v>
      </c>
      <c r="B14" s="208" t="s">
        <v>10</v>
      </c>
      <c r="C14" s="217" t="s">
        <v>573</v>
      </c>
      <c r="D14" s="241">
        <v>3250</v>
      </c>
      <c r="E14" s="231">
        <v>1970.26</v>
      </c>
      <c r="F14" s="231">
        <f>D14*E14/1000</f>
        <v>6403.345</v>
      </c>
      <c r="G14" s="231">
        <v>1695</v>
      </c>
      <c r="H14" s="242">
        <f>F14-G14-I14-J14-K14</f>
        <v>2154.8550000000005</v>
      </c>
      <c r="I14" s="231">
        <v>0</v>
      </c>
      <c r="J14" s="231">
        <v>0</v>
      </c>
      <c r="K14" s="231">
        <v>2553.49</v>
      </c>
    </row>
    <row r="15" spans="1:11" ht="25.5" customHeight="1">
      <c r="A15" s="218" t="s">
        <v>16</v>
      </c>
      <c r="B15" s="208" t="s">
        <v>14</v>
      </c>
      <c r="C15" s="217" t="s">
        <v>568</v>
      </c>
      <c r="D15" s="241" t="s">
        <v>15</v>
      </c>
      <c r="E15" s="231">
        <v>300</v>
      </c>
      <c r="F15" s="231">
        <f>D15*E15/1000</f>
        <v>84</v>
      </c>
      <c r="G15" s="231">
        <v>0</v>
      </c>
      <c r="H15" s="242">
        <f>F15-G15-I15-J15-K15</f>
        <v>84</v>
      </c>
      <c r="I15" s="231">
        <v>0</v>
      </c>
      <c r="J15" s="231">
        <v>0</v>
      </c>
      <c r="K15" s="231">
        <v>0</v>
      </c>
    </row>
    <row r="16" spans="1:11" ht="27" customHeight="1">
      <c r="A16" s="218" t="s">
        <v>17</v>
      </c>
      <c r="B16" s="208" t="s">
        <v>18</v>
      </c>
      <c r="C16" s="217" t="s">
        <v>19</v>
      </c>
      <c r="D16" s="241">
        <v>150</v>
      </c>
      <c r="E16" s="231">
        <v>317.6</v>
      </c>
      <c r="F16" s="231">
        <f>D16*E16/1000</f>
        <v>47.64</v>
      </c>
      <c r="G16" s="231">
        <v>0</v>
      </c>
      <c r="H16" s="242">
        <f>F16-G16-I16-J16-K16</f>
        <v>47.64</v>
      </c>
      <c r="I16" s="231">
        <v>0</v>
      </c>
      <c r="J16" s="231">
        <v>0</v>
      </c>
      <c r="K16" s="231">
        <v>0</v>
      </c>
    </row>
    <row r="17" spans="1:11" s="42" customFormat="1" ht="12.75">
      <c r="A17" s="223" t="s">
        <v>41</v>
      </c>
      <c r="B17" s="219"/>
      <c r="C17" s="209"/>
      <c r="D17" s="244">
        <f>D16+D15+D14</f>
        <v>3680</v>
      </c>
      <c r="E17" s="245"/>
      <c r="F17" s="245">
        <f>F16+F15+F14</f>
        <v>6534.985000000001</v>
      </c>
      <c r="G17" s="245">
        <f>G16+G15+G14</f>
        <v>1695</v>
      </c>
      <c r="H17" s="243">
        <f>H16+H15+H14</f>
        <v>2286.4950000000003</v>
      </c>
      <c r="I17" s="245">
        <v>0</v>
      </c>
      <c r="J17" s="245">
        <v>0</v>
      </c>
      <c r="K17" s="245">
        <f>K16+K15+K14</f>
        <v>2553.49</v>
      </c>
    </row>
    <row r="18" spans="1:11" ht="29.25" customHeight="1">
      <c r="A18" s="218" t="s">
        <v>20</v>
      </c>
      <c r="B18" s="222" t="s">
        <v>21</v>
      </c>
      <c r="C18" s="217" t="s">
        <v>279</v>
      </c>
      <c r="D18" s="241"/>
      <c r="E18" s="231"/>
      <c r="F18" s="231">
        <v>16.41</v>
      </c>
      <c r="G18" s="231">
        <v>0</v>
      </c>
      <c r="H18" s="243">
        <f>F18-G18-I18-J18-K18</f>
        <v>16.41</v>
      </c>
      <c r="I18" s="231">
        <v>0</v>
      </c>
      <c r="J18" s="231">
        <v>0</v>
      </c>
      <c r="K18" s="231">
        <v>0</v>
      </c>
    </row>
    <row r="19" spans="1:11" ht="66" customHeight="1">
      <c r="A19" s="218" t="s">
        <v>22</v>
      </c>
      <c r="B19" s="222" t="s">
        <v>23</v>
      </c>
      <c r="D19" s="241"/>
      <c r="E19" s="231"/>
      <c r="F19" s="231"/>
      <c r="G19" s="231"/>
      <c r="H19" s="242"/>
      <c r="I19" s="231"/>
      <c r="J19" s="231"/>
      <c r="K19" s="231"/>
    </row>
    <row r="20" spans="1:11" ht="15" customHeight="1">
      <c r="A20" s="224" t="s">
        <v>24</v>
      </c>
      <c r="B20" s="225" t="s">
        <v>501</v>
      </c>
      <c r="C20" s="217" t="s">
        <v>277</v>
      </c>
      <c r="D20" s="241" t="s">
        <v>25</v>
      </c>
      <c r="E20" s="231">
        <v>1340</v>
      </c>
      <c r="F20" s="231">
        <f aca="true" t="shared" si="0" ref="F20:F26">D20*E20/1000</f>
        <v>13.4</v>
      </c>
      <c r="G20" s="231">
        <v>0</v>
      </c>
      <c r="H20" s="242">
        <f aca="true" t="shared" si="1" ref="H20:H26">F20-G20-I20-J20-K20</f>
        <v>13.4</v>
      </c>
      <c r="I20" s="231">
        <v>0</v>
      </c>
      <c r="J20" s="231">
        <v>0</v>
      </c>
      <c r="K20" s="231">
        <v>0</v>
      </c>
    </row>
    <row r="21" spans="1:11" ht="29.25" customHeight="1">
      <c r="A21" s="224" t="s">
        <v>26</v>
      </c>
      <c r="B21" s="225" t="s">
        <v>214</v>
      </c>
      <c r="C21" s="217" t="s">
        <v>27</v>
      </c>
      <c r="D21" s="241" t="s">
        <v>28</v>
      </c>
      <c r="E21" s="231">
        <v>200</v>
      </c>
      <c r="F21" s="231">
        <f t="shared" si="0"/>
        <v>100</v>
      </c>
      <c r="G21" s="231">
        <v>0</v>
      </c>
      <c r="H21" s="242">
        <f t="shared" si="1"/>
        <v>100</v>
      </c>
      <c r="I21" s="231">
        <v>0</v>
      </c>
      <c r="J21" s="231">
        <v>0</v>
      </c>
      <c r="K21" s="231">
        <v>0</v>
      </c>
    </row>
    <row r="22" spans="1:11" ht="14.25" customHeight="1">
      <c r="A22" s="224" t="s">
        <v>30</v>
      </c>
      <c r="B22" s="225" t="s">
        <v>29</v>
      </c>
      <c r="C22" s="217" t="s">
        <v>277</v>
      </c>
      <c r="D22" s="241" t="s">
        <v>25</v>
      </c>
      <c r="E22" s="231">
        <v>1290</v>
      </c>
      <c r="F22" s="231">
        <f t="shared" si="0"/>
        <v>12.9</v>
      </c>
      <c r="G22" s="231">
        <v>0</v>
      </c>
      <c r="H22" s="242">
        <f t="shared" si="1"/>
        <v>12.9</v>
      </c>
      <c r="I22" s="231">
        <v>0</v>
      </c>
      <c r="J22" s="231">
        <v>0</v>
      </c>
      <c r="K22" s="231">
        <v>0</v>
      </c>
    </row>
    <row r="23" spans="1:11" ht="26.25" customHeight="1">
      <c r="A23" s="224" t="s">
        <v>31</v>
      </c>
      <c r="B23" s="225" t="s">
        <v>32</v>
      </c>
      <c r="C23" s="217" t="s">
        <v>277</v>
      </c>
      <c r="D23" s="241" t="s">
        <v>33</v>
      </c>
      <c r="E23" s="231">
        <v>921</v>
      </c>
      <c r="F23" s="231">
        <f t="shared" si="0"/>
        <v>46.05</v>
      </c>
      <c r="G23" s="231">
        <v>0</v>
      </c>
      <c r="H23" s="242">
        <f t="shared" si="1"/>
        <v>46.05</v>
      </c>
      <c r="I23" s="231">
        <v>0</v>
      </c>
      <c r="J23" s="231">
        <v>0</v>
      </c>
      <c r="K23" s="231">
        <v>0</v>
      </c>
    </row>
    <row r="24" spans="1:11" ht="15.75" customHeight="1">
      <c r="A24" s="224" t="s">
        <v>34</v>
      </c>
      <c r="B24" s="225" t="s">
        <v>35</v>
      </c>
      <c r="C24" s="217" t="s">
        <v>277</v>
      </c>
      <c r="D24" s="241" t="s">
        <v>36</v>
      </c>
      <c r="E24" s="231">
        <v>2450</v>
      </c>
      <c r="F24" s="231">
        <f t="shared" si="0"/>
        <v>61.25</v>
      </c>
      <c r="G24" s="231">
        <v>23</v>
      </c>
      <c r="H24" s="242">
        <f t="shared" si="1"/>
        <v>38.25</v>
      </c>
      <c r="I24" s="231">
        <v>0</v>
      </c>
      <c r="J24" s="231">
        <v>0</v>
      </c>
      <c r="K24" s="231">
        <v>0</v>
      </c>
    </row>
    <row r="25" spans="1:11" ht="13.5" customHeight="1">
      <c r="A25" s="224" t="s">
        <v>37</v>
      </c>
      <c r="B25" s="225" t="s">
        <v>38</v>
      </c>
      <c r="C25" s="217" t="s">
        <v>278</v>
      </c>
      <c r="D25" s="241" t="s">
        <v>36</v>
      </c>
      <c r="E25" s="231">
        <v>2240</v>
      </c>
      <c r="F25" s="231">
        <f t="shared" si="0"/>
        <v>56</v>
      </c>
      <c r="G25" s="231">
        <v>17.5</v>
      </c>
      <c r="H25" s="242">
        <f t="shared" si="1"/>
        <v>38.5</v>
      </c>
      <c r="I25" s="231">
        <v>0</v>
      </c>
      <c r="J25" s="231">
        <v>0</v>
      </c>
      <c r="K25" s="231">
        <v>0</v>
      </c>
    </row>
    <row r="26" spans="1:11" ht="16.5" customHeight="1">
      <c r="A26" s="224" t="s">
        <v>39</v>
      </c>
      <c r="B26" s="225" t="s">
        <v>577</v>
      </c>
      <c r="C26" s="217" t="s">
        <v>278</v>
      </c>
      <c r="D26" s="241" t="s">
        <v>40</v>
      </c>
      <c r="E26" s="231">
        <v>1484.848</v>
      </c>
      <c r="F26" s="231">
        <f t="shared" si="0"/>
        <v>48.999984</v>
      </c>
      <c r="G26" s="231">
        <v>23.1</v>
      </c>
      <c r="H26" s="242">
        <f t="shared" si="1"/>
        <v>25.899983999999996</v>
      </c>
      <c r="I26" s="231">
        <v>0</v>
      </c>
      <c r="J26" s="231">
        <v>0</v>
      </c>
      <c r="K26" s="231">
        <v>0</v>
      </c>
    </row>
    <row r="27" spans="1:11" s="42" customFormat="1" ht="12.75">
      <c r="A27" s="223" t="s">
        <v>42</v>
      </c>
      <c r="B27" s="219"/>
      <c r="C27" s="209"/>
      <c r="D27" s="244">
        <f>D26+D25+D24+D23+D22+D21+D20</f>
        <v>653</v>
      </c>
      <c r="E27" s="245"/>
      <c r="F27" s="245">
        <f aca="true" t="shared" si="2" ref="F27:K27">F26+F25+F24+F23+F22+F21+F20</f>
        <v>338.59998399999995</v>
      </c>
      <c r="G27" s="245">
        <f t="shared" si="2"/>
        <v>63.6</v>
      </c>
      <c r="H27" s="243">
        <f t="shared" si="2"/>
        <v>274.9999839999999</v>
      </c>
      <c r="I27" s="245">
        <f t="shared" si="2"/>
        <v>0</v>
      </c>
      <c r="J27" s="245">
        <f t="shared" si="2"/>
        <v>0</v>
      </c>
      <c r="K27" s="245">
        <f t="shared" si="2"/>
        <v>0</v>
      </c>
    </row>
    <row r="28" spans="1:11" ht="104.25" customHeight="1">
      <c r="A28" s="218" t="s">
        <v>44</v>
      </c>
      <c r="B28" s="222" t="s">
        <v>48</v>
      </c>
      <c r="D28" s="241"/>
      <c r="E28" s="231"/>
      <c r="F28" s="231"/>
      <c r="G28" s="231"/>
      <c r="H28" s="242"/>
      <c r="I28" s="231"/>
      <c r="J28" s="231"/>
      <c r="K28" s="231"/>
    </row>
    <row r="29" spans="1:11" ht="16.5" customHeight="1">
      <c r="A29" s="224" t="s">
        <v>49</v>
      </c>
      <c r="B29" s="225" t="s">
        <v>50</v>
      </c>
      <c r="C29" s="217" t="s">
        <v>277</v>
      </c>
      <c r="D29" s="241">
        <v>10</v>
      </c>
      <c r="E29" s="231">
        <v>3000</v>
      </c>
      <c r="F29" s="231">
        <f>D29*E29/1000</f>
        <v>30</v>
      </c>
      <c r="G29" s="231">
        <v>0</v>
      </c>
      <c r="H29" s="242">
        <f>F29-I29-G29-J29-K29</f>
        <v>30</v>
      </c>
      <c r="I29" s="231">
        <v>0</v>
      </c>
      <c r="J29" s="231">
        <v>0</v>
      </c>
      <c r="K29" s="231">
        <v>0</v>
      </c>
    </row>
    <row r="30" spans="1:11" ht="28.5" customHeight="1">
      <c r="A30" s="224" t="s">
        <v>51</v>
      </c>
      <c r="B30" s="225" t="s">
        <v>52</v>
      </c>
      <c r="C30" s="217" t="s">
        <v>573</v>
      </c>
      <c r="D30" s="241">
        <v>40</v>
      </c>
      <c r="E30" s="231">
        <v>2500</v>
      </c>
      <c r="F30" s="231">
        <f>D30*E30/1000</f>
        <v>100</v>
      </c>
      <c r="G30" s="231">
        <v>0</v>
      </c>
      <c r="H30" s="242">
        <f>F30-I30-G30-J30-K30</f>
        <v>100</v>
      </c>
      <c r="I30" s="231">
        <v>0</v>
      </c>
      <c r="J30" s="231">
        <v>0</v>
      </c>
      <c r="K30" s="231">
        <v>0</v>
      </c>
    </row>
    <row r="31" spans="1:11" ht="24.75" customHeight="1">
      <c r="A31" s="224" t="s">
        <v>53</v>
      </c>
      <c r="B31" s="225" t="s">
        <v>54</v>
      </c>
      <c r="C31" s="217" t="s">
        <v>202</v>
      </c>
      <c r="D31" s="241">
        <v>20</v>
      </c>
      <c r="E31" s="231">
        <v>4000</v>
      </c>
      <c r="F31" s="231">
        <f>D31*E31/1000</f>
        <v>80</v>
      </c>
      <c r="G31" s="231">
        <v>0</v>
      </c>
      <c r="H31" s="242">
        <f>F31-I31-G31-J31-K31</f>
        <v>80</v>
      </c>
      <c r="I31" s="231">
        <v>0</v>
      </c>
      <c r="J31" s="231">
        <v>0</v>
      </c>
      <c r="K31" s="231">
        <v>0</v>
      </c>
    </row>
    <row r="32" spans="1:11" ht="23.25" customHeight="1">
      <c r="A32" s="224" t="s">
        <v>55</v>
      </c>
      <c r="B32" s="225" t="s">
        <v>56</v>
      </c>
      <c r="C32" s="217" t="s">
        <v>573</v>
      </c>
      <c r="D32" s="241">
        <v>52</v>
      </c>
      <c r="E32" s="231">
        <v>2500</v>
      </c>
      <c r="F32" s="231">
        <f>D32*E32/1000</f>
        <v>130</v>
      </c>
      <c r="G32" s="231">
        <v>0</v>
      </c>
      <c r="H32" s="242">
        <f>F32-I32-G32-J32-K32</f>
        <v>130</v>
      </c>
      <c r="I32" s="231">
        <v>0</v>
      </c>
      <c r="J32" s="231">
        <v>0</v>
      </c>
      <c r="K32" s="231">
        <v>0</v>
      </c>
    </row>
    <row r="33" spans="1:11" ht="26.25" customHeight="1">
      <c r="A33" s="224" t="s">
        <v>57</v>
      </c>
      <c r="B33" s="225" t="s">
        <v>58</v>
      </c>
      <c r="C33" s="217" t="s">
        <v>203</v>
      </c>
      <c r="D33" s="241">
        <v>14</v>
      </c>
      <c r="E33" s="231">
        <v>2500</v>
      </c>
      <c r="F33" s="231">
        <f>D33*E33/1000</f>
        <v>35</v>
      </c>
      <c r="G33" s="231">
        <v>0</v>
      </c>
      <c r="H33" s="242">
        <f>F33-I33-G33-J33-K33</f>
        <v>35</v>
      </c>
      <c r="I33" s="231">
        <v>0</v>
      </c>
      <c r="J33" s="231">
        <v>0</v>
      </c>
      <c r="K33" s="231">
        <v>0</v>
      </c>
    </row>
    <row r="34" spans="1:11" s="42" customFormat="1" ht="12.75">
      <c r="A34" s="223" t="s">
        <v>59</v>
      </c>
      <c r="B34" s="219"/>
      <c r="C34" s="209"/>
      <c r="D34" s="244">
        <f>D33+D32+D31+D30+D29</f>
        <v>136</v>
      </c>
      <c r="E34" s="245"/>
      <c r="F34" s="245">
        <f>F33+F32+F31+F30+F29</f>
        <v>375</v>
      </c>
      <c r="G34" s="245">
        <f>SUM(G29:G33)</f>
        <v>0</v>
      </c>
      <c r="H34" s="243">
        <f>SUM(H29:H33)</f>
        <v>375</v>
      </c>
      <c r="I34" s="245">
        <f>SUM(I29:I33)</f>
        <v>0</v>
      </c>
      <c r="J34" s="245">
        <f>SUM(J29:J33)</f>
        <v>0</v>
      </c>
      <c r="K34" s="245">
        <f>SUM(K29:K33)</f>
        <v>0</v>
      </c>
    </row>
    <row r="35" spans="1:11" ht="66" customHeight="1">
      <c r="A35" s="218" t="s">
        <v>61</v>
      </c>
      <c r="B35" s="222" t="s">
        <v>60</v>
      </c>
      <c r="D35" s="241"/>
      <c r="E35" s="231"/>
      <c r="F35" s="231"/>
      <c r="G35" s="231"/>
      <c r="H35" s="242"/>
      <c r="I35" s="231"/>
      <c r="J35" s="231"/>
      <c r="K35" s="231"/>
    </row>
    <row r="36" spans="1:11" ht="22.5">
      <c r="A36" s="224" t="s">
        <v>62</v>
      </c>
      <c r="B36" s="225" t="s">
        <v>63</v>
      </c>
      <c r="C36" s="217" t="s">
        <v>573</v>
      </c>
      <c r="D36" s="241">
        <v>50</v>
      </c>
      <c r="E36" s="231">
        <v>2200</v>
      </c>
      <c r="F36" s="231">
        <f aca="true" t="shared" si="3" ref="F36:F44">D36*E36/1000</f>
        <v>110</v>
      </c>
      <c r="G36" s="231">
        <v>25</v>
      </c>
      <c r="H36" s="242">
        <f aca="true" t="shared" si="4" ref="H36:H44">F36-I36-G36-J36-K36</f>
        <v>85</v>
      </c>
      <c r="I36" s="231">
        <v>0</v>
      </c>
      <c r="J36" s="231">
        <v>0</v>
      </c>
      <c r="K36" s="231">
        <v>0</v>
      </c>
    </row>
    <row r="37" spans="1:11" ht="16.5" customHeight="1">
      <c r="A37" s="224" t="s">
        <v>64</v>
      </c>
      <c r="B37" s="225" t="s">
        <v>511</v>
      </c>
      <c r="C37" s="217" t="s">
        <v>277</v>
      </c>
      <c r="D37" s="241">
        <v>20</v>
      </c>
      <c r="E37" s="231">
        <v>2100</v>
      </c>
      <c r="F37" s="231">
        <f t="shared" si="3"/>
        <v>42</v>
      </c>
      <c r="G37" s="231">
        <v>0</v>
      </c>
      <c r="H37" s="242">
        <f t="shared" si="4"/>
        <v>42</v>
      </c>
      <c r="I37" s="231">
        <v>0</v>
      </c>
      <c r="J37" s="231">
        <v>0</v>
      </c>
      <c r="K37" s="231">
        <v>0</v>
      </c>
    </row>
    <row r="38" spans="1:11" ht="24.75" customHeight="1">
      <c r="A38" s="224" t="s">
        <v>65</v>
      </c>
      <c r="B38" s="225" t="s">
        <v>589</v>
      </c>
      <c r="C38" s="217" t="s">
        <v>66</v>
      </c>
      <c r="D38" s="241">
        <v>150</v>
      </c>
      <c r="E38" s="231">
        <v>1394.666</v>
      </c>
      <c r="F38" s="231">
        <f t="shared" si="3"/>
        <v>209.19989999999999</v>
      </c>
      <c r="G38" s="231">
        <v>56</v>
      </c>
      <c r="H38" s="242">
        <f t="shared" si="4"/>
        <v>153.19989999999999</v>
      </c>
      <c r="I38" s="231">
        <v>0</v>
      </c>
      <c r="J38" s="231">
        <v>0</v>
      </c>
      <c r="K38" s="231">
        <v>0</v>
      </c>
    </row>
    <row r="39" spans="1:11" ht="28.5" customHeight="1">
      <c r="A39" s="224" t="s">
        <v>67</v>
      </c>
      <c r="B39" s="225" t="s">
        <v>68</v>
      </c>
      <c r="C39" s="217" t="s">
        <v>277</v>
      </c>
      <c r="D39" s="241">
        <v>10</v>
      </c>
      <c r="E39" s="231">
        <v>2000</v>
      </c>
      <c r="F39" s="231">
        <f t="shared" si="3"/>
        <v>20</v>
      </c>
      <c r="G39" s="231">
        <v>6</v>
      </c>
      <c r="H39" s="242">
        <f t="shared" si="4"/>
        <v>14</v>
      </c>
      <c r="I39" s="231">
        <v>0</v>
      </c>
      <c r="J39" s="231">
        <v>0</v>
      </c>
      <c r="K39" s="231">
        <v>0</v>
      </c>
    </row>
    <row r="40" spans="1:11" ht="25.5" customHeight="1">
      <c r="A40" s="224" t="s">
        <v>69</v>
      </c>
      <c r="B40" s="225" t="s">
        <v>70</v>
      </c>
      <c r="C40" s="217" t="s">
        <v>278</v>
      </c>
      <c r="D40" s="241">
        <v>40</v>
      </c>
      <c r="E40" s="231">
        <v>2835</v>
      </c>
      <c r="F40" s="231">
        <f t="shared" si="3"/>
        <v>113.4</v>
      </c>
      <c r="G40" s="231">
        <v>21.9</v>
      </c>
      <c r="H40" s="242">
        <f t="shared" si="4"/>
        <v>91.5</v>
      </c>
      <c r="I40" s="231">
        <v>0</v>
      </c>
      <c r="J40" s="231">
        <v>0</v>
      </c>
      <c r="K40" s="231">
        <v>0</v>
      </c>
    </row>
    <row r="41" spans="1:11" ht="21.75" customHeight="1">
      <c r="A41" s="224" t="s">
        <v>71</v>
      </c>
      <c r="B41" s="225" t="s">
        <v>72</v>
      </c>
      <c r="C41" s="217" t="s">
        <v>204</v>
      </c>
      <c r="D41" s="241">
        <v>80</v>
      </c>
      <c r="E41" s="231">
        <v>2437.5</v>
      </c>
      <c r="F41" s="231">
        <f t="shared" si="3"/>
        <v>195</v>
      </c>
      <c r="G41" s="231">
        <v>33</v>
      </c>
      <c r="H41" s="242">
        <f t="shared" si="4"/>
        <v>162</v>
      </c>
      <c r="I41" s="231">
        <v>0</v>
      </c>
      <c r="J41" s="231">
        <v>0</v>
      </c>
      <c r="K41" s="231">
        <v>0</v>
      </c>
    </row>
    <row r="42" spans="1:11" ht="22.5">
      <c r="A42" s="224" t="s">
        <v>74</v>
      </c>
      <c r="B42" s="225" t="s">
        <v>73</v>
      </c>
      <c r="C42" s="217" t="s">
        <v>573</v>
      </c>
      <c r="D42" s="241">
        <v>407</v>
      </c>
      <c r="E42" s="231">
        <v>2030</v>
      </c>
      <c r="F42" s="231">
        <f t="shared" si="3"/>
        <v>826.21</v>
      </c>
      <c r="G42" s="231">
        <v>154</v>
      </c>
      <c r="H42" s="242">
        <f t="shared" si="4"/>
        <v>672.21</v>
      </c>
      <c r="I42" s="231">
        <v>0</v>
      </c>
      <c r="J42" s="231">
        <v>0</v>
      </c>
      <c r="K42" s="231">
        <v>0</v>
      </c>
    </row>
    <row r="43" spans="1:11" ht="25.5" customHeight="1">
      <c r="A43" s="224" t="s">
        <v>75</v>
      </c>
      <c r="B43" s="225" t="s">
        <v>76</v>
      </c>
      <c r="C43" s="217" t="s">
        <v>277</v>
      </c>
      <c r="D43" s="241">
        <v>20</v>
      </c>
      <c r="E43" s="231">
        <v>1921.5</v>
      </c>
      <c r="F43" s="231">
        <f t="shared" si="3"/>
        <v>38.43</v>
      </c>
      <c r="G43" s="231">
        <v>12</v>
      </c>
      <c r="H43" s="242">
        <f t="shared" si="4"/>
        <v>26.43</v>
      </c>
      <c r="I43" s="231">
        <v>0</v>
      </c>
      <c r="J43" s="231">
        <v>0</v>
      </c>
      <c r="K43" s="231">
        <v>0</v>
      </c>
    </row>
    <row r="44" spans="1:11" ht="28.5" customHeight="1">
      <c r="A44" s="224" t="s">
        <v>77</v>
      </c>
      <c r="B44" s="225" t="s">
        <v>78</v>
      </c>
      <c r="C44" s="217" t="s">
        <v>570</v>
      </c>
      <c r="D44" s="241">
        <v>215</v>
      </c>
      <c r="E44" s="231">
        <v>2030.0465</v>
      </c>
      <c r="F44" s="231">
        <f t="shared" si="3"/>
        <v>436.4599975</v>
      </c>
      <c r="G44" s="231">
        <v>87.8</v>
      </c>
      <c r="H44" s="242">
        <f t="shared" si="4"/>
        <v>348.6599975</v>
      </c>
      <c r="I44" s="231">
        <v>0</v>
      </c>
      <c r="J44" s="231">
        <v>0</v>
      </c>
      <c r="K44" s="231">
        <v>0</v>
      </c>
    </row>
    <row r="45" spans="1:11" s="42" customFormat="1" ht="15.75" customHeight="1">
      <c r="A45" s="223" t="s">
        <v>81</v>
      </c>
      <c r="B45" s="219"/>
      <c r="C45" s="209"/>
      <c r="D45" s="244">
        <f>SUM(D36:D44)</f>
        <v>992</v>
      </c>
      <c r="E45" s="245"/>
      <c r="F45" s="245">
        <f aca="true" t="shared" si="5" ref="F45:K45">SUM(F36:F44)</f>
        <v>1990.6998975000001</v>
      </c>
      <c r="G45" s="245">
        <f t="shared" si="5"/>
        <v>395.7</v>
      </c>
      <c r="H45" s="243">
        <f t="shared" si="5"/>
        <v>1594.9998975</v>
      </c>
      <c r="I45" s="245">
        <f t="shared" si="5"/>
        <v>0</v>
      </c>
      <c r="J45" s="245">
        <f t="shared" si="5"/>
        <v>0</v>
      </c>
      <c r="K45" s="245">
        <f t="shared" si="5"/>
        <v>0</v>
      </c>
    </row>
    <row r="46" spans="1:11" ht="15" customHeight="1">
      <c r="A46" s="218" t="s">
        <v>79</v>
      </c>
      <c r="B46" s="222" t="s">
        <v>80</v>
      </c>
      <c r="D46" s="241"/>
      <c r="E46" s="231"/>
      <c r="F46" s="231"/>
      <c r="G46" s="231"/>
      <c r="H46" s="242"/>
      <c r="I46" s="231"/>
      <c r="J46" s="231"/>
      <c r="K46" s="231"/>
    </row>
    <row r="47" spans="1:11" ht="24" customHeight="1">
      <c r="A47" s="224" t="s">
        <v>82</v>
      </c>
      <c r="B47" s="225" t="s">
        <v>83</v>
      </c>
      <c r="C47" s="217" t="s">
        <v>471</v>
      </c>
      <c r="D47" s="241">
        <v>400</v>
      </c>
      <c r="E47" s="231">
        <v>325</v>
      </c>
      <c r="F47" s="231">
        <f>E47*D47/1000</f>
        <v>130</v>
      </c>
      <c r="G47" s="231">
        <v>0</v>
      </c>
      <c r="H47" s="242">
        <f>F47-I47-J47-K47-G47</f>
        <v>130</v>
      </c>
      <c r="I47" s="231">
        <v>0</v>
      </c>
      <c r="J47" s="231">
        <v>0</v>
      </c>
      <c r="K47" s="231">
        <v>0</v>
      </c>
    </row>
    <row r="48" spans="1:11" ht="27" customHeight="1">
      <c r="A48" s="224" t="s">
        <v>84</v>
      </c>
      <c r="B48" s="225" t="s">
        <v>85</v>
      </c>
      <c r="C48" s="217" t="s">
        <v>471</v>
      </c>
      <c r="D48" s="241">
        <v>400</v>
      </c>
      <c r="E48" s="231">
        <v>105</v>
      </c>
      <c r="F48" s="231">
        <f>E48*D48/1000</f>
        <v>42</v>
      </c>
      <c r="G48" s="231">
        <v>0</v>
      </c>
      <c r="H48" s="242">
        <f>F48-I48-J48-K48-G48</f>
        <v>42</v>
      </c>
      <c r="I48" s="231">
        <v>0</v>
      </c>
      <c r="J48" s="231">
        <v>0</v>
      </c>
      <c r="K48" s="231">
        <v>0</v>
      </c>
    </row>
    <row r="49" spans="1:11" ht="16.5" customHeight="1">
      <c r="A49" s="224" t="s">
        <v>86</v>
      </c>
      <c r="B49" s="225" t="s">
        <v>88</v>
      </c>
      <c r="C49" s="217" t="s">
        <v>279</v>
      </c>
      <c r="D49" s="241">
        <v>200</v>
      </c>
      <c r="E49" s="231">
        <v>400</v>
      </c>
      <c r="F49" s="231">
        <f>E49*D49/1000</f>
        <v>80</v>
      </c>
      <c r="G49" s="231">
        <v>0</v>
      </c>
      <c r="H49" s="242">
        <f>F49-I49-J49-K49-G49</f>
        <v>80</v>
      </c>
      <c r="I49" s="231">
        <v>0</v>
      </c>
      <c r="J49" s="231">
        <v>0</v>
      </c>
      <c r="K49" s="231">
        <v>0</v>
      </c>
    </row>
    <row r="50" spans="1:11" s="42" customFormat="1" ht="12.75">
      <c r="A50" s="223" t="s">
        <v>89</v>
      </c>
      <c r="B50" s="219"/>
      <c r="C50" s="209"/>
      <c r="D50" s="244">
        <f>SUM(D47:D49)</f>
        <v>1000</v>
      </c>
      <c r="E50" s="245"/>
      <c r="F50" s="245">
        <f aca="true" t="shared" si="6" ref="F50:K50">SUM(F47:F49)</f>
        <v>252</v>
      </c>
      <c r="G50" s="245">
        <f t="shared" si="6"/>
        <v>0</v>
      </c>
      <c r="H50" s="243">
        <f t="shared" si="6"/>
        <v>252</v>
      </c>
      <c r="I50" s="245">
        <f t="shared" si="6"/>
        <v>0</v>
      </c>
      <c r="J50" s="245">
        <f t="shared" si="6"/>
        <v>0</v>
      </c>
      <c r="K50" s="245">
        <f t="shared" si="6"/>
        <v>0</v>
      </c>
    </row>
    <row r="51" spans="1:11" ht="37.5" customHeight="1">
      <c r="A51" s="218" t="s">
        <v>90</v>
      </c>
      <c r="B51" s="222" t="s">
        <v>91</v>
      </c>
      <c r="D51" s="241"/>
      <c r="E51" s="231"/>
      <c r="F51" s="231"/>
      <c r="G51" s="231"/>
      <c r="H51" s="242"/>
      <c r="I51" s="231"/>
      <c r="J51" s="231"/>
      <c r="K51" s="231"/>
    </row>
    <row r="52" spans="1:11" ht="14.25" customHeight="1">
      <c r="A52" s="224" t="s">
        <v>95</v>
      </c>
      <c r="B52" s="225" t="s">
        <v>94</v>
      </c>
      <c r="C52" s="217" t="s">
        <v>277</v>
      </c>
      <c r="D52" s="241">
        <v>1000</v>
      </c>
      <c r="E52" s="231">
        <v>33</v>
      </c>
      <c r="F52" s="231">
        <f>D52*E52/1000</f>
        <v>33</v>
      </c>
      <c r="G52" s="231">
        <v>0</v>
      </c>
      <c r="H52" s="242">
        <f>F52-I52-J52-K52-G52</f>
        <v>33</v>
      </c>
      <c r="I52" s="231">
        <v>0</v>
      </c>
      <c r="J52" s="231">
        <v>0</v>
      </c>
      <c r="K52" s="231">
        <v>0</v>
      </c>
    </row>
    <row r="53" spans="1:11" ht="15" customHeight="1">
      <c r="A53" s="224" t="s">
        <v>96</v>
      </c>
      <c r="B53" s="225" t="s">
        <v>454</v>
      </c>
      <c r="C53" s="217" t="s">
        <v>277</v>
      </c>
      <c r="D53" s="241">
        <v>800</v>
      </c>
      <c r="E53" s="231">
        <v>25</v>
      </c>
      <c r="F53" s="231">
        <f>D53*E53/1000</f>
        <v>20</v>
      </c>
      <c r="G53" s="231">
        <v>0</v>
      </c>
      <c r="H53" s="242">
        <f>F53-I53-J53-K53-G53</f>
        <v>20</v>
      </c>
      <c r="I53" s="231">
        <v>0</v>
      </c>
      <c r="J53" s="231">
        <v>0</v>
      </c>
      <c r="K53" s="231">
        <v>0</v>
      </c>
    </row>
    <row r="54" spans="1:11" ht="26.25" customHeight="1">
      <c r="A54" s="224" t="s">
        <v>97</v>
      </c>
      <c r="B54" s="225" t="s">
        <v>98</v>
      </c>
      <c r="C54" s="217" t="s">
        <v>278</v>
      </c>
      <c r="D54" s="241"/>
      <c r="E54" s="231"/>
      <c r="F54" s="231">
        <v>90</v>
      </c>
      <c r="G54" s="231">
        <v>0</v>
      </c>
      <c r="H54" s="242">
        <f>F54-I54-J54-K54-G54</f>
        <v>90</v>
      </c>
      <c r="I54" s="231">
        <v>0</v>
      </c>
      <c r="J54" s="231">
        <v>0</v>
      </c>
      <c r="K54" s="231">
        <v>0</v>
      </c>
    </row>
    <row r="55" spans="1:11" ht="22.5">
      <c r="A55" s="224" t="s">
        <v>99</v>
      </c>
      <c r="B55" s="225" t="s">
        <v>100</v>
      </c>
      <c r="C55" s="217" t="s">
        <v>573</v>
      </c>
      <c r="D55" s="241">
        <v>200</v>
      </c>
      <c r="E55" s="231">
        <v>35</v>
      </c>
      <c r="F55" s="231">
        <f>D55*E55/1000</f>
        <v>7</v>
      </c>
      <c r="G55" s="231">
        <v>0</v>
      </c>
      <c r="H55" s="242">
        <f>F55-I55-J55-K55-G55</f>
        <v>7</v>
      </c>
      <c r="I55" s="231">
        <v>0</v>
      </c>
      <c r="J55" s="231">
        <v>0</v>
      </c>
      <c r="K55" s="231">
        <v>0</v>
      </c>
    </row>
    <row r="56" spans="1:11" s="42" customFormat="1" ht="12.75">
      <c r="A56" s="223" t="s">
        <v>101</v>
      </c>
      <c r="B56" s="219"/>
      <c r="C56" s="209"/>
      <c r="D56" s="244">
        <f>SUM(D52:D55)</f>
        <v>2000</v>
      </c>
      <c r="E56" s="245"/>
      <c r="F56" s="245">
        <f aca="true" t="shared" si="7" ref="F56:K56">SUM(F52:F55)</f>
        <v>150</v>
      </c>
      <c r="G56" s="245">
        <f t="shared" si="7"/>
        <v>0</v>
      </c>
      <c r="H56" s="243">
        <f t="shared" si="7"/>
        <v>150</v>
      </c>
      <c r="I56" s="245">
        <f t="shared" si="7"/>
        <v>0</v>
      </c>
      <c r="J56" s="245">
        <f t="shared" si="7"/>
        <v>0</v>
      </c>
      <c r="K56" s="245">
        <f t="shared" si="7"/>
        <v>0</v>
      </c>
    </row>
    <row r="57" spans="1:11" ht="37.5" customHeight="1">
      <c r="A57" s="218" t="s">
        <v>102</v>
      </c>
      <c r="B57" s="222" t="s">
        <v>103</v>
      </c>
      <c r="D57" s="241"/>
      <c r="E57" s="231"/>
      <c r="F57" s="231"/>
      <c r="G57" s="231"/>
      <c r="H57" s="242"/>
      <c r="I57" s="231"/>
      <c r="J57" s="231"/>
      <c r="K57" s="231"/>
    </row>
    <row r="58" spans="1:11" ht="26.25" customHeight="1">
      <c r="A58" s="224" t="s">
        <v>104</v>
      </c>
      <c r="B58" s="225" t="s">
        <v>105</v>
      </c>
      <c r="C58" s="217" t="s">
        <v>277</v>
      </c>
      <c r="D58" s="241"/>
      <c r="E58" s="231"/>
      <c r="F58" s="231">
        <v>70</v>
      </c>
      <c r="G58" s="231">
        <v>0</v>
      </c>
      <c r="H58" s="243">
        <f>F58-I58-J58-K58-G58</f>
        <v>70</v>
      </c>
      <c r="I58" s="231">
        <v>0</v>
      </c>
      <c r="J58" s="231">
        <v>0</v>
      </c>
      <c r="K58" s="231">
        <v>0</v>
      </c>
    </row>
    <row r="59" spans="1:11" ht="53.25" customHeight="1">
      <c r="A59" s="218" t="s">
        <v>106</v>
      </c>
      <c r="B59" s="222" t="s">
        <v>107</v>
      </c>
      <c r="C59" s="217" t="s">
        <v>471</v>
      </c>
      <c r="D59" s="241">
        <v>500</v>
      </c>
      <c r="E59" s="231">
        <v>100</v>
      </c>
      <c r="F59" s="231">
        <f>D59*E59/1000</f>
        <v>50</v>
      </c>
      <c r="G59" s="231">
        <v>0</v>
      </c>
      <c r="H59" s="243">
        <f>F59-I59-J59-K59-G59</f>
        <v>50</v>
      </c>
      <c r="I59" s="231">
        <v>0</v>
      </c>
      <c r="J59" s="231">
        <v>0</v>
      </c>
      <c r="K59" s="231">
        <v>0</v>
      </c>
    </row>
    <row r="60" spans="1:11" s="216" customFormat="1" ht="21" customHeight="1">
      <c r="A60" s="226" t="s">
        <v>110</v>
      </c>
      <c r="B60" s="227"/>
      <c r="C60" s="209"/>
      <c r="D60" s="244">
        <f>D59+D56+D50+D45+D34+D27+D17+D12+D11</f>
        <v>9111</v>
      </c>
      <c r="E60" s="245"/>
      <c r="F60" s="245">
        <f aca="true" t="shared" si="8" ref="F60:K60">F59+F56+F50+F45+F34+F27+F17+F12+F11</f>
        <v>10076.2853815</v>
      </c>
      <c r="G60" s="245">
        <f t="shared" si="8"/>
        <v>2232.3</v>
      </c>
      <c r="H60" s="243">
        <f>H59+H56+H50+H45+H34+H27+H17+H12+H11+H18+H58</f>
        <v>5376.9053815</v>
      </c>
      <c r="I60" s="245">
        <f t="shared" si="8"/>
        <v>0</v>
      </c>
      <c r="J60" s="245">
        <f t="shared" si="8"/>
        <v>0</v>
      </c>
      <c r="K60" s="245">
        <f t="shared" si="8"/>
        <v>2553.49</v>
      </c>
    </row>
    <row r="61" spans="1:11" ht="27.75" customHeight="1">
      <c r="A61" s="218" t="s">
        <v>108</v>
      </c>
      <c r="B61" s="219" t="s">
        <v>109</v>
      </c>
      <c r="D61" s="241"/>
      <c r="E61" s="231"/>
      <c r="F61" s="231"/>
      <c r="G61" s="231"/>
      <c r="H61" s="242"/>
      <c r="I61" s="231"/>
      <c r="J61" s="231"/>
      <c r="K61" s="231"/>
    </row>
    <row r="62" spans="1:11" ht="39.75" customHeight="1">
      <c r="A62" s="218" t="s">
        <v>111</v>
      </c>
      <c r="B62" s="222" t="s">
        <v>112</v>
      </c>
      <c r="D62" s="241"/>
      <c r="E62" s="231"/>
      <c r="F62" s="231"/>
      <c r="G62" s="231"/>
      <c r="H62" s="242"/>
      <c r="I62" s="231"/>
      <c r="J62" s="231"/>
      <c r="K62" s="231"/>
    </row>
    <row r="63" spans="1:11" ht="16.5" customHeight="1">
      <c r="A63" s="224" t="s">
        <v>114</v>
      </c>
      <c r="B63" s="225" t="s">
        <v>113</v>
      </c>
      <c r="C63" s="217" t="s">
        <v>277</v>
      </c>
      <c r="D63" s="241">
        <v>33</v>
      </c>
      <c r="E63" s="231">
        <v>1745.454</v>
      </c>
      <c r="F63" s="231">
        <f>D63*E63/1000</f>
        <v>57.599982</v>
      </c>
      <c r="G63" s="231">
        <v>23.1</v>
      </c>
      <c r="H63" s="242">
        <f>F63-I63-J63-K63-G63</f>
        <v>34.499981999999996</v>
      </c>
      <c r="I63" s="231">
        <v>0</v>
      </c>
      <c r="J63" s="231">
        <v>0</v>
      </c>
      <c r="K63" s="231">
        <v>0</v>
      </c>
    </row>
    <row r="64" spans="1:11" ht="15" customHeight="1">
      <c r="A64" s="224" t="s">
        <v>115</v>
      </c>
      <c r="B64" s="225" t="s">
        <v>116</v>
      </c>
      <c r="C64" s="217" t="s">
        <v>278</v>
      </c>
      <c r="D64" s="241">
        <v>33</v>
      </c>
      <c r="E64" s="231">
        <v>1745.454</v>
      </c>
      <c r="F64" s="231">
        <f>D64*E64/1000</f>
        <v>57.599982</v>
      </c>
      <c r="G64" s="231">
        <v>23.1</v>
      </c>
      <c r="H64" s="242">
        <f>F64-I64-J64-K64-G64</f>
        <v>34.499981999999996</v>
      </c>
      <c r="I64" s="231">
        <v>0</v>
      </c>
      <c r="J64" s="231">
        <v>0</v>
      </c>
      <c r="K64" s="231">
        <v>0</v>
      </c>
    </row>
    <row r="65" spans="1:11" ht="15.75" customHeight="1">
      <c r="A65" s="224" t="s">
        <v>117</v>
      </c>
      <c r="B65" s="225" t="s">
        <v>549</v>
      </c>
      <c r="C65" s="217" t="s">
        <v>278</v>
      </c>
      <c r="D65" s="241">
        <v>25</v>
      </c>
      <c r="E65" s="231">
        <v>2440</v>
      </c>
      <c r="F65" s="231">
        <f>D65*E65/1000</f>
        <v>61</v>
      </c>
      <c r="G65" s="231">
        <v>17.5</v>
      </c>
      <c r="H65" s="242">
        <f>F65-I65-J65-K65-G65</f>
        <v>43.5</v>
      </c>
      <c r="I65" s="231">
        <v>0</v>
      </c>
      <c r="J65" s="231">
        <v>0</v>
      </c>
      <c r="K65" s="231">
        <v>0</v>
      </c>
    </row>
    <row r="66" spans="1:11" ht="15.75" customHeight="1">
      <c r="A66" s="224" t="s">
        <v>118</v>
      </c>
      <c r="B66" s="225" t="s">
        <v>119</v>
      </c>
      <c r="C66" s="217" t="s">
        <v>568</v>
      </c>
      <c r="D66" s="241">
        <v>25</v>
      </c>
      <c r="E66" s="231">
        <v>2100</v>
      </c>
      <c r="F66" s="231">
        <f>D66*E66/1000</f>
        <v>52.5</v>
      </c>
      <c r="G66" s="231">
        <v>15</v>
      </c>
      <c r="H66" s="242">
        <f>F66-I66-J66-K66-G66</f>
        <v>37.5</v>
      </c>
      <c r="I66" s="231">
        <v>0</v>
      </c>
      <c r="J66" s="231">
        <v>0</v>
      </c>
      <c r="K66" s="231">
        <v>0</v>
      </c>
    </row>
    <row r="67" spans="1:11" s="42" customFormat="1" ht="12.75">
      <c r="A67" s="223" t="s">
        <v>120</v>
      </c>
      <c r="B67" s="219"/>
      <c r="C67" s="209"/>
      <c r="D67" s="244">
        <f>SUM(D63:D66)</f>
        <v>116</v>
      </c>
      <c r="E67" s="245"/>
      <c r="F67" s="245">
        <f aca="true" t="shared" si="9" ref="F67:K67">SUM(F63:F66)</f>
        <v>228.699964</v>
      </c>
      <c r="G67" s="245">
        <f t="shared" si="9"/>
        <v>78.7</v>
      </c>
      <c r="H67" s="243">
        <f t="shared" si="9"/>
        <v>149.99996399999998</v>
      </c>
      <c r="I67" s="245">
        <f t="shared" si="9"/>
        <v>0</v>
      </c>
      <c r="J67" s="245">
        <f t="shared" si="9"/>
        <v>0</v>
      </c>
      <c r="K67" s="245">
        <f t="shared" si="9"/>
        <v>0</v>
      </c>
    </row>
    <row r="68" spans="1:11" ht="41.25" customHeight="1">
      <c r="A68" s="218" t="s">
        <v>121</v>
      </c>
      <c r="B68" s="222" t="s">
        <v>122</v>
      </c>
      <c r="D68" s="241"/>
      <c r="E68" s="231"/>
      <c r="F68" s="231"/>
      <c r="G68" s="231"/>
      <c r="H68" s="242"/>
      <c r="I68" s="231"/>
      <c r="J68" s="231"/>
      <c r="K68" s="231"/>
    </row>
    <row r="69" spans="1:11" ht="27.75" customHeight="1">
      <c r="A69" s="224" t="s">
        <v>124</v>
      </c>
      <c r="B69" s="225" t="s">
        <v>123</v>
      </c>
      <c r="C69" s="217" t="s">
        <v>277</v>
      </c>
      <c r="D69" s="241">
        <v>500</v>
      </c>
      <c r="E69" s="231">
        <v>20</v>
      </c>
      <c r="F69" s="231">
        <f aca="true" t="shared" si="10" ref="F69:F74">D69*E69/1000</f>
        <v>10</v>
      </c>
      <c r="G69" s="231">
        <v>0</v>
      </c>
      <c r="H69" s="242">
        <f aca="true" t="shared" si="11" ref="H69:H74">F69-I69-J69-K69-G69</f>
        <v>10</v>
      </c>
      <c r="I69" s="231">
        <v>0</v>
      </c>
      <c r="J69" s="231">
        <v>0</v>
      </c>
      <c r="K69" s="231">
        <v>0</v>
      </c>
    </row>
    <row r="70" spans="1:11" ht="16.5" customHeight="1">
      <c r="A70" s="224" t="s">
        <v>126</v>
      </c>
      <c r="B70" s="225" t="s">
        <v>125</v>
      </c>
      <c r="C70" s="217" t="s">
        <v>278</v>
      </c>
      <c r="D70" s="241">
        <v>500</v>
      </c>
      <c r="E70" s="231">
        <v>20</v>
      </c>
      <c r="F70" s="231">
        <f t="shared" si="10"/>
        <v>10</v>
      </c>
      <c r="G70" s="231">
        <v>0</v>
      </c>
      <c r="H70" s="242">
        <f t="shared" si="11"/>
        <v>10</v>
      </c>
      <c r="I70" s="231">
        <v>0</v>
      </c>
      <c r="J70" s="231">
        <v>0</v>
      </c>
      <c r="K70" s="231">
        <v>0</v>
      </c>
    </row>
    <row r="71" spans="1:11" ht="15.75" customHeight="1">
      <c r="A71" s="224" t="s">
        <v>127</v>
      </c>
      <c r="B71" s="225" t="s">
        <v>128</v>
      </c>
      <c r="C71" s="217" t="s">
        <v>279</v>
      </c>
      <c r="D71" s="241">
        <v>500</v>
      </c>
      <c r="E71" s="231">
        <v>30</v>
      </c>
      <c r="F71" s="231">
        <f t="shared" si="10"/>
        <v>15</v>
      </c>
      <c r="G71" s="231">
        <v>0</v>
      </c>
      <c r="H71" s="242">
        <f t="shared" si="11"/>
        <v>15</v>
      </c>
      <c r="I71" s="231">
        <v>0</v>
      </c>
      <c r="J71" s="231">
        <v>0</v>
      </c>
      <c r="K71" s="231">
        <v>0</v>
      </c>
    </row>
    <row r="72" spans="1:11" ht="12.75">
      <c r="A72" s="224" t="s">
        <v>129</v>
      </c>
      <c r="B72" s="225" t="s">
        <v>130</v>
      </c>
      <c r="C72" s="217" t="s">
        <v>279</v>
      </c>
      <c r="D72" s="241">
        <v>500</v>
      </c>
      <c r="E72" s="231">
        <v>20</v>
      </c>
      <c r="F72" s="231">
        <f t="shared" si="10"/>
        <v>10</v>
      </c>
      <c r="G72" s="231">
        <v>0</v>
      </c>
      <c r="H72" s="242">
        <f t="shared" si="11"/>
        <v>10</v>
      </c>
      <c r="I72" s="231">
        <v>0</v>
      </c>
      <c r="J72" s="231">
        <v>0</v>
      </c>
      <c r="K72" s="231">
        <v>0</v>
      </c>
    </row>
    <row r="73" spans="1:11" ht="15.75" customHeight="1">
      <c r="A73" s="224" t="s">
        <v>131</v>
      </c>
      <c r="B73" s="225" t="s">
        <v>132</v>
      </c>
      <c r="C73" s="217" t="s">
        <v>278</v>
      </c>
      <c r="D73" s="241">
        <v>600</v>
      </c>
      <c r="E73" s="231">
        <v>50</v>
      </c>
      <c r="F73" s="231">
        <f t="shared" si="10"/>
        <v>30</v>
      </c>
      <c r="G73" s="231">
        <v>0</v>
      </c>
      <c r="H73" s="242">
        <f t="shared" si="11"/>
        <v>30</v>
      </c>
      <c r="I73" s="231">
        <v>0</v>
      </c>
      <c r="J73" s="231">
        <v>0</v>
      </c>
      <c r="K73" s="231">
        <v>0</v>
      </c>
    </row>
    <row r="74" spans="1:11" ht="15" customHeight="1">
      <c r="A74" s="224" t="s">
        <v>133</v>
      </c>
      <c r="B74" s="225" t="s">
        <v>626</v>
      </c>
      <c r="C74" s="217" t="s">
        <v>573</v>
      </c>
      <c r="D74" s="241">
        <v>600</v>
      </c>
      <c r="E74" s="231">
        <v>50</v>
      </c>
      <c r="F74" s="231">
        <f t="shared" si="10"/>
        <v>30</v>
      </c>
      <c r="G74" s="231">
        <v>0</v>
      </c>
      <c r="H74" s="242">
        <f t="shared" si="11"/>
        <v>30</v>
      </c>
      <c r="I74" s="231">
        <v>0</v>
      </c>
      <c r="J74" s="231">
        <v>0</v>
      </c>
      <c r="K74" s="231">
        <v>0</v>
      </c>
    </row>
    <row r="75" spans="1:11" ht="15.75" customHeight="1">
      <c r="A75" s="224" t="s">
        <v>134</v>
      </c>
      <c r="B75" s="225" t="s">
        <v>135</v>
      </c>
      <c r="C75" s="217" t="s">
        <v>136</v>
      </c>
      <c r="D75" s="241">
        <v>80</v>
      </c>
      <c r="E75" s="231">
        <v>132.5</v>
      </c>
      <c r="F75" s="231">
        <v>10.6</v>
      </c>
      <c r="G75" s="231">
        <v>0</v>
      </c>
      <c r="H75" s="242">
        <f aca="true" t="shared" si="12" ref="H75:H82">F75-I75-J75-K75-G75</f>
        <v>10.6</v>
      </c>
      <c r="I75" s="231">
        <v>0</v>
      </c>
      <c r="J75" s="231">
        <v>0</v>
      </c>
      <c r="K75" s="231">
        <v>0</v>
      </c>
    </row>
    <row r="76" spans="1:11" ht="25.5" customHeight="1">
      <c r="A76" s="224" t="s">
        <v>138</v>
      </c>
      <c r="B76" s="225" t="s">
        <v>137</v>
      </c>
      <c r="C76" s="217" t="s">
        <v>136</v>
      </c>
      <c r="D76" s="241">
        <v>20</v>
      </c>
      <c r="E76" s="231">
        <v>1000</v>
      </c>
      <c r="F76" s="231">
        <v>20</v>
      </c>
      <c r="G76" s="231">
        <v>0</v>
      </c>
      <c r="H76" s="242">
        <f t="shared" si="12"/>
        <v>20</v>
      </c>
      <c r="I76" s="231">
        <v>0</v>
      </c>
      <c r="J76" s="231">
        <v>0</v>
      </c>
      <c r="K76" s="231">
        <v>0</v>
      </c>
    </row>
    <row r="77" spans="1:11" ht="27.75" customHeight="1">
      <c r="A77" s="224" t="s">
        <v>139</v>
      </c>
      <c r="B77" s="225" t="s">
        <v>140</v>
      </c>
      <c r="C77" s="217" t="s">
        <v>136</v>
      </c>
      <c r="D77" s="241">
        <v>200</v>
      </c>
      <c r="E77" s="231">
        <v>50</v>
      </c>
      <c r="F77" s="231">
        <v>10</v>
      </c>
      <c r="G77" s="231">
        <v>0</v>
      </c>
      <c r="H77" s="242">
        <f t="shared" si="12"/>
        <v>10</v>
      </c>
      <c r="I77" s="231">
        <v>0</v>
      </c>
      <c r="J77" s="231">
        <v>0</v>
      </c>
      <c r="K77" s="231">
        <v>0</v>
      </c>
    </row>
    <row r="78" spans="1:11" ht="27" customHeight="1">
      <c r="A78" s="224" t="s">
        <v>141</v>
      </c>
      <c r="B78" s="225" t="s">
        <v>142</v>
      </c>
      <c r="C78" s="217" t="s">
        <v>136</v>
      </c>
      <c r="D78" s="241">
        <v>100</v>
      </c>
      <c r="E78" s="231">
        <v>100</v>
      </c>
      <c r="F78" s="231">
        <v>10</v>
      </c>
      <c r="G78" s="231">
        <v>0</v>
      </c>
      <c r="H78" s="242">
        <f t="shared" si="12"/>
        <v>10</v>
      </c>
      <c r="I78" s="231">
        <v>0</v>
      </c>
      <c r="J78" s="231">
        <v>0</v>
      </c>
      <c r="K78" s="231">
        <v>0</v>
      </c>
    </row>
    <row r="79" spans="1:11" ht="16.5" customHeight="1">
      <c r="A79" s="224" t="s">
        <v>143</v>
      </c>
      <c r="B79" s="225" t="s">
        <v>144</v>
      </c>
      <c r="C79" s="217" t="s">
        <v>136</v>
      </c>
      <c r="D79" s="241"/>
      <c r="E79" s="231"/>
      <c r="F79" s="231">
        <v>30</v>
      </c>
      <c r="G79" s="231">
        <v>0</v>
      </c>
      <c r="H79" s="242">
        <f t="shared" si="12"/>
        <v>30</v>
      </c>
      <c r="I79" s="231">
        <v>0</v>
      </c>
      <c r="J79" s="231">
        <v>0</v>
      </c>
      <c r="K79" s="231">
        <v>0</v>
      </c>
    </row>
    <row r="80" spans="1:11" ht="15.75" customHeight="1">
      <c r="A80" s="224" t="s">
        <v>145</v>
      </c>
      <c r="B80" s="225" t="s">
        <v>215</v>
      </c>
      <c r="C80" s="217" t="s">
        <v>136</v>
      </c>
      <c r="D80" s="241">
        <v>80</v>
      </c>
      <c r="E80" s="231">
        <v>275</v>
      </c>
      <c r="F80" s="231">
        <v>22</v>
      </c>
      <c r="G80" s="231">
        <v>0</v>
      </c>
      <c r="H80" s="242">
        <f t="shared" si="12"/>
        <v>22</v>
      </c>
      <c r="I80" s="231">
        <v>0</v>
      </c>
      <c r="J80" s="231">
        <v>0</v>
      </c>
      <c r="K80" s="231">
        <v>0</v>
      </c>
    </row>
    <row r="81" spans="1:11" ht="12.75">
      <c r="A81" s="224" t="s">
        <v>147</v>
      </c>
      <c r="B81" s="225" t="s">
        <v>148</v>
      </c>
      <c r="C81" s="217" t="s">
        <v>277</v>
      </c>
      <c r="D81" s="241">
        <v>300</v>
      </c>
      <c r="E81" s="231">
        <v>50</v>
      </c>
      <c r="F81" s="231">
        <v>15</v>
      </c>
      <c r="G81" s="231">
        <v>0</v>
      </c>
      <c r="H81" s="242">
        <f t="shared" si="12"/>
        <v>15</v>
      </c>
      <c r="I81" s="231">
        <v>0</v>
      </c>
      <c r="J81" s="231">
        <v>0</v>
      </c>
      <c r="K81" s="231">
        <v>0</v>
      </c>
    </row>
    <row r="82" spans="1:11" ht="15" customHeight="1">
      <c r="A82" s="224" t="s">
        <v>149</v>
      </c>
      <c r="B82" s="225" t="s">
        <v>150</v>
      </c>
      <c r="C82" s="217" t="s">
        <v>570</v>
      </c>
      <c r="D82" s="241"/>
      <c r="E82" s="231"/>
      <c r="F82" s="231">
        <v>25</v>
      </c>
      <c r="G82" s="231">
        <v>0</v>
      </c>
      <c r="H82" s="242">
        <f t="shared" si="12"/>
        <v>25</v>
      </c>
      <c r="I82" s="231">
        <v>0</v>
      </c>
      <c r="J82" s="231">
        <v>0</v>
      </c>
      <c r="K82" s="231">
        <v>0</v>
      </c>
    </row>
    <row r="83" spans="1:11" ht="15.75" customHeight="1">
      <c r="A83" s="224" t="s">
        <v>151</v>
      </c>
      <c r="B83" s="225" t="s">
        <v>152</v>
      </c>
      <c r="C83" s="217" t="s">
        <v>279</v>
      </c>
      <c r="D83" s="241">
        <v>400</v>
      </c>
      <c r="E83" s="231">
        <v>131</v>
      </c>
      <c r="F83" s="231">
        <f>D83*E83/1000</f>
        <v>52.4</v>
      </c>
      <c r="G83" s="231">
        <v>0</v>
      </c>
      <c r="H83" s="242">
        <f>F83-I83-J83-K83-G83</f>
        <v>52.4</v>
      </c>
      <c r="I83" s="231">
        <v>0</v>
      </c>
      <c r="J83" s="231">
        <v>0</v>
      </c>
      <c r="K83" s="231">
        <v>0</v>
      </c>
    </row>
    <row r="84" spans="1:11" s="216" customFormat="1" ht="12.75">
      <c r="A84" s="226" t="s">
        <v>146</v>
      </c>
      <c r="B84" s="228"/>
      <c r="C84" s="209"/>
      <c r="D84" s="244">
        <f>SUM(D69:D81)</f>
        <v>3980</v>
      </c>
      <c r="E84" s="245"/>
      <c r="F84" s="245">
        <f aca="true" t="shared" si="13" ref="F84:K84">SUM(F69:F83)</f>
        <v>300</v>
      </c>
      <c r="G84" s="245">
        <f t="shared" si="13"/>
        <v>0</v>
      </c>
      <c r="H84" s="243">
        <f t="shared" si="13"/>
        <v>300</v>
      </c>
      <c r="I84" s="245">
        <f t="shared" si="13"/>
        <v>0</v>
      </c>
      <c r="J84" s="245">
        <f t="shared" si="13"/>
        <v>0</v>
      </c>
      <c r="K84" s="245">
        <f t="shared" si="13"/>
        <v>0</v>
      </c>
    </row>
    <row r="85" spans="1:11" ht="27.75" customHeight="1">
      <c r="A85" s="218" t="s">
        <v>153</v>
      </c>
      <c r="B85" s="222" t="s">
        <v>154</v>
      </c>
      <c r="C85" s="217" t="s">
        <v>156</v>
      </c>
      <c r="D85" s="241">
        <v>1000</v>
      </c>
      <c r="E85" s="231">
        <v>50</v>
      </c>
      <c r="F85" s="231">
        <f>D85*E85/1000</f>
        <v>50</v>
      </c>
      <c r="G85" s="231">
        <v>0</v>
      </c>
      <c r="H85" s="243">
        <f>F85-I85-J85-K85-G85</f>
        <v>50</v>
      </c>
      <c r="I85" s="231">
        <v>0</v>
      </c>
      <c r="J85" s="231">
        <v>0</v>
      </c>
      <c r="K85" s="231">
        <v>0</v>
      </c>
    </row>
    <row r="86" spans="1:11" ht="63.75" customHeight="1">
      <c r="A86" s="218" t="s">
        <v>155</v>
      </c>
      <c r="B86" s="222" t="s">
        <v>616</v>
      </c>
      <c r="D86" s="241">
        <v>14514</v>
      </c>
      <c r="E86" s="231"/>
      <c r="F86" s="231">
        <v>748.7</v>
      </c>
      <c r="G86" s="231">
        <v>0</v>
      </c>
      <c r="H86" s="243">
        <f>F86-I86-J86-K86-G86</f>
        <v>748.7</v>
      </c>
      <c r="I86" s="231">
        <v>0</v>
      </c>
      <c r="J86" s="231">
        <v>0</v>
      </c>
      <c r="K86" s="231">
        <v>0</v>
      </c>
    </row>
    <row r="87" spans="1:11" s="216" customFormat="1" ht="12.75">
      <c r="A87" s="226" t="s">
        <v>157</v>
      </c>
      <c r="B87" s="228"/>
      <c r="C87" s="209"/>
      <c r="D87" s="244">
        <f>D86+D85+D84+D67</f>
        <v>19610</v>
      </c>
      <c r="E87" s="245"/>
      <c r="F87" s="245">
        <f aca="true" t="shared" si="14" ref="F87:K87">F86+F85+F84+F67</f>
        <v>1327.399964</v>
      </c>
      <c r="G87" s="245">
        <f t="shared" si="14"/>
        <v>78.7</v>
      </c>
      <c r="H87" s="243">
        <f>H86+H85+H84+H67</f>
        <v>1248.699964</v>
      </c>
      <c r="I87" s="245">
        <f t="shared" si="14"/>
        <v>0</v>
      </c>
      <c r="J87" s="245">
        <f t="shared" si="14"/>
        <v>0</v>
      </c>
      <c r="K87" s="245">
        <f t="shared" si="14"/>
        <v>0</v>
      </c>
    </row>
    <row r="88" spans="1:11" ht="66" customHeight="1">
      <c r="A88" s="218" t="s">
        <v>158</v>
      </c>
      <c r="B88" s="219" t="s">
        <v>159</v>
      </c>
      <c r="D88" s="241"/>
      <c r="E88" s="231"/>
      <c r="F88" s="231"/>
      <c r="G88" s="231"/>
      <c r="H88" s="242"/>
      <c r="I88" s="231"/>
      <c r="J88" s="231"/>
      <c r="K88" s="231"/>
    </row>
    <row r="89" spans="1:11" ht="26.25" customHeight="1">
      <c r="A89" s="218" t="s">
        <v>161</v>
      </c>
      <c r="B89" s="222" t="s">
        <v>160</v>
      </c>
      <c r="D89" s="241"/>
      <c r="E89" s="231"/>
      <c r="F89" s="231"/>
      <c r="G89" s="231"/>
      <c r="H89" s="242"/>
      <c r="I89" s="231"/>
      <c r="J89" s="231"/>
      <c r="K89" s="231"/>
    </row>
    <row r="90" spans="1:11" ht="25.5" customHeight="1">
      <c r="A90" s="442" t="s">
        <v>169</v>
      </c>
      <c r="B90" s="443" t="s">
        <v>218</v>
      </c>
      <c r="C90" s="247" t="s">
        <v>164</v>
      </c>
      <c r="D90" s="241">
        <v>266</v>
      </c>
      <c r="E90" s="231">
        <v>12257</v>
      </c>
      <c r="F90" s="231">
        <f>D90*E90/1000</f>
        <v>3260.362</v>
      </c>
      <c r="G90" s="231">
        <v>532</v>
      </c>
      <c r="H90" s="242">
        <f>F90-I90-J90-K90-G90</f>
        <v>120.07200000000012</v>
      </c>
      <c r="I90" s="231">
        <v>0</v>
      </c>
      <c r="J90" s="231">
        <v>0</v>
      </c>
      <c r="K90" s="231">
        <v>2608.29</v>
      </c>
    </row>
    <row r="91" spans="1:11" ht="24.75" customHeight="1">
      <c r="A91" s="442"/>
      <c r="B91" s="443"/>
      <c r="C91" s="247" t="s">
        <v>164</v>
      </c>
      <c r="D91" s="241">
        <v>239</v>
      </c>
      <c r="E91" s="231">
        <v>12257</v>
      </c>
      <c r="F91" s="231">
        <v>2929.43</v>
      </c>
      <c r="G91" s="231">
        <v>478</v>
      </c>
      <c r="H91" s="242">
        <v>2451.43</v>
      </c>
      <c r="I91" s="231">
        <v>0</v>
      </c>
      <c r="J91" s="231">
        <v>0</v>
      </c>
      <c r="K91" s="231">
        <v>0</v>
      </c>
    </row>
    <row r="92" spans="1:11" ht="24.75" customHeight="1">
      <c r="A92" s="442"/>
      <c r="B92" s="443"/>
      <c r="C92" s="247" t="s">
        <v>165</v>
      </c>
      <c r="D92" s="241">
        <v>120</v>
      </c>
      <c r="E92" s="231">
        <v>8171</v>
      </c>
      <c r="F92" s="231">
        <f>D92*E92/1000</f>
        <v>980.52</v>
      </c>
      <c r="G92" s="231">
        <v>159.96</v>
      </c>
      <c r="H92" s="242">
        <f>F92-I92-J92-K92-G92</f>
        <v>820.56</v>
      </c>
      <c r="I92" s="231">
        <v>0</v>
      </c>
      <c r="J92" s="231">
        <v>0</v>
      </c>
      <c r="K92" s="231">
        <v>0</v>
      </c>
    </row>
    <row r="93" spans="1:11" ht="27" customHeight="1">
      <c r="A93" s="250"/>
      <c r="B93" s="251" t="s">
        <v>217</v>
      </c>
      <c r="C93" s="247" t="s">
        <v>167</v>
      </c>
      <c r="D93" s="241">
        <v>335</v>
      </c>
      <c r="E93" s="231">
        <v>12257</v>
      </c>
      <c r="F93" s="231">
        <v>4106.09</v>
      </c>
      <c r="G93" s="231">
        <v>0</v>
      </c>
      <c r="H93" s="242">
        <v>0</v>
      </c>
      <c r="I93" s="231">
        <v>4106.09</v>
      </c>
      <c r="J93" s="231">
        <v>0</v>
      </c>
      <c r="K93" s="231">
        <v>0</v>
      </c>
    </row>
    <row r="94" spans="1:11" ht="21" customHeight="1">
      <c r="A94" s="436" t="s">
        <v>166</v>
      </c>
      <c r="B94" s="438" t="s">
        <v>181</v>
      </c>
      <c r="C94" s="247" t="s">
        <v>167</v>
      </c>
      <c r="D94" s="241">
        <v>93</v>
      </c>
      <c r="E94" s="231">
        <v>10506</v>
      </c>
      <c r="F94" s="231">
        <f>D94*E94/1000</f>
        <v>977.058</v>
      </c>
      <c r="G94" s="231">
        <v>186</v>
      </c>
      <c r="H94" s="242">
        <f>F94-I94-J94-K94-G94</f>
        <v>9.408000000000015</v>
      </c>
      <c r="I94" s="231">
        <v>0</v>
      </c>
      <c r="J94" s="231">
        <v>0</v>
      </c>
      <c r="K94" s="231">
        <v>781.65</v>
      </c>
    </row>
    <row r="95" spans="1:11" ht="22.5">
      <c r="A95" s="437"/>
      <c r="B95" s="439"/>
      <c r="C95" s="217" t="s">
        <v>167</v>
      </c>
      <c r="D95" s="241">
        <v>118</v>
      </c>
      <c r="E95" s="231">
        <v>10506</v>
      </c>
      <c r="F95" s="231">
        <f>D95*E95/1000</f>
        <v>1239.708</v>
      </c>
      <c r="G95" s="231">
        <v>236</v>
      </c>
      <c r="H95" s="242">
        <f>F95-I95-J95-K95-G95</f>
        <v>1003.7080000000001</v>
      </c>
      <c r="I95" s="231">
        <v>0</v>
      </c>
      <c r="J95" s="231">
        <v>0</v>
      </c>
      <c r="K95" s="231">
        <v>0</v>
      </c>
    </row>
    <row r="96" spans="1:11" ht="25.5">
      <c r="A96" s="249"/>
      <c r="B96" s="229" t="s">
        <v>217</v>
      </c>
      <c r="C96" s="217" t="s">
        <v>167</v>
      </c>
      <c r="D96" s="241">
        <v>89</v>
      </c>
      <c r="E96" s="231">
        <v>10506</v>
      </c>
      <c r="F96" s="231">
        <f>D96*E96/1000</f>
        <v>935.034</v>
      </c>
      <c r="G96" s="231">
        <v>0</v>
      </c>
      <c r="H96" s="242">
        <v>0</v>
      </c>
      <c r="I96" s="242">
        <v>935.03</v>
      </c>
      <c r="J96" s="231">
        <v>0</v>
      </c>
      <c r="K96" s="231">
        <v>0</v>
      </c>
    </row>
    <row r="97" spans="1:11" ht="39" customHeight="1">
      <c r="A97" s="230" t="s">
        <v>196</v>
      </c>
      <c r="B97" s="229" t="s">
        <v>212</v>
      </c>
      <c r="D97" s="241"/>
      <c r="E97" s="231"/>
      <c r="F97" s="231">
        <v>1763.49</v>
      </c>
      <c r="G97" s="231"/>
      <c r="H97" s="242">
        <v>1763.49</v>
      </c>
      <c r="I97" s="231"/>
      <c r="J97" s="231"/>
      <c r="K97" s="231"/>
    </row>
    <row r="98" spans="1:11" s="42" customFormat="1" ht="12.75">
      <c r="A98" s="223" t="s">
        <v>168</v>
      </c>
      <c r="B98" s="219"/>
      <c r="C98" s="209"/>
      <c r="D98" s="244">
        <f>SUM(D90:D96)</f>
        <v>1260</v>
      </c>
      <c r="E98" s="245"/>
      <c r="F98" s="245">
        <f>SUM(F90:F97)</f>
        <v>16191.692</v>
      </c>
      <c r="G98" s="245">
        <f>SUM(G90:G96)</f>
        <v>1591.96</v>
      </c>
      <c r="H98" s="243">
        <f>SUM(H90:H97)</f>
        <v>6168.668</v>
      </c>
      <c r="I98" s="245">
        <f>SUM(I90:I96)</f>
        <v>5041.12</v>
      </c>
      <c r="J98" s="245">
        <f>SUM(J90:J96)</f>
        <v>0</v>
      </c>
      <c r="K98" s="245">
        <f>SUM(K90:K96)</f>
        <v>3389.94</v>
      </c>
    </row>
    <row r="99" spans="1:11" ht="75.75" customHeight="1">
      <c r="A99" s="218" t="s">
        <v>170</v>
      </c>
      <c r="B99" s="222" t="s">
        <v>611</v>
      </c>
      <c r="D99" s="241"/>
      <c r="E99" s="231"/>
      <c r="F99" s="231"/>
      <c r="G99" s="231"/>
      <c r="H99" s="242"/>
      <c r="I99" s="231"/>
      <c r="J99" s="231"/>
      <c r="K99" s="231"/>
    </row>
    <row r="100" spans="1:11" ht="27.75" customHeight="1">
      <c r="A100" s="224" t="s">
        <v>209</v>
      </c>
      <c r="B100" s="225" t="s">
        <v>207</v>
      </c>
      <c r="C100" s="217" t="s">
        <v>573</v>
      </c>
      <c r="D100" s="241">
        <v>1100</v>
      </c>
      <c r="E100" s="231">
        <v>995.318</v>
      </c>
      <c r="F100" s="231">
        <f>D100*E100/1000</f>
        <v>1094.8498</v>
      </c>
      <c r="G100" s="231">
        <v>0</v>
      </c>
      <c r="H100" s="242">
        <f>F100-I100-J100-K100-G100</f>
        <v>1094.8498</v>
      </c>
      <c r="I100" s="231">
        <v>0</v>
      </c>
      <c r="J100" s="231">
        <v>0</v>
      </c>
      <c r="K100" s="231">
        <v>0</v>
      </c>
    </row>
    <row r="101" spans="1:11" ht="27.75" customHeight="1">
      <c r="A101" s="224" t="s">
        <v>208</v>
      </c>
      <c r="B101" s="225" t="s">
        <v>210</v>
      </c>
      <c r="C101" s="217" t="s">
        <v>573</v>
      </c>
      <c r="D101" s="241">
        <v>220</v>
      </c>
      <c r="E101" s="231">
        <v>994.42</v>
      </c>
      <c r="F101" s="231">
        <f>D101*E101/1000</f>
        <v>218.7724</v>
      </c>
      <c r="G101" s="231">
        <v>0</v>
      </c>
      <c r="H101" s="242">
        <v>0</v>
      </c>
      <c r="I101" s="231">
        <v>218.77</v>
      </c>
      <c r="J101" s="231">
        <v>0</v>
      </c>
      <c r="K101" s="231">
        <v>0</v>
      </c>
    </row>
    <row r="102" spans="1:11" ht="25.5" customHeight="1">
      <c r="A102" s="224" t="s">
        <v>171</v>
      </c>
      <c r="B102" s="225" t="s">
        <v>172</v>
      </c>
      <c r="C102" s="217" t="s">
        <v>277</v>
      </c>
      <c r="D102" s="241">
        <v>50</v>
      </c>
      <c r="E102" s="231">
        <v>800</v>
      </c>
      <c r="F102" s="231">
        <f>D102*E102/1000</f>
        <v>40</v>
      </c>
      <c r="G102" s="231">
        <v>0</v>
      </c>
      <c r="H102" s="242">
        <f>F102-I102-J102-K102-G102</f>
        <v>40</v>
      </c>
      <c r="I102" s="231">
        <v>0</v>
      </c>
      <c r="J102" s="231">
        <v>0</v>
      </c>
      <c r="K102" s="231">
        <v>0</v>
      </c>
    </row>
    <row r="103" spans="1:11" ht="40.5" customHeight="1">
      <c r="A103" s="224" t="s">
        <v>173</v>
      </c>
      <c r="B103" s="225" t="s">
        <v>174</v>
      </c>
      <c r="C103" s="217" t="s">
        <v>175</v>
      </c>
      <c r="D103" s="241">
        <v>215</v>
      </c>
      <c r="E103" s="231">
        <v>596.65</v>
      </c>
      <c r="F103" s="231">
        <f>D103*E103/1000</f>
        <v>128.27975</v>
      </c>
      <c r="G103" s="231">
        <v>0</v>
      </c>
      <c r="H103" s="242">
        <f>F103-I103-J103-K103-G103</f>
        <v>128.27975</v>
      </c>
      <c r="I103" s="231">
        <v>0</v>
      </c>
      <c r="J103" s="231">
        <v>0</v>
      </c>
      <c r="K103" s="231">
        <v>0</v>
      </c>
    </row>
    <row r="104" spans="1:11" s="42" customFormat="1" ht="12.75">
      <c r="A104" s="223" t="s">
        <v>176</v>
      </c>
      <c r="B104" s="219"/>
      <c r="C104" s="209"/>
      <c r="D104" s="244">
        <f>SUM(D100:D103)</f>
        <v>1585</v>
      </c>
      <c r="E104" s="245"/>
      <c r="F104" s="245">
        <f aca="true" t="shared" si="15" ref="F104:K104">SUM(F100:F103)</f>
        <v>1481.90195</v>
      </c>
      <c r="G104" s="245">
        <f t="shared" si="15"/>
        <v>0</v>
      </c>
      <c r="H104" s="243">
        <f t="shared" si="15"/>
        <v>1263.1295499999999</v>
      </c>
      <c r="I104" s="245">
        <f t="shared" si="15"/>
        <v>218.77</v>
      </c>
      <c r="J104" s="245">
        <f t="shared" si="15"/>
        <v>0</v>
      </c>
      <c r="K104" s="245">
        <f t="shared" si="15"/>
        <v>0</v>
      </c>
    </row>
    <row r="105" spans="1:11" ht="27" customHeight="1">
      <c r="A105" s="218" t="s">
        <v>177</v>
      </c>
      <c r="B105" s="222" t="s">
        <v>178</v>
      </c>
      <c r="C105" s="217" t="s">
        <v>573</v>
      </c>
      <c r="D105" s="241">
        <v>450</v>
      </c>
      <c r="E105" s="231">
        <v>1461.31</v>
      </c>
      <c r="F105" s="231">
        <f>D105*E105/1000</f>
        <v>657.5895</v>
      </c>
      <c r="G105" s="231">
        <v>0</v>
      </c>
      <c r="H105" s="243">
        <f>F105-I105-J105-K105-G105</f>
        <v>657.5895</v>
      </c>
      <c r="I105" s="231">
        <v>0</v>
      </c>
      <c r="J105" s="231">
        <v>0</v>
      </c>
      <c r="K105" s="231">
        <v>0</v>
      </c>
    </row>
    <row r="106" spans="1:11" ht="24.75" customHeight="1">
      <c r="A106" s="218" t="s">
        <v>179</v>
      </c>
      <c r="B106" s="208" t="s">
        <v>613</v>
      </c>
      <c r="C106" s="217" t="s">
        <v>213</v>
      </c>
      <c r="D106" s="241">
        <v>400</v>
      </c>
      <c r="E106" s="231">
        <v>50</v>
      </c>
      <c r="F106" s="231">
        <f>D106*E106/1000</f>
        <v>20</v>
      </c>
      <c r="G106" s="231">
        <v>0</v>
      </c>
      <c r="H106" s="243">
        <f>F106-I106-J106-K106-G106</f>
        <v>20</v>
      </c>
      <c r="I106" s="231">
        <v>0</v>
      </c>
      <c r="J106" s="231">
        <v>0</v>
      </c>
      <c r="K106" s="231">
        <v>0</v>
      </c>
    </row>
    <row r="107" spans="1:11" s="216" customFormat="1" ht="12.75">
      <c r="A107" s="226" t="s">
        <v>180</v>
      </c>
      <c r="B107" s="228"/>
      <c r="C107" s="209"/>
      <c r="D107" s="244">
        <f>D106+D105+D104+D98</f>
        <v>3695</v>
      </c>
      <c r="E107" s="245"/>
      <c r="F107" s="245">
        <f aca="true" t="shared" si="16" ref="F107:K107">F106+F105+F104+F98</f>
        <v>18351.18345</v>
      </c>
      <c r="G107" s="245">
        <f t="shared" si="16"/>
        <v>1591.96</v>
      </c>
      <c r="H107" s="243">
        <f>H106+H105+H104+H98</f>
        <v>8109.387049999999</v>
      </c>
      <c r="I107" s="245">
        <f t="shared" si="16"/>
        <v>5259.89</v>
      </c>
      <c r="J107" s="245">
        <f t="shared" si="16"/>
        <v>0</v>
      </c>
      <c r="K107" s="245">
        <f t="shared" si="16"/>
        <v>3389.94</v>
      </c>
    </row>
    <row r="108" spans="1:11" ht="42" customHeight="1">
      <c r="A108" s="218" t="s">
        <v>182</v>
      </c>
      <c r="B108" s="219" t="s">
        <v>183</v>
      </c>
      <c r="D108" s="241"/>
      <c r="E108" s="231"/>
      <c r="F108" s="231"/>
      <c r="G108" s="231"/>
      <c r="H108" s="242"/>
      <c r="I108" s="231"/>
      <c r="J108" s="231"/>
      <c r="K108" s="231"/>
    </row>
    <row r="109" spans="1:11" ht="42" customHeight="1">
      <c r="A109" s="218" t="s">
        <v>184</v>
      </c>
      <c r="B109" s="222" t="s">
        <v>185</v>
      </c>
      <c r="D109" s="241"/>
      <c r="E109" s="231"/>
      <c r="F109" s="231"/>
      <c r="G109" s="231"/>
      <c r="H109" s="242"/>
      <c r="I109" s="231"/>
      <c r="J109" s="231"/>
      <c r="K109" s="231"/>
    </row>
    <row r="110" spans="1:11" ht="29.25" customHeight="1">
      <c r="A110" s="224" t="s">
        <v>188</v>
      </c>
      <c r="B110" s="225" t="s">
        <v>187</v>
      </c>
      <c r="C110" s="217" t="s">
        <v>479</v>
      </c>
      <c r="D110" s="241"/>
      <c r="E110" s="231"/>
      <c r="F110" s="231">
        <v>50</v>
      </c>
      <c r="G110" s="231">
        <v>0</v>
      </c>
      <c r="H110" s="242">
        <v>50</v>
      </c>
      <c r="I110" s="231">
        <v>0</v>
      </c>
      <c r="J110" s="231">
        <v>0</v>
      </c>
      <c r="K110" s="231">
        <v>0</v>
      </c>
    </row>
    <row r="111" spans="1:11" ht="27.75" customHeight="1">
      <c r="A111" s="224" t="s">
        <v>189</v>
      </c>
      <c r="B111" s="225" t="s">
        <v>190</v>
      </c>
      <c r="C111" s="217" t="s">
        <v>211</v>
      </c>
      <c r="D111" s="241"/>
      <c r="E111" s="231"/>
      <c r="F111" s="231">
        <v>100</v>
      </c>
      <c r="G111" s="231">
        <v>0</v>
      </c>
      <c r="H111" s="242">
        <v>100</v>
      </c>
      <c r="I111" s="231">
        <v>0</v>
      </c>
      <c r="J111" s="231">
        <v>0</v>
      </c>
      <c r="K111" s="231">
        <v>0</v>
      </c>
    </row>
    <row r="112" spans="1:11" s="42" customFormat="1" ht="12.75">
      <c r="A112" s="223" t="s">
        <v>191</v>
      </c>
      <c r="B112" s="219"/>
      <c r="C112" s="209"/>
      <c r="D112" s="244"/>
      <c r="E112" s="245"/>
      <c r="F112" s="245">
        <f aca="true" t="shared" si="17" ref="F112:K112">SUM(F110:F111)</f>
        <v>150</v>
      </c>
      <c r="G112" s="245">
        <f t="shared" si="17"/>
        <v>0</v>
      </c>
      <c r="H112" s="243">
        <f t="shared" si="17"/>
        <v>150</v>
      </c>
      <c r="I112" s="245">
        <f t="shared" si="17"/>
        <v>0</v>
      </c>
      <c r="J112" s="245">
        <f t="shared" si="17"/>
        <v>0</v>
      </c>
      <c r="K112" s="245">
        <f t="shared" si="17"/>
        <v>0</v>
      </c>
    </row>
    <row r="113" spans="1:11" ht="27.75" customHeight="1">
      <c r="A113" s="218" t="s">
        <v>192</v>
      </c>
      <c r="B113" s="208" t="s">
        <v>193</v>
      </c>
      <c r="C113" s="217" t="s">
        <v>479</v>
      </c>
      <c r="D113" s="241"/>
      <c r="E113" s="231"/>
      <c r="F113" s="231">
        <v>115</v>
      </c>
      <c r="G113" s="231">
        <v>0</v>
      </c>
      <c r="H113" s="243">
        <v>115</v>
      </c>
      <c r="I113" s="231">
        <v>0</v>
      </c>
      <c r="J113" s="231">
        <v>0</v>
      </c>
      <c r="K113" s="231">
        <v>0</v>
      </c>
    </row>
    <row r="114" spans="1:11" s="42" customFormat="1" ht="12.75">
      <c r="A114" s="223" t="s">
        <v>194</v>
      </c>
      <c r="B114" s="219"/>
      <c r="C114" s="209"/>
      <c r="D114" s="244"/>
      <c r="E114" s="245"/>
      <c r="F114" s="245">
        <f aca="true" t="shared" si="18" ref="F114:K114">F113+F112</f>
        <v>265</v>
      </c>
      <c r="G114" s="245">
        <f t="shared" si="18"/>
        <v>0</v>
      </c>
      <c r="H114" s="243">
        <f>H113+H112</f>
        <v>265</v>
      </c>
      <c r="I114" s="245">
        <f t="shared" si="18"/>
        <v>0</v>
      </c>
      <c r="J114" s="245">
        <f t="shared" si="18"/>
        <v>0</v>
      </c>
      <c r="K114" s="245">
        <f t="shared" si="18"/>
        <v>0</v>
      </c>
    </row>
    <row r="115" spans="4:11" ht="12.75">
      <c r="D115" s="241"/>
      <c r="E115" s="231"/>
      <c r="F115" s="231"/>
      <c r="G115" s="231"/>
      <c r="H115" s="242"/>
      <c r="I115" s="231"/>
      <c r="J115" s="231"/>
      <c r="K115" s="231"/>
    </row>
    <row r="116" spans="1:11" s="216" customFormat="1" ht="12.75">
      <c r="A116" s="226" t="s">
        <v>195</v>
      </c>
      <c r="B116" s="228"/>
      <c r="C116" s="209"/>
      <c r="D116" s="244" t="s">
        <v>537</v>
      </c>
      <c r="E116" s="245"/>
      <c r="F116" s="245">
        <f aca="true" t="shared" si="19" ref="F116:K116">F114+F107+F87+F60</f>
        <v>30019.8687955</v>
      </c>
      <c r="G116" s="245">
        <f t="shared" si="19"/>
        <v>3902.96</v>
      </c>
      <c r="H116" s="243">
        <v>15000</v>
      </c>
      <c r="I116" s="245">
        <f t="shared" si="19"/>
        <v>5259.89</v>
      </c>
      <c r="J116" s="245">
        <f t="shared" si="19"/>
        <v>0</v>
      </c>
      <c r="K116" s="245">
        <f t="shared" si="19"/>
        <v>5943.43</v>
      </c>
    </row>
    <row r="148" ht="25.5" customHeight="1"/>
  </sheetData>
  <mergeCells count="6">
    <mergeCell ref="A94:A95"/>
    <mergeCell ref="B94:B95"/>
    <mergeCell ref="B6:J6"/>
    <mergeCell ref="I8:K8"/>
    <mergeCell ref="A90:A92"/>
    <mergeCell ref="B90:B92"/>
  </mergeCells>
  <printOptions/>
  <pageMargins left="0.7874015748031497" right="0.7874015748031497" top="0.4" bottom="0.34" header="0.19" footer="0.16"/>
  <pageSetup horizontalDpi="600" verticalDpi="600" orientation="landscape" paperSize="9" r:id="rId2"/>
  <headerFooter alignWithMargins="0">
    <oddHeader>&amp;CСтраница &amp;P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6"/>
  <sheetViews>
    <sheetView workbookViewId="0" topLeftCell="A58">
      <selection activeCell="E32" sqref="E32:E33"/>
    </sheetView>
  </sheetViews>
  <sheetFormatPr defaultColWidth="9.140625" defaultRowHeight="12.75"/>
  <cols>
    <col min="1" max="1" width="27.28125" style="0" customWidth="1"/>
    <col min="2" max="2" width="7.8515625" style="0" customWidth="1"/>
    <col min="3" max="3" width="6.8515625" style="0" customWidth="1"/>
    <col min="4" max="4" width="6.421875" style="0" customWidth="1"/>
    <col min="5" max="5" width="5.8515625" style="0" customWidth="1"/>
    <col min="6" max="6" width="18.421875" style="0" customWidth="1"/>
    <col min="7" max="7" width="5.140625" style="0" customWidth="1"/>
    <col min="8" max="8" width="11.00390625" style="0" customWidth="1"/>
    <col min="9" max="9" width="10.421875" style="0" customWidth="1"/>
    <col min="10" max="10" width="10.140625" style="0" customWidth="1"/>
  </cols>
  <sheetData>
    <row r="1" spans="1:7" ht="17.25" customHeight="1">
      <c r="A1" s="444" t="s">
        <v>393</v>
      </c>
      <c r="B1" s="445"/>
      <c r="C1" s="445"/>
      <c r="D1" s="445"/>
      <c r="E1" s="445"/>
      <c r="F1" s="446"/>
      <c r="G1" s="2"/>
    </row>
    <row r="2" spans="1:12" ht="104.25" customHeight="1">
      <c r="A2" s="44"/>
      <c r="B2" s="44" t="s">
        <v>282</v>
      </c>
      <c r="C2" s="44" t="s">
        <v>283</v>
      </c>
      <c r="D2" s="44" t="s">
        <v>307</v>
      </c>
      <c r="E2" s="49" t="s">
        <v>291</v>
      </c>
      <c r="F2" s="1" t="s">
        <v>347</v>
      </c>
      <c r="G2" s="49" t="s">
        <v>297</v>
      </c>
      <c r="H2" s="166" t="s">
        <v>234</v>
      </c>
      <c r="I2" s="166" t="s">
        <v>236</v>
      </c>
      <c r="J2" s="166" t="s">
        <v>237</v>
      </c>
      <c r="K2" s="166" t="s">
        <v>235</v>
      </c>
      <c r="L2" s="1" t="s">
        <v>239</v>
      </c>
    </row>
    <row r="3" spans="1:12" ht="23.25" customHeight="1">
      <c r="A3" s="447" t="s">
        <v>308</v>
      </c>
      <c r="B3" s="28">
        <v>60</v>
      </c>
      <c r="C3" s="28"/>
      <c r="D3" s="28"/>
      <c r="E3" s="6">
        <v>9</v>
      </c>
      <c r="F3" s="5" t="s">
        <v>385</v>
      </c>
      <c r="G3" s="6"/>
      <c r="H3" s="2">
        <f>97.7*18*B3</f>
        <v>105516.00000000001</v>
      </c>
      <c r="I3" s="2">
        <f>97.7*18*C3</f>
        <v>0</v>
      </c>
      <c r="J3" s="2">
        <f>97.7*18*D3</f>
        <v>0</v>
      </c>
      <c r="K3" s="2">
        <f>SUM(H3:J3)</f>
        <v>105516.00000000001</v>
      </c>
      <c r="L3" s="2"/>
    </row>
    <row r="4" spans="1:12" ht="14.25" customHeight="1">
      <c r="A4" s="449"/>
      <c r="B4" s="28"/>
      <c r="C4" s="28">
        <v>20</v>
      </c>
      <c r="D4" s="28"/>
      <c r="E4" s="6">
        <v>3</v>
      </c>
      <c r="F4" s="5" t="s">
        <v>385</v>
      </c>
      <c r="G4" s="6"/>
      <c r="H4" s="2">
        <f aca="true" t="shared" si="0" ref="H4:H67">97.7*18*B4</f>
        <v>0</v>
      </c>
      <c r="I4" s="2">
        <f aca="true" t="shared" si="1" ref="I4:I67">97.7*18*C4</f>
        <v>35172</v>
      </c>
      <c r="J4" s="2">
        <f aca="true" t="shared" si="2" ref="J4:J67">97.7*18*D4</f>
        <v>0</v>
      </c>
      <c r="K4" s="2">
        <f aca="true" t="shared" si="3" ref="K4:L67">SUM(H4:J4)</f>
        <v>35172</v>
      </c>
      <c r="L4" s="2"/>
    </row>
    <row r="5" spans="1:12" ht="12.75" customHeight="1">
      <c r="A5" s="448"/>
      <c r="B5" s="28"/>
      <c r="C5" s="28"/>
      <c r="D5" s="28">
        <v>20</v>
      </c>
      <c r="E5" s="6">
        <v>3</v>
      </c>
      <c r="F5" s="5" t="s">
        <v>385</v>
      </c>
      <c r="G5" s="6"/>
      <c r="H5" s="2">
        <f t="shared" si="0"/>
        <v>0</v>
      </c>
      <c r="I5" s="2">
        <f t="shared" si="1"/>
        <v>0</v>
      </c>
      <c r="J5" s="2">
        <f t="shared" si="2"/>
        <v>35172</v>
      </c>
      <c r="K5" s="2">
        <f t="shared" si="3"/>
        <v>35172</v>
      </c>
      <c r="L5" s="2">
        <f>SUM(K3:K5)</f>
        <v>175860</v>
      </c>
    </row>
    <row r="6" spans="1:12" ht="27" customHeight="1">
      <c r="A6" s="44" t="s">
        <v>309</v>
      </c>
      <c r="B6" s="28">
        <v>30</v>
      </c>
      <c r="C6" s="28">
        <v>20</v>
      </c>
      <c r="D6" s="28"/>
      <c r="E6" s="6">
        <v>13</v>
      </c>
      <c r="F6" s="5" t="s">
        <v>360</v>
      </c>
      <c r="G6" s="6"/>
      <c r="H6" s="2">
        <f t="shared" si="0"/>
        <v>52758.00000000001</v>
      </c>
      <c r="I6" s="2">
        <f t="shared" si="1"/>
        <v>35172</v>
      </c>
      <c r="J6" s="2">
        <f t="shared" si="2"/>
        <v>0</v>
      </c>
      <c r="K6" s="2">
        <f t="shared" si="3"/>
        <v>87930</v>
      </c>
      <c r="L6" s="2">
        <v>87930</v>
      </c>
    </row>
    <row r="7" spans="1:12" ht="14.25" customHeight="1">
      <c r="A7" s="447" t="s">
        <v>310</v>
      </c>
      <c r="B7" s="28">
        <v>20</v>
      </c>
      <c r="C7" s="28"/>
      <c r="D7" s="28"/>
      <c r="E7" s="6">
        <v>3</v>
      </c>
      <c r="F7" s="5" t="s">
        <v>380</v>
      </c>
      <c r="G7" s="6"/>
      <c r="H7" s="2">
        <f t="shared" si="0"/>
        <v>35172</v>
      </c>
      <c r="I7" s="2">
        <f t="shared" si="1"/>
        <v>0</v>
      </c>
      <c r="J7" s="2">
        <f t="shared" si="2"/>
        <v>0</v>
      </c>
      <c r="K7" s="2">
        <f t="shared" si="3"/>
        <v>35172</v>
      </c>
      <c r="L7" s="2"/>
    </row>
    <row r="8" spans="1:12" ht="12.75">
      <c r="A8" s="448"/>
      <c r="B8" s="28"/>
      <c r="C8" s="28">
        <v>20</v>
      </c>
      <c r="D8" s="28"/>
      <c r="E8" s="6">
        <v>3</v>
      </c>
      <c r="F8" s="5" t="s">
        <v>380</v>
      </c>
      <c r="G8" s="6"/>
      <c r="H8" s="2">
        <f t="shared" si="0"/>
        <v>0</v>
      </c>
      <c r="I8" s="2">
        <f t="shared" si="1"/>
        <v>35172</v>
      </c>
      <c r="J8" s="2">
        <f t="shared" si="2"/>
        <v>0</v>
      </c>
      <c r="K8" s="2">
        <f t="shared" si="3"/>
        <v>35172</v>
      </c>
      <c r="L8" s="2">
        <f>SUM(K7:K8)</f>
        <v>70344</v>
      </c>
    </row>
    <row r="9" spans="1:12" ht="12.75" customHeight="1">
      <c r="A9" s="447" t="s">
        <v>311</v>
      </c>
      <c r="B9" s="28">
        <v>20</v>
      </c>
      <c r="C9" s="28"/>
      <c r="D9" s="28"/>
      <c r="E9" s="6">
        <v>4</v>
      </c>
      <c r="F9" s="5" t="s">
        <v>378</v>
      </c>
      <c r="G9" s="6"/>
      <c r="H9" s="2">
        <f t="shared" si="0"/>
        <v>35172</v>
      </c>
      <c r="I9" s="2">
        <f t="shared" si="1"/>
        <v>0</v>
      </c>
      <c r="J9" s="2">
        <f t="shared" si="2"/>
        <v>0</v>
      </c>
      <c r="K9" s="2">
        <f t="shared" si="3"/>
        <v>35172</v>
      </c>
      <c r="L9" s="2"/>
    </row>
    <row r="10" spans="1:12" ht="13.5" customHeight="1">
      <c r="A10" s="448"/>
      <c r="B10" s="28"/>
      <c r="C10" s="28"/>
      <c r="D10" s="28">
        <v>20</v>
      </c>
      <c r="E10" s="6">
        <v>4</v>
      </c>
      <c r="F10" s="5" t="s">
        <v>378</v>
      </c>
      <c r="G10" s="6"/>
      <c r="H10" s="2">
        <f t="shared" si="0"/>
        <v>0</v>
      </c>
      <c r="I10" s="2">
        <f t="shared" si="1"/>
        <v>0</v>
      </c>
      <c r="J10" s="2">
        <f t="shared" si="2"/>
        <v>35172</v>
      </c>
      <c r="K10" s="2">
        <f t="shared" si="3"/>
        <v>35172</v>
      </c>
      <c r="L10" s="2">
        <f>SUM(K9:K10)</f>
        <v>70344</v>
      </c>
    </row>
    <row r="11" spans="1:12" ht="26.25" customHeight="1">
      <c r="A11" s="447" t="s">
        <v>312</v>
      </c>
      <c r="B11" s="28">
        <v>70</v>
      </c>
      <c r="C11" s="28"/>
      <c r="D11" s="28"/>
      <c r="E11" s="6">
        <v>11</v>
      </c>
      <c r="F11" s="5" t="s">
        <v>384</v>
      </c>
      <c r="G11" s="6"/>
      <c r="H11" s="2">
        <f t="shared" si="0"/>
        <v>123102.00000000001</v>
      </c>
      <c r="I11" s="2">
        <f t="shared" si="1"/>
        <v>0</v>
      </c>
      <c r="J11" s="2">
        <f t="shared" si="2"/>
        <v>0</v>
      </c>
      <c r="K11" s="2">
        <f t="shared" si="3"/>
        <v>123102.00000000001</v>
      </c>
      <c r="L11" s="2"/>
    </row>
    <row r="12" spans="1:12" ht="25.5" customHeight="1">
      <c r="A12" s="448"/>
      <c r="B12" s="28"/>
      <c r="C12" s="28"/>
      <c r="D12" s="28">
        <v>40</v>
      </c>
      <c r="E12" s="6">
        <v>6</v>
      </c>
      <c r="F12" s="5" t="s">
        <v>384</v>
      </c>
      <c r="G12" s="6"/>
      <c r="H12" s="2">
        <f t="shared" si="0"/>
        <v>0</v>
      </c>
      <c r="I12" s="2">
        <f t="shared" si="1"/>
        <v>0</v>
      </c>
      <c r="J12" s="2">
        <f t="shared" si="2"/>
        <v>70344</v>
      </c>
      <c r="K12" s="2">
        <f t="shared" si="3"/>
        <v>70344</v>
      </c>
      <c r="L12" s="2">
        <f>SUM(K11:K12)</f>
        <v>193446</v>
      </c>
    </row>
    <row r="13" spans="1:12" ht="26.25" customHeight="1">
      <c r="A13" s="447" t="s">
        <v>313</v>
      </c>
      <c r="B13" s="28">
        <v>140</v>
      </c>
      <c r="C13" s="28"/>
      <c r="D13" s="28"/>
      <c r="E13" s="6">
        <v>5</v>
      </c>
      <c r="F13" s="5" t="s">
        <v>349</v>
      </c>
      <c r="G13" s="6"/>
      <c r="H13" s="2">
        <f t="shared" si="0"/>
        <v>246204.00000000003</v>
      </c>
      <c r="I13" s="2">
        <f t="shared" si="1"/>
        <v>0</v>
      </c>
      <c r="J13" s="2">
        <f t="shared" si="2"/>
        <v>0</v>
      </c>
      <c r="K13" s="2">
        <f t="shared" si="3"/>
        <v>246204.00000000003</v>
      </c>
      <c r="L13" s="2"/>
    </row>
    <row r="14" spans="1:12" ht="26.25" customHeight="1">
      <c r="A14" s="448"/>
      <c r="B14" s="28"/>
      <c r="C14" s="28"/>
      <c r="D14" s="28">
        <v>100</v>
      </c>
      <c r="E14" s="6">
        <v>5</v>
      </c>
      <c r="F14" s="5" t="s">
        <v>350</v>
      </c>
      <c r="G14" s="6">
        <v>8</v>
      </c>
      <c r="H14" s="2">
        <f t="shared" si="0"/>
        <v>0</v>
      </c>
      <c r="I14" s="2">
        <f t="shared" si="1"/>
        <v>0</v>
      </c>
      <c r="J14" s="2">
        <f t="shared" si="2"/>
        <v>175860</v>
      </c>
      <c r="K14" s="2">
        <f t="shared" si="3"/>
        <v>175860</v>
      </c>
      <c r="L14" s="2">
        <f>SUM(K13:K14)</f>
        <v>422064</v>
      </c>
    </row>
    <row r="15" spans="1:12" ht="37.5" customHeight="1">
      <c r="A15" s="44" t="s">
        <v>314</v>
      </c>
      <c r="B15" s="28">
        <v>20</v>
      </c>
      <c r="C15" s="28"/>
      <c r="D15" s="28"/>
      <c r="E15" s="6">
        <v>3</v>
      </c>
      <c r="F15" s="5" t="s">
        <v>351</v>
      </c>
      <c r="G15" s="6"/>
      <c r="H15" s="2">
        <f t="shared" si="0"/>
        <v>35172</v>
      </c>
      <c r="I15" s="2">
        <f t="shared" si="1"/>
        <v>0</v>
      </c>
      <c r="J15" s="2">
        <f t="shared" si="2"/>
        <v>0</v>
      </c>
      <c r="K15" s="2">
        <f t="shared" si="3"/>
        <v>35172</v>
      </c>
      <c r="L15" s="2">
        <f t="shared" si="3"/>
        <v>35172</v>
      </c>
    </row>
    <row r="16" spans="1:12" ht="15.75" customHeight="1">
      <c r="A16" s="447" t="s">
        <v>315</v>
      </c>
      <c r="B16" s="28">
        <v>45</v>
      </c>
      <c r="C16" s="28"/>
      <c r="D16" s="28"/>
      <c r="E16" s="6">
        <v>15</v>
      </c>
      <c r="F16" s="5" t="s">
        <v>382</v>
      </c>
      <c r="G16" s="6"/>
      <c r="H16" s="2">
        <f t="shared" si="0"/>
        <v>79137</v>
      </c>
      <c r="I16" s="2">
        <f t="shared" si="1"/>
        <v>0</v>
      </c>
      <c r="J16" s="2">
        <f t="shared" si="2"/>
        <v>0</v>
      </c>
      <c r="K16" s="2">
        <f t="shared" si="3"/>
        <v>79137</v>
      </c>
      <c r="L16" s="2"/>
    </row>
    <row r="17" spans="1:12" ht="13.5" customHeight="1">
      <c r="A17" s="448"/>
      <c r="B17" s="28"/>
      <c r="C17" s="28">
        <v>15</v>
      </c>
      <c r="D17" s="28">
        <v>20</v>
      </c>
      <c r="E17" s="6">
        <v>3</v>
      </c>
      <c r="F17" s="5" t="s">
        <v>364</v>
      </c>
      <c r="G17" s="6"/>
      <c r="H17" s="2">
        <f t="shared" si="0"/>
        <v>0</v>
      </c>
      <c r="I17" s="2">
        <f t="shared" si="1"/>
        <v>26379.000000000004</v>
      </c>
      <c r="J17" s="2">
        <f t="shared" si="2"/>
        <v>35172</v>
      </c>
      <c r="K17" s="2">
        <f t="shared" si="3"/>
        <v>61551</v>
      </c>
      <c r="L17" s="2">
        <f>SUM(K16:K17)</f>
        <v>140688</v>
      </c>
    </row>
    <row r="18" spans="1:12" ht="17.25" customHeight="1">
      <c r="A18" s="447" t="s">
        <v>316</v>
      </c>
      <c r="B18" s="28"/>
      <c r="C18" s="28">
        <v>20</v>
      </c>
      <c r="D18" s="28"/>
      <c r="E18" s="6">
        <v>6</v>
      </c>
      <c r="F18" s="5" t="s">
        <v>381</v>
      </c>
      <c r="G18" s="6"/>
      <c r="H18" s="2">
        <f t="shared" si="0"/>
        <v>0</v>
      </c>
      <c r="I18" s="2">
        <f t="shared" si="1"/>
        <v>35172</v>
      </c>
      <c r="J18" s="2">
        <f t="shared" si="2"/>
        <v>0</v>
      </c>
      <c r="K18" s="2">
        <f t="shared" si="3"/>
        <v>35172</v>
      </c>
      <c r="L18" s="2"/>
    </row>
    <row r="19" spans="1:12" ht="27" customHeight="1">
      <c r="A19" s="448"/>
      <c r="B19" s="28"/>
      <c r="C19" s="28"/>
      <c r="D19" s="28">
        <v>20</v>
      </c>
      <c r="E19" s="6">
        <v>6</v>
      </c>
      <c r="F19" s="5" t="s">
        <v>381</v>
      </c>
      <c r="G19" s="6"/>
      <c r="H19" s="2">
        <f t="shared" si="0"/>
        <v>0</v>
      </c>
      <c r="I19" s="2">
        <f t="shared" si="1"/>
        <v>0</v>
      </c>
      <c r="J19" s="2">
        <f t="shared" si="2"/>
        <v>35172</v>
      </c>
      <c r="K19" s="2">
        <f t="shared" si="3"/>
        <v>35172</v>
      </c>
      <c r="L19" s="2">
        <f>SUM(K18:K19)</f>
        <v>70344</v>
      </c>
    </row>
    <row r="20" spans="1:12" ht="24.75" customHeight="1">
      <c r="A20" s="447" t="s">
        <v>317</v>
      </c>
      <c r="B20" s="28">
        <v>34</v>
      </c>
      <c r="C20" s="28"/>
      <c r="D20" s="28"/>
      <c r="E20" s="6">
        <v>13</v>
      </c>
      <c r="F20" s="5" t="s">
        <v>386</v>
      </c>
      <c r="G20" s="6"/>
      <c r="H20" s="2">
        <f t="shared" si="0"/>
        <v>59792.4</v>
      </c>
      <c r="I20" s="2">
        <f t="shared" si="1"/>
        <v>0</v>
      </c>
      <c r="J20" s="2">
        <f t="shared" si="2"/>
        <v>0</v>
      </c>
      <c r="K20" s="2">
        <f t="shared" si="3"/>
        <v>59792.4</v>
      </c>
      <c r="L20" s="2"/>
    </row>
    <row r="21" spans="1:12" ht="24" customHeight="1">
      <c r="A21" s="449"/>
      <c r="B21" s="28"/>
      <c r="C21" s="28">
        <v>34</v>
      </c>
      <c r="D21" s="28"/>
      <c r="E21" s="6">
        <v>12</v>
      </c>
      <c r="F21" s="5" t="s">
        <v>386</v>
      </c>
      <c r="G21" s="6"/>
      <c r="H21" s="2">
        <f t="shared" si="0"/>
        <v>0</v>
      </c>
      <c r="I21" s="2">
        <f t="shared" si="1"/>
        <v>59792.4</v>
      </c>
      <c r="J21" s="2">
        <f t="shared" si="2"/>
        <v>0</v>
      </c>
      <c r="K21" s="2">
        <f t="shared" si="3"/>
        <v>59792.4</v>
      </c>
      <c r="L21" s="2"/>
    </row>
    <row r="22" spans="1:12" ht="24.75" customHeight="1">
      <c r="A22" s="448"/>
      <c r="B22" s="28"/>
      <c r="C22" s="28"/>
      <c r="D22" s="28">
        <v>34</v>
      </c>
      <c r="E22" s="6">
        <v>12</v>
      </c>
      <c r="F22" s="5" t="s">
        <v>386</v>
      </c>
      <c r="G22" s="6"/>
      <c r="H22" s="2">
        <f t="shared" si="0"/>
        <v>0</v>
      </c>
      <c r="I22" s="2">
        <f t="shared" si="1"/>
        <v>0</v>
      </c>
      <c r="J22" s="2">
        <f t="shared" si="2"/>
        <v>59792.4</v>
      </c>
      <c r="K22" s="2">
        <f t="shared" si="3"/>
        <v>59792.4</v>
      </c>
      <c r="L22" s="2">
        <f>SUM(K20:K22)</f>
        <v>179377.2</v>
      </c>
    </row>
    <row r="23" spans="1:12" ht="12.75">
      <c r="A23" s="447" t="s">
        <v>318</v>
      </c>
      <c r="B23" s="28">
        <v>50</v>
      </c>
      <c r="C23" s="28"/>
      <c r="D23" s="28"/>
      <c r="E23" s="7"/>
      <c r="F23" s="8"/>
      <c r="G23" s="7"/>
      <c r="H23" s="2">
        <f t="shared" si="0"/>
        <v>87930</v>
      </c>
      <c r="I23" s="2">
        <f t="shared" si="1"/>
        <v>0</v>
      </c>
      <c r="J23" s="2">
        <f t="shared" si="2"/>
        <v>0</v>
      </c>
      <c r="K23" s="2">
        <f t="shared" si="3"/>
        <v>87930</v>
      </c>
      <c r="L23" s="2"/>
    </row>
    <row r="24" spans="1:12" ht="12.75">
      <c r="A24" s="449"/>
      <c r="B24" s="28"/>
      <c r="C24" s="28">
        <v>35</v>
      </c>
      <c r="D24" s="28"/>
      <c r="E24" s="7"/>
      <c r="F24" s="8"/>
      <c r="G24" s="7"/>
      <c r="H24" s="2">
        <f t="shared" si="0"/>
        <v>0</v>
      </c>
      <c r="I24" s="2">
        <f t="shared" si="1"/>
        <v>61551.00000000001</v>
      </c>
      <c r="J24" s="2">
        <f t="shared" si="2"/>
        <v>0</v>
      </c>
      <c r="K24" s="2">
        <f t="shared" si="3"/>
        <v>61551.00000000001</v>
      </c>
      <c r="L24" s="2"/>
    </row>
    <row r="25" spans="1:12" ht="12.75">
      <c r="A25" s="448"/>
      <c r="B25" s="28"/>
      <c r="C25" s="28"/>
      <c r="D25" s="28">
        <v>50</v>
      </c>
      <c r="E25" s="7"/>
      <c r="F25" s="8"/>
      <c r="G25" s="7"/>
      <c r="H25" s="2">
        <f t="shared" si="0"/>
        <v>0</v>
      </c>
      <c r="I25" s="2">
        <f t="shared" si="1"/>
        <v>0</v>
      </c>
      <c r="J25" s="2">
        <f t="shared" si="2"/>
        <v>87930</v>
      </c>
      <c r="K25" s="2">
        <f t="shared" si="3"/>
        <v>87930</v>
      </c>
      <c r="L25" s="2">
        <f>SUM(K23:K25)</f>
        <v>237411</v>
      </c>
    </row>
    <row r="26" spans="1:12" ht="12.75" customHeight="1">
      <c r="A26" s="447" t="s">
        <v>319</v>
      </c>
      <c r="B26" s="28">
        <v>250</v>
      </c>
      <c r="C26" s="28"/>
      <c r="D26" s="28"/>
      <c r="E26" s="6">
        <v>10</v>
      </c>
      <c r="F26" s="5" t="s">
        <v>352</v>
      </c>
      <c r="G26" s="6"/>
      <c r="H26" s="2">
        <f t="shared" si="0"/>
        <v>439650.00000000006</v>
      </c>
      <c r="I26" s="2">
        <f t="shared" si="1"/>
        <v>0</v>
      </c>
      <c r="J26" s="2">
        <f t="shared" si="2"/>
        <v>0</v>
      </c>
      <c r="K26" s="2">
        <f t="shared" si="3"/>
        <v>439650.00000000006</v>
      </c>
      <c r="L26" s="2"/>
    </row>
    <row r="27" spans="1:12" ht="12.75">
      <c r="A27" s="449"/>
      <c r="B27" s="28"/>
      <c r="C27" s="28">
        <v>30</v>
      </c>
      <c r="D27" s="28"/>
      <c r="E27" s="6">
        <v>2</v>
      </c>
      <c r="F27" s="5" t="s">
        <v>353</v>
      </c>
      <c r="G27" s="6"/>
      <c r="H27" s="2">
        <f t="shared" si="0"/>
        <v>0</v>
      </c>
      <c r="I27" s="2">
        <f t="shared" si="1"/>
        <v>52758.00000000001</v>
      </c>
      <c r="J27" s="2">
        <f t="shared" si="2"/>
        <v>0</v>
      </c>
      <c r="K27" s="2">
        <f t="shared" si="3"/>
        <v>52758.00000000001</v>
      </c>
      <c r="L27" s="2"/>
    </row>
    <row r="28" spans="1:12" ht="12.75">
      <c r="A28" s="448"/>
      <c r="B28" s="28"/>
      <c r="C28" s="28"/>
      <c r="D28" s="28">
        <v>30</v>
      </c>
      <c r="E28" s="6">
        <v>2</v>
      </c>
      <c r="F28" s="5" t="s">
        <v>353</v>
      </c>
      <c r="G28" s="6"/>
      <c r="H28" s="2">
        <f t="shared" si="0"/>
        <v>0</v>
      </c>
      <c r="I28" s="2">
        <f t="shared" si="1"/>
        <v>0</v>
      </c>
      <c r="J28" s="2">
        <f t="shared" si="2"/>
        <v>52758.00000000001</v>
      </c>
      <c r="K28" s="2">
        <f t="shared" si="3"/>
        <v>52758.00000000001</v>
      </c>
      <c r="L28" s="2">
        <f>SUM(K26:K28)</f>
        <v>545166.0000000001</v>
      </c>
    </row>
    <row r="29" spans="1:12" ht="24.75" customHeight="1">
      <c r="A29" s="452" t="s">
        <v>320</v>
      </c>
      <c r="B29" s="28">
        <v>46</v>
      </c>
      <c r="C29" s="28"/>
      <c r="D29" s="28"/>
      <c r="E29" s="6">
        <v>4</v>
      </c>
      <c r="F29" s="5" t="s">
        <v>348</v>
      </c>
      <c r="G29" s="6"/>
      <c r="H29" s="2">
        <f t="shared" si="0"/>
        <v>80895.6</v>
      </c>
      <c r="I29" s="2">
        <f t="shared" si="1"/>
        <v>0</v>
      </c>
      <c r="J29" s="2">
        <f t="shared" si="2"/>
        <v>0</v>
      </c>
      <c r="K29" s="2">
        <f t="shared" si="3"/>
        <v>80895.6</v>
      </c>
      <c r="L29" s="2"/>
    </row>
    <row r="30" spans="1:12" ht="26.25" customHeight="1">
      <c r="A30" s="452"/>
      <c r="B30" s="28"/>
      <c r="C30" s="28">
        <v>62</v>
      </c>
      <c r="D30" s="28"/>
      <c r="E30" s="6">
        <v>4</v>
      </c>
      <c r="F30" s="5" t="s">
        <v>348</v>
      </c>
      <c r="G30" s="6"/>
      <c r="H30" s="2">
        <f t="shared" si="0"/>
        <v>0</v>
      </c>
      <c r="I30" s="2">
        <f t="shared" si="1"/>
        <v>109033.20000000001</v>
      </c>
      <c r="J30" s="2">
        <f t="shared" si="2"/>
        <v>0</v>
      </c>
      <c r="K30" s="2">
        <f t="shared" si="3"/>
        <v>109033.20000000001</v>
      </c>
      <c r="L30" s="2"/>
    </row>
    <row r="31" spans="1:12" ht="25.5" customHeight="1">
      <c r="A31" s="452"/>
      <c r="B31" s="28"/>
      <c r="C31" s="28"/>
      <c r="D31" s="28">
        <v>31</v>
      </c>
      <c r="E31" s="6">
        <v>4</v>
      </c>
      <c r="F31" s="5" t="s">
        <v>348</v>
      </c>
      <c r="G31" s="6"/>
      <c r="H31" s="2">
        <f t="shared" si="0"/>
        <v>0</v>
      </c>
      <c r="I31" s="2">
        <f t="shared" si="1"/>
        <v>0</v>
      </c>
      <c r="J31" s="2">
        <f t="shared" si="2"/>
        <v>54516.600000000006</v>
      </c>
      <c r="K31" s="2">
        <f t="shared" si="3"/>
        <v>54516.600000000006</v>
      </c>
      <c r="L31" s="2">
        <f>SUM(K29:K31)</f>
        <v>244445.40000000002</v>
      </c>
    </row>
    <row r="32" spans="1:12" ht="14.25" customHeight="1">
      <c r="A32" s="447" t="s">
        <v>321</v>
      </c>
      <c r="B32" s="28">
        <v>70</v>
      </c>
      <c r="C32" s="28"/>
      <c r="D32" s="28"/>
      <c r="E32" s="6">
        <v>5</v>
      </c>
      <c r="F32" s="5" t="s">
        <v>299</v>
      </c>
      <c r="G32" s="6"/>
      <c r="H32" s="2">
        <f t="shared" si="0"/>
        <v>123102.00000000001</v>
      </c>
      <c r="I32" s="2">
        <f t="shared" si="1"/>
        <v>0</v>
      </c>
      <c r="J32" s="2">
        <f t="shared" si="2"/>
        <v>0</v>
      </c>
      <c r="K32" s="2">
        <f t="shared" si="3"/>
        <v>123102.00000000001</v>
      </c>
      <c r="L32" s="2"/>
    </row>
    <row r="33" spans="1:12" ht="12.75">
      <c r="A33" s="448"/>
      <c r="B33" s="28"/>
      <c r="C33" s="28">
        <v>30</v>
      </c>
      <c r="D33" s="28"/>
      <c r="E33" s="6">
        <v>3</v>
      </c>
      <c r="F33" s="5" t="s">
        <v>354</v>
      </c>
      <c r="G33" s="6"/>
      <c r="H33" s="2">
        <f t="shared" si="0"/>
        <v>0</v>
      </c>
      <c r="I33" s="2">
        <f t="shared" si="1"/>
        <v>52758.00000000001</v>
      </c>
      <c r="J33" s="2">
        <f t="shared" si="2"/>
        <v>0</v>
      </c>
      <c r="K33" s="2">
        <f t="shared" si="3"/>
        <v>52758.00000000001</v>
      </c>
      <c r="L33" s="2">
        <f>SUM(K32:K33)</f>
        <v>175860.00000000003</v>
      </c>
    </row>
    <row r="34" spans="1:12" ht="13.5" customHeight="1">
      <c r="A34" s="447" t="s">
        <v>322</v>
      </c>
      <c r="B34" s="28"/>
      <c r="C34" s="28">
        <v>20</v>
      </c>
      <c r="D34" s="28"/>
      <c r="E34" s="6">
        <v>5</v>
      </c>
      <c r="F34" s="5" t="s">
        <v>388</v>
      </c>
      <c r="G34" s="6"/>
      <c r="H34" s="2">
        <f t="shared" si="0"/>
        <v>0</v>
      </c>
      <c r="I34" s="2">
        <f t="shared" si="1"/>
        <v>35172</v>
      </c>
      <c r="J34" s="2">
        <f t="shared" si="2"/>
        <v>0</v>
      </c>
      <c r="K34" s="2">
        <f t="shared" si="3"/>
        <v>35172</v>
      </c>
      <c r="L34" s="2"/>
    </row>
    <row r="35" spans="1:12" ht="15" customHeight="1">
      <c r="A35" s="448"/>
      <c r="B35" s="28"/>
      <c r="C35" s="28"/>
      <c r="D35" s="28">
        <v>20</v>
      </c>
      <c r="E35" s="6">
        <v>5</v>
      </c>
      <c r="F35" s="5" t="s">
        <v>388</v>
      </c>
      <c r="G35" s="6"/>
      <c r="H35" s="2">
        <f t="shared" si="0"/>
        <v>0</v>
      </c>
      <c r="I35" s="2">
        <f t="shared" si="1"/>
        <v>0</v>
      </c>
      <c r="J35" s="2">
        <f t="shared" si="2"/>
        <v>35172</v>
      </c>
      <c r="K35" s="2">
        <f t="shared" si="3"/>
        <v>35172</v>
      </c>
      <c r="L35" s="2">
        <f>SUM(K34:K35)</f>
        <v>70344</v>
      </c>
    </row>
    <row r="36" spans="1:12" ht="12.75">
      <c r="A36" s="447" t="s">
        <v>323</v>
      </c>
      <c r="B36" s="28">
        <v>40</v>
      </c>
      <c r="C36" s="28"/>
      <c r="D36" s="28"/>
      <c r="E36" s="6">
        <v>10</v>
      </c>
      <c r="F36" s="5" t="s">
        <v>370</v>
      </c>
      <c r="G36" s="6"/>
      <c r="H36" s="2">
        <f t="shared" si="0"/>
        <v>70344</v>
      </c>
      <c r="I36" s="2">
        <f t="shared" si="1"/>
        <v>0</v>
      </c>
      <c r="J36" s="2">
        <f t="shared" si="2"/>
        <v>0</v>
      </c>
      <c r="K36" s="2">
        <f t="shared" si="3"/>
        <v>70344</v>
      </c>
      <c r="L36" s="2"/>
    </row>
    <row r="37" spans="1:12" ht="12.75">
      <c r="A37" s="449"/>
      <c r="B37" s="28"/>
      <c r="C37" s="28">
        <v>20</v>
      </c>
      <c r="D37" s="28"/>
      <c r="E37" s="6">
        <v>8</v>
      </c>
      <c r="F37" s="5" t="s">
        <v>392</v>
      </c>
      <c r="G37" s="6"/>
      <c r="H37" s="2">
        <f t="shared" si="0"/>
        <v>0</v>
      </c>
      <c r="I37" s="2">
        <f t="shared" si="1"/>
        <v>35172</v>
      </c>
      <c r="J37" s="2">
        <f t="shared" si="2"/>
        <v>0</v>
      </c>
      <c r="K37" s="2">
        <f t="shared" si="3"/>
        <v>35172</v>
      </c>
      <c r="L37" s="2"/>
    </row>
    <row r="38" spans="1:12" ht="12.75">
      <c r="A38" s="448"/>
      <c r="B38" s="28"/>
      <c r="C38" s="28"/>
      <c r="D38" s="28">
        <v>20</v>
      </c>
      <c r="E38" s="6">
        <v>8</v>
      </c>
      <c r="F38" s="5" t="s">
        <v>370</v>
      </c>
      <c r="G38" s="6"/>
      <c r="H38" s="2">
        <f t="shared" si="0"/>
        <v>0</v>
      </c>
      <c r="I38" s="2">
        <f t="shared" si="1"/>
        <v>0</v>
      </c>
      <c r="J38" s="2">
        <f t="shared" si="2"/>
        <v>35172</v>
      </c>
      <c r="K38" s="2">
        <f t="shared" si="3"/>
        <v>35172</v>
      </c>
      <c r="L38" s="2">
        <f>SUM(K36:K38)</f>
        <v>140688</v>
      </c>
    </row>
    <row r="39" spans="1:12" ht="15.75" customHeight="1">
      <c r="A39" s="447" t="s">
        <v>324</v>
      </c>
      <c r="B39" s="28">
        <v>85</v>
      </c>
      <c r="C39" s="28"/>
      <c r="D39" s="28"/>
      <c r="E39" s="6">
        <v>28</v>
      </c>
      <c r="F39" s="5" t="s">
        <v>364</v>
      </c>
      <c r="G39" s="6"/>
      <c r="H39" s="2">
        <f t="shared" si="0"/>
        <v>149481</v>
      </c>
      <c r="I39" s="2">
        <f t="shared" si="1"/>
        <v>0</v>
      </c>
      <c r="J39" s="2">
        <f t="shared" si="2"/>
        <v>0</v>
      </c>
      <c r="K39" s="2">
        <f t="shared" si="3"/>
        <v>149481</v>
      </c>
      <c r="L39" s="2"/>
    </row>
    <row r="40" spans="1:12" ht="15.75" customHeight="1">
      <c r="A40" s="450"/>
      <c r="B40" s="28"/>
      <c r="C40" s="28">
        <v>20</v>
      </c>
      <c r="D40" s="28"/>
      <c r="E40" s="6">
        <v>5</v>
      </c>
      <c r="F40" s="5" t="s">
        <v>364</v>
      </c>
      <c r="G40" s="6"/>
      <c r="H40" s="2">
        <f t="shared" si="0"/>
        <v>0</v>
      </c>
      <c r="I40" s="2">
        <f t="shared" si="1"/>
        <v>35172</v>
      </c>
      <c r="J40" s="2">
        <f t="shared" si="2"/>
        <v>0</v>
      </c>
      <c r="K40" s="2">
        <f t="shared" si="3"/>
        <v>35172</v>
      </c>
      <c r="L40" s="2"/>
    </row>
    <row r="41" spans="1:12" ht="15" customHeight="1">
      <c r="A41" s="451"/>
      <c r="B41" s="28"/>
      <c r="C41" s="28"/>
      <c r="D41" s="28">
        <v>20</v>
      </c>
      <c r="E41" s="6">
        <v>5</v>
      </c>
      <c r="F41" s="5" t="s">
        <v>364</v>
      </c>
      <c r="G41" s="6"/>
      <c r="H41" s="2">
        <f t="shared" si="0"/>
        <v>0</v>
      </c>
      <c r="I41" s="2">
        <f t="shared" si="1"/>
        <v>0</v>
      </c>
      <c r="J41" s="2">
        <f t="shared" si="2"/>
        <v>35172</v>
      </c>
      <c r="K41" s="2">
        <f t="shared" si="3"/>
        <v>35172</v>
      </c>
      <c r="L41" s="2">
        <f>SUM(K39:K41)</f>
        <v>219825</v>
      </c>
    </row>
    <row r="42" spans="1:12" ht="12.75">
      <c r="A42" s="447" t="s">
        <v>325</v>
      </c>
      <c r="B42" s="28">
        <v>125</v>
      </c>
      <c r="C42" s="28"/>
      <c r="D42" s="28"/>
      <c r="E42" s="6">
        <v>10</v>
      </c>
      <c r="F42" s="5" t="s">
        <v>377</v>
      </c>
      <c r="G42" s="6"/>
      <c r="H42" s="2">
        <f t="shared" si="0"/>
        <v>219825.00000000003</v>
      </c>
      <c r="I42" s="2">
        <f t="shared" si="1"/>
        <v>0</v>
      </c>
      <c r="J42" s="2">
        <f t="shared" si="2"/>
        <v>0</v>
      </c>
      <c r="K42" s="2">
        <f t="shared" si="3"/>
        <v>219825.00000000003</v>
      </c>
      <c r="L42" s="2"/>
    </row>
    <row r="43" spans="1:12" ht="13.5" customHeight="1">
      <c r="A43" s="449"/>
      <c r="B43" s="28"/>
      <c r="C43" s="28">
        <v>25</v>
      </c>
      <c r="D43" s="28"/>
      <c r="E43" s="6">
        <v>4</v>
      </c>
      <c r="F43" s="5" t="s">
        <v>377</v>
      </c>
      <c r="G43" s="6"/>
      <c r="H43" s="2">
        <f t="shared" si="0"/>
        <v>0</v>
      </c>
      <c r="I43" s="2">
        <f t="shared" si="1"/>
        <v>43965</v>
      </c>
      <c r="J43" s="2">
        <f t="shared" si="2"/>
        <v>0</v>
      </c>
      <c r="K43" s="2">
        <f t="shared" si="3"/>
        <v>43965</v>
      </c>
      <c r="L43" s="2"/>
    </row>
    <row r="44" spans="1:12" ht="15.75" customHeight="1">
      <c r="A44" s="448"/>
      <c r="B44" s="28"/>
      <c r="C44" s="28"/>
      <c r="D44" s="28">
        <v>25</v>
      </c>
      <c r="E44" s="6">
        <v>4</v>
      </c>
      <c r="F44" s="5" t="s">
        <v>379</v>
      </c>
      <c r="G44" s="6"/>
      <c r="H44" s="2">
        <f t="shared" si="0"/>
        <v>0</v>
      </c>
      <c r="I44" s="2">
        <f t="shared" si="1"/>
        <v>0</v>
      </c>
      <c r="J44" s="2">
        <f t="shared" si="2"/>
        <v>43965</v>
      </c>
      <c r="K44" s="2">
        <f t="shared" si="3"/>
        <v>43965</v>
      </c>
      <c r="L44" s="2">
        <f>SUM(K42:K44)</f>
        <v>307755</v>
      </c>
    </row>
    <row r="45" spans="1:12" ht="12.75">
      <c r="A45" s="447" t="s">
        <v>326</v>
      </c>
      <c r="B45" s="28">
        <v>30</v>
      </c>
      <c r="C45" s="28"/>
      <c r="D45" s="28"/>
      <c r="E45" s="6">
        <v>3</v>
      </c>
      <c r="F45" s="5" t="s">
        <v>367</v>
      </c>
      <c r="G45" s="6"/>
      <c r="H45" s="2">
        <f t="shared" si="0"/>
        <v>52758.00000000001</v>
      </c>
      <c r="I45" s="2">
        <f t="shared" si="1"/>
        <v>0</v>
      </c>
      <c r="J45" s="2">
        <f t="shared" si="2"/>
        <v>0</v>
      </c>
      <c r="K45" s="2">
        <f t="shared" si="3"/>
        <v>52758.00000000001</v>
      </c>
      <c r="L45" s="2"/>
    </row>
    <row r="46" spans="1:12" ht="12.75">
      <c r="A46" s="449"/>
      <c r="B46" s="28"/>
      <c r="C46" s="28">
        <v>20</v>
      </c>
      <c r="D46" s="28"/>
      <c r="E46" s="6">
        <v>3</v>
      </c>
      <c r="F46" s="5" t="s">
        <v>367</v>
      </c>
      <c r="G46" s="6">
        <v>1</v>
      </c>
      <c r="H46" s="2">
        <f t="shared" si="0"/>
        <v>0</v>
      </c>
      <c r="I46" s="2">
        <f t="shared" si="1"/>
        <v>35172</v>
      </c>
      <c r="J46" s="2">
        <f t="shared" si="2"/>
        <v>0</v>
      </c>
      <c r="K46" s="2">
        <f t="shared" si="3"/>
        <v>35172</v>
      </c>
      <c r="L46" s="2"/>
    </row>
    <row r="47" spans="1:12" ht="12.75">
      <c r="A47" s="448"/>
      <c r="B47" s="28"/>
      <c r="C47" s="28"/>
      <c r="D47" s="28">
        <v>20</v>
      </c>
      <c r="E47" s="6">
        <v>3</v>
      </c>
      <c r="F47" s="5" t="s">
        <v>367</v>
      </c>
      <c r="G47" s="6"/>
      <c r="H47" s="2">
        <f t="shared" si="0"/>
        <v>0</v>
      </c>
      <c r="I47" s="2">
        <f t="shared" si="1"/>
        <v>0</v>
      </c>
      <c r="J47" s="2">
        <f t="shared" si="2"/>
        <v>35172</v>
      </c>
      <c r="K47" s="2">
        <f t="shared" si="3"/>
        <v>35172</v>
      </c>
      <c r="L47" s="2">
        <f>SUM(K45:K47)</f>
        <v>123102</v>
      </c>
    </row>
    <row r="48" spans="1:12" ht="15" customHeight="1">
      <c r="A48" s="447" t="s">
        <v>327</v>
      </c>
      <c r="B48" s="28">
        <v>60</v>
      </c>
      <c r="C48" s="28"/>
      <c r="D48" s="28"/>
      <c r="E48" s="6">
        <v>20</v>
      </c>
      <c r="F48" s="5" t="s">
        <v>383</v>
      </c>
      <c r="G48" s="6"/>
      <c r="H48" s="2">
        <f t="shared" si="0"/>
        <v>105516.00000000001</v>
      </c>
      <c r="I48" s="2">
        <f t="shared" si="1"/>
        <v>0</v>
      </c>
      <c r="J48" s="2">
        <f t="shared" si="2"/>
        <v>0</v>
      </c>
      <c r="K48" s="2">
        <f t="shared" si="3"/>
        <v>105516.00000000001</v>
      </c>
      <c r="L48" s="2"/>
    </row>
    <row r="49" spans="1:12" ht="12" customHeight="1">
      <c r="A49" s="449"/>
      <c r="B49" s="28"/>
      <c r="C49" s="28">
        <v>40</v>
      </c>
      <c r="D49" s="28"/>
      <c r="E49" s="6">
        <v>13</v>
      </c>
      <c r="F49" s="5" t="s">
        <v>383</v>
      </c>
      <c r="G49" s="6"/>
      <c r="H49" s="2">
        <f t="shared" si="0"/>
        <v>0</v>
      </c>
      <c r="I49" s="2">
        <f t="shared" si="1"/>
        <v>70344</v>
      </c>
      <c r="J49" s="2">
        <f t="shared" si="2"/>
        <v>0</v>
      </c>
      <c r="K49" s="2">
        <f t="shared" si="3"/>
        <v>70344</v>
      </c>
      <c r="L49" s="2"/>
    </row>
    <row r="50" spans="1:12" ht="14.25" customHeight="1">
      <c r="A50" s="448"/>
      <c r="B50" s="28"/>
      <c r="C50" s="28"/>
      <c r="D50" s="28">
        <v>40</v>
      </c>
      <c r="E50" s="6">
        <v>13</v>
      </c>
      <c r="F50" s="5" t="s">
        <v>383</v>
      </c>
      <c r="G50" s="6"/>
      <c r="H50" s="2">
        <f t="shared" si="0"/>
        <v>0</v>
      </c>
      <c r="I50" s="2">
        <f t="shared" si="1"/>
        <v>0</v>
      </c>
      <c r="J50" s="2">
        <f t="shared" si="2"/>
        <v>70344</v>
      </c>
      <c r="K50" s="2">
        <f t="shared" si="3"/>
        <v>70344</v>
      </c>
      <c r="L50" s="2">
        <f>SUM(K48:K50)</f>
        <v>246204</v>
      </c>
    </row>
    <row r="51" spans="1:12" ht="14.25" customHeight="1">
      <c r="A51" s="447" t="s">
        <v>328</v>
      </c>
      <c r="B51" s="28">
        <v>100</v>
      </c>
      <c r="C51" s="28"/>
      <c r="D51" s="28"/>
      <c r="E51" s="6">
        <v>6</v>
      </c>
      <c r="F51" s="5" t="s">
        <v>387</v>
      </c>
      <c r="G51" s="6"/>
      <c r="H51" s="2">
        <f t="shared" si="0"/>
        <v>175860</v>
      </c>
      <c r="I51" s="2">
        <f t="shared" si="1"/>
        <v>0</v>
      </c>
      <c r="J51" s="2">
        <f t="shared" si="2"/>
        <v>0</v>
      </c>
      <c r="K51" s="2">
        <f t="shared" si="3"/>
        <v>175860</v>
      </c>
      <c r="L51" s="2"/>
    </row>
    <row r="52" spans="1:12" ht="16.5" customHeight="1">
      <c r="A52" s="448"/>
      <c r="B52" s="28"/>
      <c r="C52" s="28"/>
      <c r="D52" s="28">
        <v>25</v>
      </c>
      <c r="E52" s="6">
        <v>4</v>
      </c>
      <c r="F52" s="5" t="s">
        <v>387</v>
      </c>
      <c r="G52" s="6"/>
      <c r="H52" s="2">
        <f t="shared" si="0"/>
        <v>0</v>
      </c>
      <c r="I52" s="2">
        <f t="shared" si="1"/>
        <v>0</v>
      </c>
      <c r="J52" s="2">
        <f t="shared" si="2"/>
        <v>43965</v>
      </c>
      <c r="K52" s="2">
        <f t="shared" si="3"/>
        <v>43965</v>
      </c>
      <c r="L52" s="2">
        <f>SUM(K51:K52)</f>
        <v>219825</v>
      </c>
    </row>
    <row r="53" spans="1:12" ht="15" customHeight="1">
      <c r="A53" s="28" t="s">
        <v>365</v>
      </c>
      <c r="B53" s="28">
        <v>20</v>
      </c>
      <c r="C53" s="28"/>
      <c r="D53" s="28"/>
      <c r="E53" s="6"/>
      <c r="F53" s="5" t="s">
        <v>366</v>
      </c>
      <c r="G53" s="6"/>
      <c r="H53" s="2">
        <f t="shared" si="0"/>
        <v>35172</v>
      </c>
      <c r="I53" s="2">
        <f t="shared" si="1"/>
        <v>0</v>
      </c>
      <c r="J53" s="2">
        <f t="shared" si="2"/>
        <v>0</v>
      </c>
      <c r="K53" s="2">
        <f t="shared" si="3"/>
        <v>35172</v>
      </c>
      <c r="L53" s="2">
        <f t="shared" si="3"/>
        <v>35172</v>
      </c>
    </row>
    <row r="54" spans="1:12" ht="14.25" customHeight="1">
      <c r="A54" s="447" t="s">
        <v>329</v>
      </c>
      <c r="B54" s="28">
        <v>50</v>
      </c>
      <c r="C54" s="28"/>
      <c r="D54" s="28"/>
      <c r="E54" s="6">
        <v>6</v>
      </c>
      <c r="F54" s="5" t="s">
        <v>361</v>
      </c>
      <c r="G54" s="6"/>
      <c r="H54" s="2">
        <f t="shared" si="0"/>
        <v>87930</v>
      </c>
      <c r="I54" s="2">
        <f t="shared" si="1"/>
        <v>0</v>
      </c>
      <c r="J54" s="2">
        <f t="shared" si="2"/>
        <v>0</v>
      </c>
      <c r="K54" s="2">
        <f t="shared" si="3"/>
        <v>87930</v>
      </c>
      <c r="L54" s="2"/>
    </row>
    <row r="55" spans="1:12" ht="13.5" customHeight="1">
      <c r="A55" s="448"/>
      <c r="B55" s="28"/>
      <c r="C55" s="28"/>
      <c r="D55" s="28">
        <v>25</v>
      </c>
      <c r="E55" s="6">
        <v>4</v>
      </c>
      <c r="F55" s="5" t="s">
        <v>362</v>
      </c>
      <c r="G55" s="6"/>
      <c r="H55" s="2">
        <f t="shared" si="0"/>
        <v>0</v>
      </c>
      <c r="I55" s="2">
        <f t="shared" si="1"/>
        <v>0</v>
      </c>
      <c r="J55" s="2">
        <f t="shared" si="2"/>
        <v>43965</v>
      </c>
      <c r="K55" s="2">
        <f t="shared" si="3"/>
        <v>43965</v>
      </c>
      <c r="L55" s="2">
        <f>SUM(K54:K55)</f>
        <v>131895</v>
      </c>
    </row>
    <row r="56" spans="1:12" ht="15" customHeight="1">
      <c r="A56" s="447" t="s">
        <v>330</v>
      </c>
      <c r="B56" s="28">
        <v>60</v>
      </c>
      <c r="C56" s="28"/>
      <c r="D56" s="28"/>
      <c r="E56" s="6">
        <v>30</v>
      </c>
      <c r="F56" s="5" t="s">
        <v>363</v>
      </c>
      <c r="G56" s="6">
        <v>4</v>
      </c>
      <c r="H56" s="2">
        <f t="shared" si="0"/>
        <v>105516.00000000001</v>
      </c>
      <c r="I56" s="2">
        <f t="shared" si="1"/>
        <v>0</v>
      </c>
      <c r="J56" s="2">
        <f t="shared" si="2"/>
        <v>0</v>
      </c>
      <c r="K56" s="2">
        <f t="shared" si="3"/>
        <v>105516.00000000001</v>
      </c>
      <c r="L56" s="2"/>
    </row>
    <row r="57" spans="1:12" ht="15" customHeight="1">
      <c r="A57" s="448"/>
      <c r="B57" s="28"/>
      <c r="C57" s="28">
        <v>40</v>
      </c>
      <c r="D57" s="28"/>
      <c r="E57" s="6"/>
      <c r="F57" s="5" t="s">
        <v>389</v>
      </c>
      <c r="G57" s="6">
        <v>2</v>
      </c>
      <c r="H57" s="2">
        <f t="shared" si="0"/>
        <v>0</v>
      </c>
      <c r="I57" s="2">
        <f t="shared" si="1"/>
        <v>70344</v>
      </c>
      <c r="J57" s="2">
        <f t="shared" si="2"/>
        <v>0</v>
      </c>
      <c r="K57" s="2">
        <f t="shared" si="3"/>
        <v>70344</v>
      </c>
      <c r="L57" s="2">
        <f>SUM(K56:K57)</f>
        <v>175860</v>
      </c>
    </row>
    <row r="58" spans="1:12" ht="16.5" customHeight="1">
      <c r="A58" s="447" t="s">
        <v>331</v>
      </c>
      <c r="B58" s="28">
        <v>100</v>
      </c>
      <c r="C58" s="28"/>
      <c r="D58" s="28"/>
      <c r="E58" s="6">
        <v>30</v>
      </c>
      <c r="F58" s="5" t="s">
        <v>374</v>
      </c>
      <c r="G58" s="6"/>
      <c r="H58" s="2">
        <f t="shared" si="0"/>
        <v>175860</v>
      </c>
      <c r="I58" s="2">
        <f t="shared" si="1"/>
        <v>0</v>
      </c>
      <c r="J58" s="2">
        <f t="shared" si="2"/>
        <v>0</v>
      </c>
      <c r="K58" s="2">
        <f t="shared" si="3"/>
        <v>175860</v>
      </c>
      <c r="L58" s="2"/>
    </row>
    <row r="59" spans="1:12" ht="12.75">
      <c r="A59" s="451"/>
      <c r="B59" s="28"/>
      <c r="C59" s="28"/>
      <c r="D59" s="28">
        <v>50</v>
      </c>
      <c r="E59" s="6">
        <v>5</v>
      </c>
      <c r="F59" s="5" t="s">
        <v>394</v>
      </c>
      <c r="G59" s="6"/>
      <c r="H59" s="2">
        <f t="shared" si="0"/>
        <v>0</v>
      </c>
      <c r="I59" s="2">
        <f t="shared" si="1"/>
        <v>0</v>
      </c>
      <c r="J59" s="2">
        <f t="shared" si="2"/>
        <v>87930</v>
      </c>
      <c r="K59" s="2">
        <f t="shared" si="3"/>
        <v>87930</v>
      </c>
      <c r="L59" s="2">
        <f>SUM(K58:K59)</f>
        <v>263790</v>
      </c>
    </row>
    <row r="60" spans="1:12" ht="12.75">
      <c r="A60" s="447" t="s">
        <v>332</v>
      </c>
      <c r="B60" s="28">
        <v>20</v>
      </c>
      <c r="C60" s="28"/>
      <c r="D60" s="28"/>
      <c r="E60" s="6">
        <v>4</v>
      </c>
      <c r="F60" s="5" t="s">
        <v>371</v>
      </c>
      <c r="G60" s="6"/>
      <c r="H60" s="2">
        <f t="shared" si="0"/>
        <v>35172</v>
      </c>
      <c r="I60" s="2">
        <f t="shared" si="1"/>
        <v>0</v>
      </c>
      <c r="J60" s="2">
        <f t="shared" si="2"/>
        <v>0</v>
      </c>
      <c r="K60" s="2">
        <f t="shared" si="3"/>
        <v>35172</v>
      </c>
      <c r="L60" s="2"/>
    </row>
    <row r="61" spans="1:12" ht="12.75">
      <c r="A61" s="448"/>
      <c r="B61" s="28"/>
      <c r="C61" s="28"/>
      <c r="D61" s="28">
        <v>20</v>
      </c>
      <c r="E61" s="6">
        <v>5</v>
      </c>
      <c r="F61" s="5" t="s">
        <v>371</v>
      </c>
      <c r="G61" s="6"/>
      <c r="H61" s="2">
        <f t="shared" si="0"/>
        <v>0</v>
      </c>
      <c r="I61" s="2">
        <f t="shared" si="1"/>
        <v>0</v>
      </c>
      <c r="J61" s="2">
        <f t="shared" si="2"/>
        <v>35172</v>
      </c>
      <c r="K61" s="2">
        <f t="shared" si="3"/>
        <v>35172</v>
      </c>
      <c r="L61" s="2">
        <f>SUM(K60:K61)</f>
        <v>70344</v>
      </c>
    </row>
    <row r="62" spans="1:12" ht="12.75">
      <c r="A62" s="447" t="s">
        <v>333</v>
      </c>
      <c r="B62" s="28">
        <v>50</v>
      </c>
      <c r="C62" s="28"/>
      <c r="D62" s="28"/>
      <c r="E62" s="6">
        <v>15</v>
      </c>
      <c r="F62" s="5"/>
      <c r="G62" s="6">
        <v>2</v>
      </c>
      <c r="H62" s="2">
        <f t="shared" si="0"/>
        <v>87930</v>
      </c>
      <c r="I62" s="2">
        <f t="shared" si="1"/>
        <v>0</v>
      </c>
      <c r="J62" s="2">
        <f t="shared" si="2"/>
        <v>0</v>
      </c>
      <c r="K62" s="2">
        <f t="shared" si="3"/>
        <v>87930</v>
      </c>
      <c r="L62" s="2"/>
    </row>
    <row r="63" spans="1:12" ht="12.75">
      <c r="A63" s="448"/>
      <c r="B63" s="28"/>
      <c r="C63" s="28">
        <v>25</v>
      </c>
      <c r="D63" s="28"/>
      <c r="E63" s="6">
        <v>8</v>
      </c>
      <c r="F63" s="5"/>
      <c r="G63" s="6"/>
      <c r="H63" s="2">
        <f t="shared" si="0"/>
        <v>0</v>
      </c>
      <c r="I63" s="2">
        <f t="shared" si="1"/>
        <v>43965</v>
      </c>
      <c r="J63" s="2">
        <f t="shared" si="2"/>
        <v>0</v>
      </c>
      <c r="K63" s="2">
        <f t="shared" si="3"/>
        <v>43965</v>
      </c>
      <c r="L63" s="2">
        <f>SUM(K62:K63)</f>
        <v>131895</v>
      </c>
    </row>
    <row r="64" spans="1:12" ht="14.25" customHeight="1">
      <c r="A64" s="44" t="s">
        <v>334</v>
      </c>
      <c r="B64" s="28">
        <v>70</v>
      </c>
      <c r="C64" s="28"/>
      <c r="D64" s="28">
        <v>30</v>
      </c>
      <c r="E64" s="6">
        <v>30</v>
      </c>
      <c r="F64" s="5" t="s">
        <v>373</v>
      </c>
      <c r="G64" s="6">
        <v>2</v>
      </c>
      <c r="H64" s="2">
        <f t="shared" si="0"/>
        <v>123102.00000000001</v>
      </c>
      <c r="I64" s="2">
        <f t="shared" si="1"/>
        <v>0</v>
      </c>
      <c r="J64" s="2">
        <f t="shared" si="2"/>
        <v>52758.00000000001</v>
      </c>
      <c r="K64" s="2">
        <f t="shared" si="3"/>
        <v>175860.00000000003</v>
      </c>
      <c r="L64" s="2">
        <v>175860</v>
      </c>
    </row>
    <row r="65" spans="1:12" ht="16.5" customHeight="1">
      <c r="A65" s="44" t="s">
        <v>335</v>
      </c>
      <c r="B65" s="28">
        <v>95</v>
      </c>
      <c r="C65" s="28"/>
      <c r="D65" s="28"/>
      <c r="E65" s="6">
        <v>14</v>
      </c>
      <c r="F65" s="5" t="s">
        <v>360</v>
      </c>
      <c r="G65" s="6"/>
      <c r="H65" s="2">
        <f t="shared" si="0"/>
        <v>167067</v>
      </c>
      <c r="I65" s="2">
        <f t="shared" si="1"/>
        <v>0</v>
      </c>
      <c r="J65" s="2">
        <f t="shared" si="2"/>
        <v>0</v>
      </c>
      <c r="K65" s="2">
        <f t="shared" si="3"/>
        <v>167067</v>
      </c>
      <c r="L65" s="2">
        <f t="shared" si="3"/>
        <v>167067</v>
      </c>
    </row>
    <row r="66" spans="1:12" ht="15" customHeight="1">
      <c r="A66" s="44" t="s">
        <v>336</v>
      </c>
      <c r="B66" s="28">
        <v>25</v>
      </c>
      <c r="C66" s="28">
        <v>25</v>
      </c>
      <c r="D66" s="28"/>
      <c r="E66" s="6">
        <v>5</v>
      </c>
      <c r="F66" s="5" t="s">
        <v>357</v>
      </c>
      <c r="G66" s="6"/>
      <c r="H66" s="2">
        <f t="shared" si="0"/>
        <v>43965</v>
      </c>
      <c r="I66" s="2">
        <f t="shared" si="1"/>
        <v>43965</v>
      </c>
      <c r="J66" s="2">
        <f t="shared" si="2"/>
        <v>0</v>
      </c>
      <c r="K66" s="2">
        <f t="shared" si="3"/>
        <v>87930</v>
      </c>
      <c r="L66" s="2">
        <v>87930</v>
      </c>
    </row>
    <row r="67" spans="1:12" ht="16.5" customHeight="1">
      <c r="A67" s="447" t="s">
        <v>337</v>
      </c>
      <c r="B67" s="28">
        <v>50</v>
      </c>
      <c r="C67" s="28"/>
      <c r="D67" s="28"/>
      <c r="E67" s="6">
        <v>7</v>
      </c>
      <c r="F67" s="5" t="s">
        <v>276</v>
      </c>
      <c r="G67" s="6"/>
      <c r="H67" s="2">
        <f t="shared" si="0"/>
        <v>87930</v>
      </c>
      <c r="I67" s="2">
        <f t="shared" si="1"/>
        <v>0</v>
      </c>
      <c r="J67" s="2">
        <f t="shared" si="2"/>
        <v>0</v>
      </c>
      <c r="K67" s="2">
        <f t="shared" si="3"/>
        <v>87930</v>
      </c>
      <c r="L67" s="2"/>
    </row>
    <row r="68" spans="1:12" ht="12.75" customHeight="1">
      <c r="A68" s="449"/>
      <c r="B68" s="28"/>
      <c r="C68" s="28">
        <v>25</v>
      </c>
      <c r="D68" s="28"/>
      <c r="E68" s="6">
        <v>5</v>
      </c>
      <c r="F68" s="5" t="s">
        <v>276</v>
      </c>
      <c r="G68" s="6"/>
      <c r="H68" s="2">
        <f aca="true" t="shared" si="4" ref="H68:H79">97.7*18*B68</f>
        <v>0</v>
      </c>
      <c r="I68" s="2">
        <f aca="true" t="shared" si="5" ref="I68:I79">97.7*18*C68</f>
        <v>43965</v>
      </c>
      <c r="J68" s="2">
        <f aca="true" t="shared" si="6" ref="J68:J79">97.7*18*D68</f>
        <v>0</v>
      </c>
      <c r="K68" s="2">
        <f aca="true" t="shared" si="7" ref="K68:K80">SUM(H68:J68)</f>
        <v>43965</v>
      </c>
      <c r="L68" s="2"/>
    </row>
    <row r="69" spans="1:12" ht="15" customHeight="1">
      <c r="A69" s="448"/>
      <c r="B69" s="28"/>
      <c r="C69" s="28"/>
      <c r="D69" s="28">
        <v>25</v>
      </c>
      <c r="E69" s="6">
        <v>5</v>
      </c>
      <c r="F69" s="5" t="s">
        <v>276</v>
      </c>
      <c r="G69" s="6"/>
      <c r="H69" s="2">
        <f t="shared" si="4"/>
        <v>0</v>
      </c>
      <c r="I69" s="2">
        <f t="shared" si="5"/>
        <v>0</v>
      </c>
      <c r="J69" s="2">
        <f t="shared" si="6"/>
        <v>43965</v>
      </c>
      <c r="K69" s="2">
        <f t="shared" si="7"/>
        <v>43965</v>
      </c>
      <c r="L69" s="2">
        <f>SUM(K67:K69)</f>
        <v>175860</v>
      </c>
    </row>
    <row r="70" spans="1:12" ht="15.75" customHeight="1">
      <c r="A70" s="44" t="s">
        <v>338</v>
      </c>
      <c r="B70" s="28">
        <v>20</v>
      </c>
      <c r="C70" s="28">
        <v>20</v>
      </c>
      <c r="D70" s="28"/>
      <c r="E70" s="6">
        <v>8</v>
      </c>
      <c r="F70" s="5" t="s">
        <v>358</v>
      </c>
      <c r="G70" s="6">
        <v>6</v>
      </c>
      <c r="H70" s="2">
        <f t="shared" si="4"/>
        <v>35172</v>
      </c>
      <c r="I70" s="2">
        <f t="shared" si="5"/>
        <v>35172</v>
      </c>
      <c r="J70" s="2">
        <f t="shared" si="6"/>
        <v>0</v>
      </c>
      <c r="K70" s="2">
        <f t="shared" si="7"/>
        <v>70344</v>
      </c>
      <c r="L70" s="2">
        <v>70344</v>
      </c>
    </row>
    <row r="71" spans="1:12" ht="14.25" customHeight="1">
      <c r="A71" s="447" t="s">
        <v>339</v>
      </c>
      <c r="B71" s="28">
        <v>75</v>
      </c>
      <c r="C71" s="28"/>
      <c r="D71" s="28"/>
      <c r="E71" s="7">
        <v>0</v>
      </c>
      <c r="F71" s="5" t="s">
        <v>358</v>
      </c>
      <c r="G71" s="2"/>
      <c r="H71" s="2">
        <f t="shared" si="4"/>
        <v>131895</v>
      </c>
      <c r="I71" s="2">
        <f t="shared" si="5"/>
        <v>0</v>
      </c>
      <c r="J71" s="2">
        <f t="shared" si="6"/>
        <v>0</v>
      </c>
      <c r="K71" s="2">
        <f t="shared" si="7"/>
        <v>131895</v>
      </c>
      <c r="L71" s="2"/>
    </row>
    <row r="72" spans="1:12" ht="14.25" customHeight="1">
      <c r="A72" s="448"/>
      <c r="B72" s="28"/>
      <c r="C72" s="28">
        <v>25</v>
      </c>
      <c r="D72" s="28">
        <v>25</v>
      </c>
      <c r="E72" s="7">
        <v>0</v>
      </c>
      <c r="F72" s="5" t="s">
        <v>359</v>
      </c>
      <c r="G72" s="2"/>
      <c r="H72" s="2">
        <f t="shared" si="4"/>
        <v>0</v>
      </c>
      <c r="I72" s="2">
        <f t="shared" si="5"/>
        <v>43965</v>
      </c>
      <c r="J72" s="2">
        <f t="shared" si="6"/>
        <v>43965</v>
      </c>
      <c r="K72" s="2">
        <f t="shared" si="7"/>
        <v>87930</v>
      </c>
      <c r="L72" s="2">
        <f>SUM(K71:K72)</f>
        <v>219825</v>
      </c>
    </row>
    <row r="73" spans="1:12" ht="15" customHeight="1">
      <c r="A73" s="44" t="s">
        <v>340</v>
      </c>
      <c r="B73" s="28">
        <v>15</v>
      </c>
      <c r="C73" s="28">
        <v>10</v>
      </c>
      <c r="D73" s="28"/>
      <c r="E73" s="6">
        <v>4</v>
      </c>
      <c r="F73" s="5" t="s">
        <v>355</v>
      </c>
      <c r="G73" s="6">
        <v>2</v>
      </c>
      <c r="H73" s="2">
        <f t="shared" si="4"/>
        <v>26379.000000000004</v>
      </c>
      <c r="I73" s="2">
        <f t="shared" si="5"/>
        <v>17586</v>
      </c>
      <c r="J73" s="2">
        <f t="shared" si="6"/>
        <v>0</v>
      </c>
      <c r="K73" s="2">
        <f t="shared" si="7"/>
        <v>43965</v>
      </c>
      <c r="L73" s="2">
        <v>43965</v>
      </c>
    </row>
    <row r="74" spans="1:12" ht="14.25" customHeight="1">
      <c r="A74" s="447" t="s">
        <v>341</v>
      </c>
      <c r="B74" s="28">
        <v>10</v>
      </c>
      <c r="C74" s="28">
        <v>10</v>
      </c>
      <c r="D74" s="28"/>
      <c r="E74" s="6">
        <v>20</v>
      </c>
      <c r="F74" s="5" t="s">
        <v>375</v>
      </c>
      <c r="G74" s="6">
        <v>2</v>
      </c>
      <c r="H74" s="2">
        <f t="shared" si="4"/>
        <v>17586</v>
      </c>
      <c r="I74" s="2">
        <f t="shared" si="5"/>
        <v>17586</v>
      </c>
      <c r="J74" s="2">
        <f t="shared" si="6"/>
        <v>0</v>
      </c>
      <c r="K74" s="2">
        <f t="shared" si="7"/>
        <v>35172</v>
      </c>
      <c r="L74" s="2"/>
    </row>
    <row r="75" spans="1:12" ht="15" customHeight="1">
      <c r="A75" s="448"/>
      <c r="B75" s="28"/>
      <c r="C75" s="28"/>
      <c r="D75" s="28">
        <v>20</v>
      </c>
      <c r="E75" s="6">
        <v>20</v>
      </c>
      <c r="F75" s="5" t="s">
        <v>375</v>
      </c>
      <c r="G75" s="6"/>
      <c r="H75" s="2">
        <f t="shared" si="4"/>
        <v>0</v>
      </c>
      <c r="I75" s="2">
        <f t="shared" si="5"/>
        <v>0</v>
      </c>
      <c r="J75" s="2">
        <f t="shared" si="6"/>
        <v>35172</v>
      </c>
      <c r="K75" s="2">
        <f t="shared" si="7"/>
        <v>35172</v>
      </c>
      <c r="L75" s="2">
        <f>SUM(K74:K75)</f>
        <v>70344</v>
      </c>
    </row>
    <row r="76" spans="1:12" ht="14.25" customHeight="1">
      <c r="A76" s="44" t="s">
        <v>342</v>
      </c>
      <c r="B76" s="28">
        <v>20</v>
      </c>
      <c r="C76" s="28">
        <v>15</v>
      </c>
      <c r="D76" s="28">
        <v>0</v>
      </c>
      <c r="E76" s="6">
        <v>7</v>
      </c>
      <c r="F76" s="5" t="s">
        <v>356</v>
      </c>
      <c r="G76" s="6"/>
      <c r="H76" s="2">
        <f t="shared" si="4"/>
        <v>35172</v>
      </c>
      <c r="I76" s="2">
        <f t="shared" si="5"/>
        <v>26379.000000000004</v>
      </c>
      <c r="J76" s="2">
        <f t="shared" si="6"/>
        <v>0</v>
      </c>
      <c r="K76" s="2">
        <f t="shared" si="7"/>
        <v>61551</v>
      </c>
      <c r="L76" s="2">
        <v>61551</v>
      </c>
    </row>
    <row r="77" spans="1:12" ht="25.5" customHeight="1">
      <c r="A77" s="46" t="s">
        <v>343</v>
      </c>
      <c r="B77" s="28"/>
      <c r="C77" s="28"/>
      <c r="D77" s="28">
        <v>25</v>
      </c>
      <c r="E77" s="6">
        <v>2</v>
      </c>
      <c r="F77" s="5" t="s">
        <v>294</v>
      </c>
      <c r="G77" s="6"/>
      <c r="H77" s="2">
        <f t="shared" si="4"/>
        <v>0</v>
      </c>
      <c r="I77" s="2">
        <f t="shared" si="5"/>
        <v>0</v>
      </c>
      <c r="J77" s="2">
        <f t="shared" si="6"/>
        <v>43965</v>
      </c>
      <c r="K77" s="2">
        <f t="shared" si="7"/>
        <v>43965</v>
      </c>
      <c r="L77" s="2">
        <v>43965</v>
      </c>
    </row>
    <row r="78" spans="1:12" ht="27.75" customHeight="1">
      <c r="A78" s="44" t="s">
        <v>344</v>
      </c>
      <c r="B78" s="28">
        <v>40</v>
      </c>
      <c r="C78" s="28"/>
      <c r="D78" s="28"/>
      <c r="E78" s="6">
        <v>3</v>
      </c>
      <c r="F78" s="5" t="s">
        <v>346</v>
      </c>
      <c r="G78" s="6"/>
      <c r="H78" s="2">
        <f t="shared" si="4"/>
        <v>70344</v>
      </c>
      <c r="I78" s="2">
        <f t="shared" si="5"/>
        <v>0</v>
      </c>
      <c r="J78" s="2">
        <f t="shared" si="6"/>
        <v>0</v>
      </c>
      <c r="K78" s="2">
        <f t="shared" si="7"/>
        <v>70344</v>
      </c>
      <c r="L78" s="2">
        <v>70344</v>
      </c>
    </row>
    <row r="79" spans="1:12" ht="27" customHeight="1">
      <c r="A79" s="44" t="s">
        <v>345</v>
      </c>
      <c r="B79" s="28">
        <v>20</v>
      </c>
      <c r="C79" s="28"/>
      <c r="D79" s="28"/>
      <c r="E79" s="2"/>
      <c r="F79" s="1"/>
      <c r="G79" s="2"/>
      <c r="H79" s="2">
        <f t="shared" si="4"/>
        <v>35172</v>
      </c>
      <c r="I79" s="2">
        <f t="shared" si="5"/>
        <v>0</v>
      </c>
      <c r="J79" s="2">
        <f t="shared" si="6"/>
        <v>0</v>
      </c>
      <c r="K79" s="2">
        <f t="shared" si="7"/>
        <v>35172</v>
      </c>
      <c r="L79" s="2">
        <v>35172</v>
      </c>
    </row>
    <row r="80" spans="1:12" ht="12.75">
      <c r="A80" s="45"/>
      <c r="B80" s="257">
        <f>SUM(B3:B79)</f>
        <v>2035</v>
      </c>
      <c r="C80" s="257">
        <f>SUM(C3:C79)</f>
        <v>626</v>
      </c>
      <c r="D80" s="257">
        <f>SUM(D3:D79)</f>
        <v>755</v>
      </c>
      <c r="E80" s="258">
        <f>SUM(E3:E79)</f>
        <v>567</v>
      </c>
      <c r="F80" s="259"/>
      <c r="G80" s="258">
        <f>SUM(G3:G79)</f>
        <v>29</v>
      </c>
      <c r="H80" s="162"/>
      <c r="I80" s="162"/>
      <c r="J80" s="162"/>
      <c r="K80" s="2">
        <f t="shared" si="7"/>
        <v>0</v>
      </c>
      <c r="L80" s="2"/>
    </row>
    <row r="81" spans="1:12" ht="12.75">
      <c r="A81" s="172" t="s">
        <v>495</v>
      </c>
      <c r="B81" s="2">
        <f>B80+C80+D80</f>
        <v>3416</v>
      </c>
      <c r="C81" s="2"/>
      <c r="D81" s="2"/>
      <c r="E81" s="2"/>
      <c r="F81" s="2"/>
      <c r="G81" s="2"/>
      <c r="H81" s="162">
        <f>SUM(H3:H79)</f>
        <v>3578751.0000000005</v>
      </c>
      <c r="I81" s="162">
        <f>SUM(I3:I79)</f>
        <v>1100883.6</v>
      </c>
      <c r="J81" s="162">
        <f>SUM(J3:J79)</f>
        <v>1327743</v>
      </c>
      <c r="K81" s="2">
        <f>SUM(H81:J81)</f>
        <v>6007377.600000001</v>
      </c>
      <c r="L81" s="2">
        <f>SUM(L3:L79)</f>
        <v>6007377.6</v>
      </c>
    </row>
    <row r="83" ht="12.75">
      <c r="H83" t="s">
        <v>238</v>
      </c>
    </row>
    <row r="86" ht="12.75">
      <c r="F86">
        <v>35</v>
      </c>
    </row>
  </sheetData>
  <mergeCells count="28">
    <mergeCell ref="A3:A5"/>
    <mergeCell ref="A7:A8"/>
    <mergeCell ref="A9:A10"/>
    <mergeCell ref="A11:A12"/>
    <mergeCell ref="A26:A28"/>
    <mergeCell ref="A29:A31"/>
    <mergeCell ref="A32:A33"/>
    <mergeCell ref="A13:A14"/>
    <mergeCell ref="A16:A17"/>
    <mergeCell ref="A18:A19"/>
    <mergeCell ref="A20:A22"/>
    <mergeCell ref="A74:A75"/>
    <mergeCell ref="A48:A50"/>
    <mergeCell ref="A51:A52"/>
    <mergeCell ref="A54:A55"/>
    <mergeCell ref="A60:A61"/>
    <mergeCell ref="A56:A57"/>
    <mergeCell ref="A58:A59"/>
    <mergeCell ref="A1:F1"/>
    <mergeCell ref="A62:A63"/>
    <mergeCell ref="A67:A69"/>
    <mergeCell ref="A71:A72"/>
    <mergeCell ref="A34:A35"/>
    <mergeCell ref="A36:A38"/>
    <mergeCell ref="A42:A44"/>
    <mergeCell ref="A45:A47"/>
    <mergeCell ref="A39:A41"/>
    <mergeCell ref="A23:A25"/>
  </mergeCells>
  <printOptions/>
  <pageMargins left="0.75" right="0.75" top="0.26" bottom="0.29" header="0.17" footer="0.19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61">
      <selection activeCell="C5" sqref="C5"/>
    </sheetView>
  </sheetViews>
  <sheetFormatPr defaultColWidth="9.140625" defaultRowHeight="12.75"/>
  <cols>
    <col min="1" max="1" width="58.57421875" style="1" customWidth="1"/>
    <col min="2" max="2" width="6.57421875" style="2" customWidth="1"/>
    <col min="3" max="3" width="7.00390625" style="2" customWidth="1"/>
    <col min="4" max="4" width="7.28125" style="2" customWidth="1"/>
    <col min="5" max="5" width="7.140625" style="2" customWidth="1"/>
    <col min="6" max="6" width="29.8515625" style="1" customWidth="1"/>
    <col min="7" max="7" width="7.140625" style="2" customWidth="1"/>
    <col min="8" max="8" width="9.140625" style="2" customWidth="1"/>
  </cols>
  <sheetData>
    <row r="1" spans="1:4" ht="25.5">
      <c r="A1" s="44" t="s">
        <v>393</v>
      </c>
      <c r="B1" s="28"/>
      <c r="C1" s="28"/>
      <c r="D1" s="28"/>
    </row>
    <row r="2" spans="1:10" ht="76.5">
      <c r="A2" s="44"/>
      <c r="B2" s="44" t="s">
        <v>282</v>
      </c>
      <c r="C2" s="44" t="s">
        <v>283</v>
      </c>
      <c r="D2" s="44" t="s">
        <v>307</v>
      </c>
      <c r="E2" s="1" t="s">
        <v>291</v>
      </c>
      <c r="F2" s="1" t="s">
        <v>347</v>
      </c>
      <c r="G2" s="1" t="s">
        <v>297</v>
      </c>
      <c r="H2" s="1"/>
      <c r="I2" s="3"/>
      <c r="J2" s="3"/>
    </row>
    <row r="3" spans="1:8" s="4" customFormat="1" ht="15" customHeight="1">
      <c r="A3" s="447" t="s">
        <v>308</v>
      </c>
      <c r="B3" s="28">
        <v>60</v>
      </c>
      <c r="C3" s="28"/>
      <c r="D3" s="28"/>
      <c r="E3" s="6">
        <v>9</v>
      </c>
      <c r="F3" s="5" t="s">
        <v>385</v>
      </c>
      <c r="G3" s="6"/>
      <c r="H3" s="6"/>
    </row>
    <row r="4" spans="1:8" s="4" customFormat="1" ht="14.25" customHeight="1">
      <c r="A4" s="449"/>
      <c r="B4" s="28"/>
      <c r="C4" s="28">
        <v>20</v>
      </c>
      <c r="D4" s="28"/>
      <c r="E4" s="6">
        <v>3</v>
      </c>
      <c r="F4" s="5" t="s">
        <v>385</v>
      </c>
      <c r="G4" s="6"/>
      <c r="H4" s="6"/>
    </row>
    <row r="5" spans="1:8" s="4" customFormat="1" ht="13.5" customHeight="1">
      <c r="A5" s="448"/>
      <c r="B5" s="28"/>
      <c r="C5" s="28"/>
      <c r="D5" s="28">
        <v>20</v>
      </c>
      <c r="E5" s="6">
        <v>3</v>
      </c>
      <c r="F5" s="5" t="s">
        <v>385</v>
      </c>
      <c r="G5" s="6"/>
      <c r="H5" s="6"/>
    </row>
    <row r="6" spans="1:8" s="4" customFormat="1" ht="12.75">
      <c r="A6" s="44" t="s">
        <v>309</v>
      </c>
      <c r="B6" s="28">
        <v>50</v>
      </c>
      <c r="C6" s="28"/>
      <c r="D6" s="28"/>
      <c r="E6" s="6">
        <v>13</v>
      </c>
      <c r="F6" s="5" t="s">
        <v>360</v>
      </c>
      <c r="G6" s="6"/>
      <c r="H6" s="6"/>
    </row>
    <row r="7" spans="1:8" s="4" customFormat="1" ht="12.75">
      <c r="A7" s="447" t="s">
        <v>310</v>
      </c>
      <c r="B7" s="28">
        <v>20</v>
      </c>
      <c r="C7" s="28"/>
      <c r="D7" s="28"/>
      <c r="E7" s="6">
        <v>3</v>
      </c>
      <c r="F7" s="5" t="s">
        <v>380</v>
      </c>
      <c r="G7" s="6"/>
      <c r="H7" s="6"/>
    </row>
    <row r="8" spans="1:8" s="4" customFormat="1" ht="12.75">
      <c r="A8" s="448"/>
      <c r="B8" s="28"/>
      <c r="C8" s="28">
        <v>20</v>
      </c>
      <c r="D8" s="28"/>
      <c r="E8" s="6">
        <v>3</v>
      </c>
      <c r="F8" s="5" t="s">
        <v>380</v>
      </c>
      <c r="G8" s="6"/>
      <c r="H8" s="6"/>
    </row>
    <row r="9" spans="1:8" s="4" customFormat="1" ht="12.75">
      <c r="A9" s="447" t="s">
        <v>311</v>
      </c>
      <c r="B9" s="28">
        <v>20</v>
      </c>
      <c r="C9" s="28"/>
      <c r="D9" s="28"/>
      <c r="E9" s="6">
        <v>4</v>
      </c>
      <c r="F9" s="5" t="s">
        <v>378</v>
      </c>
      <c r="G9" s="6"/>
      <c r="H9" s="6"/>
    </row>
    <row r="10" spans="1:8" s="4" customFormat="1" ht="12.75">
      <c r="A10" s="448"/>
      <c r="B10" s="28"/>
      <c r="C10" s="28"/>
      <c r="D10" s="28">
        <v>20</v>
      </c>
      <c r="E10" s="6">
        <v>4</v>
      </c>
      <c r="F10" s="5" t="s">
        <v>378</v>
      </c>
      <c r="G10" s="6"/>
      <c r="H10" s="6"/>
    </row>
    <row r="11" spans="1:8" s="4" customFormat="1" ht="14.25" customHeight="1">
      <c r="A11" s="447" t="s">
        <v>312</v>
      </c>
      <c r="B11" s="28">
        <v>70</v>
      </c>
      <c r="C11" s="28"/>
      <c r="D11" s="28"/>
      <c r="E11" s="6">
        <v>11</v>
      </c>
      <c r="F11" s="5" t="s">
        <v>384</v>
      </c>
      <c r="G11" s="6"/>
      <c r="H11" s="6"/>
    </row>
    <row r="12" spans="1:8" s="4" customFormat="1" ht="12" customHeight="1">
      <c r="A12" s="448"/>
      <c r="B12" s="28"/>
      <c r="C12" s="28"/>
      <c r="D12" s="28">
        <v>40</v>
      </c>
      <c r="E12" s="6">
        <v>6</v>
      </c>
      <c r="F12" s="5" t="s">
        <v>384</v>
      </c>
      <c r="G12" s="6"/>
      <c r="H12" s="6"/>
    </row>
    <row r="13" spans="1:8" s="4" customFormat="1" ht="16.5" customHeight="1">
      <c r="A13" s="447" t="s">
        <v>313</v>
      </c>
      <c r="B13" s="28">
        <v>140</v>
      </c>
      <c r="C13" s="28"/>
      <c r="D13" s="28"/>
      <c r="E13" s="6">
        <v>5</v>
      </c>
      <c r="F13" s="5" t="s">
        <v>349</v>
      </c>
      <c r="G13" s="6"/>
      <c r="H13" s="6"/>
    </row>
    <row r="14" spans="1:8" s="4" customFormat="1" ht="15" customHeight="1">
      <c r="A14" s="448"/>
      <c r="B14" s="28"/>
      <c r="C14" s="28"/>
      <c r="D14" s="28">
        <v>100</v>
      </c>
      <c r="E14" s="6">
        <v>5</v>
      </c>
      <c r="F14" s="5" t="s">
        <v>350</v>
      </c>
      <c r="G14" s="6">
        <v>8</v>
      </c>
      <c r="H14" s="6"/>
    </row>
    <row r="15" spans="1:8" s="4" customFormat="1" ht="25.5">
      <c r="A15" s="44" t="s">
        <v>314</v>
      </c>
      <c r="B15" s="28">
        <v>20</v>
      </c>
      <c r="C15" s="28"/>
      <c r="D15" s="28"/>
      <c r="E15" s="6">
        <v>3</v>
      </c>
      <c r="F15" s="5" t="s">
        <v>351</v>
      </c>
      <c r="G15" s="6"/>
      <c r="H15" s="6"/>
    </row>
    <row r="16" spans="1:8" s="4" customFormat="1" ht="12.75">
      <c r="A16" s="447" t="s">
        <v>315</v>
      </c>
      <c r="B16" s="28">
        <v>65</v>
      </c>
      <c r="C16" s="28"/>
      <c r="D16" s="28"/>
      <c r="E16" s="6">
        <v>15</v>
      </c>
      <c r="F16" s="5" t="s">
        <v>382</v>
      </c>
      <c r="G16" s="6"/>
      <c r="H16" s="6"/>
    </row>
    <row r="17" spans="1:8" s="4" customFormat="1" ht="12.75">
      <c r="A17" s="448"/>
      <c r="B17" s="28"/>
      <c r="C17" s="28">
        <v>15</v>
      </c>
      <c r="D17" s="28"/>
      <c r="E17" s="6">
        <v>3</v>
      </c>
      <c r="F17" s="5" t="s">
        <v>364</v>
      </c>
      <c r="G17" s="6"/>
      <c r="H17" s="6"/>
    </row>
    <row r="18" spans="1:8" s="4" customFormat="1" ht="12.75">
      <c r="A18" s="447" t="s">
        <v>316</v>
      </c>
      <c r="B18" s="28"/>
      <c r="C18" s="28">
        <v>20</v>
      </c>
      <c r="D18" s="28"/>
      <c r="E18" s="6">
        <v>6</v>
      </c>
      <c r="F18" s="5" t="s">
        <v>381</v>
      </c>
      <c r="G18" s="6"/>
      <c r="H18" s="6"/>
    </row>
    <row r="19" spans="1:8" s="4" customFormat="1" ht="12.75">
      <c r="A19" s="448"/>
      <c r="B19" s="28"/>
      <c r="C19" s="28"/>
      <c r="D19" s="28">
        <v>20</v>
      </c>
      <c r="E19" s="6">
        <v>6</v>
      </c>
      <c r="F19" s="5" t="s">
        <v>381</v>
      </c>
      <c r="G19" s="6"/>
      <c r="H19" s="6"/>
    </row>
    <row r="20" spans="1:8" s="4" customFormat="1" ht="14.25" customHeight="1">
      <c r="A20" s="447" t="s">
        <v>317</v>
      </c>
      <c r="B20" s="28">
        <v>34</v>
      </c>
      <c r="C20" s="28"/>
      <c r="D20" s="28"/>
      <c r="E20" s="6">
        <v>13</v>
      </c>
      <c r="F20" s="5" t="s">
        <v>386</v>
      </c>
      <c r="G20" s="6"/>
      <c r="H20" s="6"/>
    </row>
    <row r="21" spans="1:8" s="4" customFormat="1" ht="13.5" customHeight="1">
      <c r="A21" s="449"/>
      <c r="B21" s="28"/>
      <c r="C21" s="28">
        <v>34</v>
      </c>
      <c r="D21" s="28"/>
      <c r="E21" s="6">
        <v>12</v>
      </c>
      <c r="F21" s="5" t="s">
        <v>386</v>
      </c>
      <c r="G21" s="6"/>
      <c r="H21" s="6"/>
    </row>
    <row r="22" spans="1:8" s="4" customFormat="1" ht="12.75" customHeight="1">
      <c r="A22" s="448"/>
      <c r="B22" s="28"/>
      <c r="C22" s="28"/>
      <c r="D22" s="28">
        <v>34</v>
      </c>
      <c r="E22" s="6">
        <v>12</v>
      </c>
      <c r="F22" s="5" t="s">
        <v>386</v>
      </c>
      <c r="G22" s="6"/>
      <c r="H22" s="6"/>
    </row>
    <row r="23" spans="1:8" s="9" customFormat="1" ht="12.75">
      <c r="A23" s="447" t="s">
        <v>318</v>
      </c>
      <c r="B23" s="28">
        <v>50</v>
      </c>
      <c r="C23" s="28"/>
      <c r="D23" s="28"/>
      <c r="E23" s="7"/>
      <c r="F23" s="8"/>
      <c r="G23" s="7"/>
      <c r="H23" s="7"/>
    </row>
    <row r="24" spans="1:8" s="9" customFormat="1" ht="12.75">
      <c r="A24" s="449"/>
      <c r="B24" s="28"/>
      <c r="C24" s="28">
        <v>35</v>
      </c>
      <c r="D24" s="28"/>
      <c r="E24" s="7"/>
      <c r="F24" s="8"/>
      <c r="G24" s="7"/>
      <c r="H24" s="7"/>
    </row>
    <row r="25" spans="1:8" s="9" customFormat="1" ht="12.75">
      <c r="A25" s="448"/>
      <c r="B25" s="28"/>
      <c r="C25" s="28"/>
      <c r="D25" s="28">
        <v>50</v>
      </c>
      <c r="E25" s="7"/>
      <c r="F25" s="8"/>
      <c r="G25" s="7"/>
      <c r="H25" s="7"/>
    </row>
    <row r="26" spans="1:8" s="4" customFormat="1" ht="11.25" customHeight="1">
      <c r="A26" s="447" t="s">
        <v>319</v>
      </c>
      <c r="B26" s="28">
        <v>250</v>
      </c>
      <c r="C26" s="28"/>
      <c r="D26" s="28"/>
      <c r="E26" s="6">
        <v>10</v>
      </c>
      <c r="F26" s="5" t="s">
        <v>352</v>
      </c>
      <c r="G26" s="6"/>
      <c r="H26" s="6"/>
    </row>
    <row r="27" spans="1:8" s="4" customFormat="1" ht="12.75">
      <c r="A27" s="449"/>
      <c r="B27" s="28"/>
      <c r="C27" s="28">
        <v>30</v>
      </c>
      <c r="D27" s="28"/>
      <c r="E27" s="6">
        <v>2</v>
      </c>
      <c r="F27" s="5" t="s">
        <v>353</v>
      </c>
      <c r="G27" s="6"/>
      <c r="H27" s="6"/>
    </row>
    <row r="28" spans="1:8" s="4" customFormat="1" ht="12.75">
      <c r="A28" s="448"/>
      <c r="B28" s="28"/>
      <c r="C28" s="28"/>
      <c r="D28" s="28">
        <v>30</v>
      </c>
      <c r="E28" s="6">
        <v>2</v>
      </c>
      <c r="F28" s="5" t="s">
        <v>353</v>
      </c>
      <c r="G28" s="6"/>
      <c r="H28" s="6"/>
    </row>
    <row r="29" spans="1:8" s="4" customFormat="1" ht="14.25" customHeight="1">
      <c r="A29" s="452" t="s">
        <v>320</v>
      </c>
      <c r="B29" s="28">
        <v>46</v>
      </c>
      <c r="C29" s="28"/>
      <c r="D29" s="28"/>
      <c r="E29" s="6">
        <v>4</v>
      </c>
      <c r="F29" s="5" t="s">
        <v>348</v>
      </c>
      <c r="G29" s="6"/>
      <c r="H29" s="6"/>
    </row>
    <row r="30" spans="1:8" s="4" customFormat="1" ht="12.75" customHeight="1">
      <c r="A30" s="452"/>
      <c r="B30" s="28"/>
      <c r="C30" s="28">
        <v>62</v>
      </c>
      <c r="D30" s="28"/>
      <c r="E30" s="6">
        <v>4</v>
      </c>
      <c r="F30" s="5" t="s">
        <v>348</v>
      </c>
      <c r="G30" s="6"/>
      <c r="H30" s="6"/>
    </row>
    <row r="31" spans="1:8" s="4" customFormat="1" ht="12" customHeight="1">
      <c r="A31" s="452"/>
      <c r="B31" s="28"/>
      <c r="C31" s="28"/>
      <c r="D31" s="28">
        <v>31</v>
      </c>
      <c r="E31" s="6">
        <v>4</v>
      </c>
      <c r="F31" s="5" t="s">
        <v>348</v>
      </c>
      <c r="G31" s="6"/>
      <c r="H31" s="6"/>
    </row>
    <row r="32" spans="1:8" s="4" customFormat="1" ht="12.75">
      <c r="A32" s="447" t="s">
        <v>321</v>
      </c>
      <c r="B32" s="28">
        <v>70</v>
      </c>
      <c r="C32" s="28"/>
      <c r="D32" s="28"/>
      <c r="E32" s="6">
        <v>5</v>
      </c>
      <c r="F32" s="5" t="s">
        <v>299</v>
      </c>
      <c r="G32" s="6"/>
      <c r="H32" s="6"/>
    </row>
    <row r="33" spans="1:8" s="4" customFormat="1" ht="12.75">
      <c r="A33" s="448"/>
      <c r="B33" s="28"/>
      <c r="C33" s="28">
        <v>30</v>
      </c>
      <c r="D33" s="28"/>
      <c r="E33" s="6">
        <v>3</v>
      </c>
      <c r="F33" s="5" t="s">
        <v>354</v>
      </c>
      <c r="G33" s="6"/>
      <c r="H33" s="6"/>
    </row>
    <row r="34" spans="1:8" s="4" customFormat="1" ht="12.75">
      <c r="A34" s="447" t="s">
        <v>322</v>
      </c>
      <c r="B34" s="28"/>
      <c r="C34" s="28">
        <v>20</v>
      </c>
      <c r="D34" s="28"/>
      <c r="E34" s="6">
        <v>5</v>
      </c>
      <c r="F34" s="5" t="s">
        <v>388</v>
      </c>
      <c r="G34" s="6"/>
      <c r="H34" s="6"/>
    </row>
    <row r="35" spans="1:8" s="4" customFormat="1" ht="12.75">
      <c r="A35" s="448"/>
      <c r="B35" s="28"/>
      <c r="C35" s="28"/>
      <c r="D35" s="28">
        <v>20</v>
      </c>
      <c r="E35" s="6">
        <v>5</v>
      </c>
      <c r="F35" s="5" t="s">
        <v>388</v>
      </c>
      <c r="G35" s="6"/>
      <c r="H35" s="6"/>
    </row>
    <row r="36" spans="1:8" s="4" customFormat="1" ht="12.75">
      <c r="A36" s="447" t="s">
        <v>323</v>
      </c>
      <c r="B36" s="28">
        <v>40</v>
      </c>
      <c r="C36" s="28"/>
      <c r="D36" s="28"/>
      <c r="E36" s="6">
        <v>10</v>
      </c>
      <c r="F36" s="5" t="s">
        <v>370</v>
      </c>
      <c r="G36" s="6"/>
      <c r="H36" s="6"/>
    </row>
    <row r="37" spans="1:8" s="4" customFormat="1" ht="12.75">
      <c r="A37" s="449"/>
      <c r="B37" s="28"/>
      <c r="C37" s="28">
        <v>20</v>
      </c>
      <c r="D37" s="28"/>
      <c r="E37" s="6">
        <v>8</v>
      </c>
      <c r="F37" s="5" t="s">
        <v>392</v>
      </c>
      <c r="G37" s="6"/>
      <c r="H37" s="6"/>
    </row>
    <row r="38" spans="1:8" s="4" customFormat="1" ht="12.75">
      <c r="A38" s="448"/>
      <c r="B38" s="28"/>
      <c r="C38" s="28"/>
      <c r="D38" s="28">
        <v>20</v>
      </c>
      <c r="E38" s="6">
        <v>8</v>
      </c>
      <c r="F38" s="5" t="s">
        <v>370</v>
      </c>
      <c r="G38" s="6"/>
      <c r="H38" s="6"/>
    </row>
    <row r="39" spans="1:8" s="4" customFormat="1" ht="12.75">
      <c r="A39" s="44" t="s">
        <v>324</v>
      </c>
      <c r="B39" s="28">
        <v>85</v>
      </c>
      <c r="C39" s="28"/>
      <c r="D39" s="28"/>
      <c r="E39" s="6">
        <v>28</v>
      </c>
      <c r="F39" s="5" t="s">
        <v>364</v>
      </c>
      <c r="G39" s="6"/>
      <c r="H39" s="6"/>
    </row>
    <row r="40" spans="1:8" s="4" customFormat="1" ht="12.75">
      <c r="A40" s="45"/>
      <c r="B40" s="28"/>
      <c r="C40" s="28">
        <v>20</v>
      </c>
      <c r="D40" s="28"/>
      <c r="E40" s="6">
        <v>5</v>
      </c>
      <c r="F40" s="5" t="s">
        <v>364</v>
      </c>
      <c r="G40" s="6"/>
      <c r="H40" s="6"/>
    </row>
    <row r="41" spans="1:8" s="4" customFormat="1" ht="12.75">
      <c r="A41" s="45"/>
      <c r="B41" s="28"/>
      <c r="C41" s="28"/>
      <c r="D41" s="28">
        <v>20</v>
      </c>
      <c r="E41" s="6">
        <v>5</v>
      </c>
      <c r="F41" s="5" t="s">
        <v>364</v>
      </c>
      <c r="G41" s="6"/>
      <c r="H41" s="6"/>
    </row>
    <row r="42" spans="1:8" s="4" customFormat="1" ht="12.75">
      <c r="A42" s="447" t="s">
        <v>325</v>
      </c>
      <c r="B42" s="28">
        <v>125</v>
      </c>
      <c r="C42" s="28"/>
      <c r="D42" s="28"/>
      <c r="E42" s="6">
        <v>10</v>
      </c>
      <c r="F42" s="5" t="s">
        <v>377</v>
      </c>
      <c r="G42" s="6"/>
      <c r="H42" s="6"/>
    </row>
    <row r="43" spans="1:8" s="4" customFormat="1" ht="12.75">
      <c r="A43" s="449"/>
      <c r="B43" s="28"/>
      <c r="C43" s="28">
        <v>25</v>
      </c>
      <c r="D43" s="28"/>
      <c r="E43" s="6">
        <v>4</v>
      </c>
      <c r="F43" s="5" t="s">
        <v>377</v>
      </c>
      <c r="G43" s="6"/>
      <c r="H43" s="6"/>
    </row>
    <row r="44" spans="1:8" s="4" customFormat="1" ht="12.75">
      <c r="A44" s="448"/>
      <c r="B44" s="28"/>
      <c r="C44" s="28"/>
      <c r="D44" s="28">
        <v>25</v>
      </c>
      <c r="E44" s="6">
        <v>4</v>
      </c>
      <c r="F44" s="5" t="s">
        <v>379</v>
      </c>
      <c r="G44" s="6"/>
      <c r="H44" s="6"/>
    </row>
    <row r="45" spans="1:8" s="4" customFormat="1" ht="12.75">
      <c r="A45" s="447" t="s">
        <v>326</v>
      </c>
      <c r="B45" s="28">
        <v>30</v>
      </c>
      <c r="C45" s="28"/>
      <c r="D45" s="28"/>
      <c r="E45" s="6">
        <v>3</v>
      </c>
      <c r="F45" s="5" t="s">
        <v>367</v>
      </c>
      <c r="G45" s="6"/>
      <c r="H45" s="6"/>
    </row>
    <row r="46" spans="1:8" s="4" customFormat="1" ht="12.75">
      <c r="A46" s="449"/>
      <c r="B46" s="28"/>
      <c r="C46" s="28">
        <v>20</v>
      </c>
      <c r="D46" s="28"/>
      <c r="E46" s="6">
        <v>3</v>
      </c>
      <c r="F46" s="5" t="s">
        <v>368</v>
      </c>
      <c r="G46" s="6">
        <v>1</v>
      </c>
      <c r="H46" s="6"/>
    </row>
    <row r="47" spans="1:8" s="4" customFormat="1" ht="12.75">
      <c r="A47" s="448"/>
      <c r="B47" s="28"/>
      <c r="C47" s="28"/>
      <c r="D47" s="28">
        <v>20</v>
      </c>
      <c r="E47" s="6">
        <v>3</v>
      </c>
      <c r="F47" s="5" t="s">
        <v>369</v>
      </c>
      <c r="G47" s="6"/>
      <c r="H47" s="6"/>
    </row>
    <row r="48" spans="1:8" s="4" customFormat="1" ht="12.75">
      <c r="A48" s="447" t="s">
        <v>327</v>
      </c>
      <c r="B48" s="28">
        <v>60</v>
      </c>
      <c r="C48" s="28"/>
      <c r="D48" s="28"/>
      <c r="E48" s="6">
        <v>20</v>
      </c>
      <c r="F48" s="5" t="s">
        <v>383</v>
      </c>
      <c r="G48" s="6"/>
      <c r="H48" s="6"/>
    </row>
    <row r="49" spans="1:8" s="4" customFormat="1" ht="12.75">
      <c r="A49" s="449"/>
      <c r="B49" s="28"/>
      <c r="C49" s="28">
        <v>40</v>
      </c>
      <c r="D49" s="28"/>
      <c r="E49" s="6">
        <v>13</v>
      </c>
      <c r="F49" s="5" t="s">
        <v>383</v>
      </c>
      <c r="G49" s="6"/>
      <c r="H49" s="6"/>
    </row>
    <row r="50" spans="1:8" s="4" customFormat="1" ht="12.75">
      <c r="A50" s="448"/>
      <c r="B50" s="28"/>
      <c r="C50" s="28"/>
      <c r="D50" s="28">
        <v>40</v>
      </c>
      <c r="E50" s="6">
        <v>13</v>
      </c>
      <c r="F50" s="5" t="s">
        <v>383</v>
      </c>
      <c r="G50" s="6"/>
      <c r="H50" s="6"/>
    </row>
    <row r="51" spans="1:8" s="4" customFormat="1" ht="12.75">
      <c r="A51" s="447" t="s">
        <v>328</v>
      </c>
      <c r="B51" s="28">
        <v>100</v>
      </c>
      <c r="C51" s="28"/>
      <c r="D51" s="28"/>
      <c r="E51" s="6">
        <v>6</v>
      </c>
      <c r="F51" s="5" t="s">
        <v>387</v>
      </c>
      <c r="G51" s="6"/>
      <c r="H51" s="6"/>
    </row>
    <row r="52" spans="1:8" s="4" customFormat="1" ht="12.75">
      <c r="A52" s="448"/>
      <c r="B52" s="28"/>
      <c r="C52" s="28"/>
      <c r="D52" s="28">
        <v>25</v>
      </c>
      <c r="E52" s="6">
        <v>4</v>
      </c>
      <c r="F52" s="5" t="s">
        <v>387</v>
      </c>
      <c r="G52" s="6"/>
      <c r="H52" s="6"/>
    </row>
    <row r="53" spans="1:8" s="4" customFormat="1" ht="12.75">
      <c r="A53" s="28" t="s">
        <v>365</v>
      </c>
      <c r="B53" s="28">
        <v>20</v>
      </c>
      <c r="C53" s="28"/>
      <c r="D53" s="28"/>
      <c r="E53" s="6"/>
      <c r="F53" s="5" t="s">
        <v>366</v>
      </c>
      <c r="G53" s="6"/>
      <c r="H53" s="6"/>
    </row>
    <row r="54" spans="1:8" s="4" customFormat="1" ht="12.75">
      <c r="A54" s="447" t="s">
        <v>329</v>
      </c>
      <c r="B54" s="28">
        <v>50</v>
      </c>
      <c r="C54" s="28"/>
      <c r="D54" s="28"/>
      <c r="E54" s="6">
        <v>6</v>
      </c>
      <c r="F54" s="5" t="s">
        <v>361</v>
      </c>
      <c r="G54" s="6"/>
      <c r="H54" s="6"/>
    </row>
    <row r="55" spans="1:8" s="4" customFormat="1" ht="12.75">
      <c r="A55" s="448"/>
      <c r="B55" s="28"/>
      <c r="C55" s="28"/>
      <c r="D55" s="28">
        <v>25</v>
      </c>
      <c r="E55" s="6">
        <v>4</v>
      </c>
      <c r="F55" s="5" t="s">
        <v>362</v>
      </c>
      <c r="G55" s="6"/>
      <c r="H55" s="6"/>
    </row>
    <row r="56" spans="1:8" s="4" customFormat="1" ht="12.75">
      <c r="A56" s="44" t="s">
        <v>330</v>
      </c>
      <c r="B56" s="28">
        <v>80</v>
      </c>
      <c r="C56" s="28"/>
      <c r="D56" s="28"/>
      <c r="E56" s="6">
        <v>30</v>
      </c>
      <c r="F56" s="5" t="s">
        <v>363</v>
      </c>
      <c r="G56" s="6">
        <v>4</v>
      </c>
      <c r="H56" s="6"/>
    </row>
    <row r="57" spans="1:8" s="4" customFormat="1" ht="12.75">
      <c r="A57" s="44"/>
      <c r="B57" s="28"/>
      <c r="C57" s="28">
        <v>20</v>
      </c>
      <c r="D57" s="28"/>
      <c r="E57" s="6"/>
      <c r="F57" s="5" t="s">
        <v>389</v>
      </c>
      <c r="G57" s="6">
        <v>2</v>
      </c>
      <c r="H57" s="6"/>
    </row>
    <row r="58" spans="1:8" s="4" customFormat="1" ht="12.75">
      <c r="A58" s="44" t="s">
        <v>331</v>
      </c>
      <c r="B58" s="28">
        <v>130</v>
      </c>
      <c r="C58" s="28"/>
      <c r="D58" s="28"/>
      <c r="E58" s="6">
        <v>30</v>
      </c>
      <c r="F58" s="5" t="s">
        <v>374</v>
      </c>
      <c r="G58" s="6"/>
      <c r="H58" s="6"/>
    </row>
    <row r="59" spans="1:8" s="4" customFormat="1" ht="12.75">
      <c r="A59" s="45"/>
      <c r="B59" s="28"/>
      <c r="C59" s="28"/>
      <c r="D59" s="28">
        <v>20</v>
      </c>
      <c r="E59" s="6">
        <v>5</v>
      </c>
      <c r="F59" s="5" t="s">
        <v>394</v>
      </c>
      <c r="G59" s="6"/>
      <c r="H59" s="6"/>
    </row>
    <row r="60" spans="1:8" s="4" customFormat="1" ht="12.75">
      <c r="A60" s="447" t="s">
        <v>332</v>
      </c>
      <c r="B60" s="28">
        <v>20</v>
      </c>
      <c r="C60" s="28"/>
      <c r="D60" s="28"/>
      <c r="E60" s="6">
        <v>4</v>
      </c>
      <c r="F60" s="5" t="s">
        <v>371</v>
      </c>
      <c r="G60" s="6"/>
      <c r="H60" s="6"/>
    </row>
    <row r="61" spans="1:8" s="4" customFormat="1" ht="12.75">
      <c r="A61" s="448"/>
      <c r="B61" s="28"/>
      <c r="C61" s="28"/>
      <c r="D61" s="28">
        <v>20</v>
      </c>
      <c r="E61" s="6">
        <v>5</v>
      </c>
      <c r="F61" s="5" t="s">
        <v>372</v>
      </c>
      <c r="G61" s="6"/>
      <c r="H61" s="6"/>
    </row>
    <row r="62" spans="1:8" s="4" customFormat="1" ht="12.75">
      <c r="A62" s="447" t="s">
        <v>333</v>
      </c>
      <c r="B62" s="28">
        <v>50</v>
      </c>
      <c r="C62" s="28"/>
      <c r="D62" s="28"/>
      <c r="E62" s="6">
        <v>15</v>
      </c>
      <c r="F62" s="5"/>
      <c r="G62" s="6">
        <v>2</v>
      </c>
      <c r="H62" s="6"/>
    </row>
    <row r="63" spans="1:8" s="4" customFormat="1" ht="12.75">
      <c r="A63" s="448"/>
      <c r="B63" s="28"/>
      <c r="C63" s="28">
        <v>25</v>
      </c>
      <c r="D63" s="28"/>
      <c r="E63" s="6">
        <v>8</v>
      </c>
      <c r="F63" s="5"/>
      <c r="G63" s="6"/>
      <c r="H63" s="6"/>
    </row>
    <row r="64" spans="1:8" s="4" customFormat="1" ht="12.75">
      <c r="A64" s="44" t="s">
        <v>334</v>
      </c>
      <c r="B64" s="28">
        <v>100</v>
      </c>
      <c r="C64" s="28"/>
      <c r="D64" s="28"/>
      <c r="E64" s="6">
        <v>30</v>
      </c>
      <c r="F64" s="5" t="s">
        <v>373</v>
      </c>
      <c r="G64" s="6">
        <v>2</v>
      </c>
      <c r="H64" s="6"/>
    </row>
    <row r="65" spans="1:8" s="4" customFormat="1" ht="12.75">
      <c r="A65" s="44" t="s">
        <v>335</v>
      </c>
      <c r="B65" s="28">
        <v>95</v>
      </c>
      <c r="C65" s="28"/>
      <c r="D65" s="28"/>
      <c r="E65" s="6">
        <v>14</v>
      </c>
      <c r="F65" s="5" t="s">
        <v>360</v>
      </c>
      <c r="G65" s="6"/>
      <c r="H65" s="6"/>
    </row>
    <row r="66" spans="1:8" s="4" customFormat="1" ht="12.75">
      <c r="A66" s="44" t="s">
        <v>336</v>
      </c>
      <c r="B66" s="28">
        <v>25</v>
      </c>
      <c r="C66" s="28"/>
      <c r="D66" s="28"/>
      <c r="E66" s="6">
        <v>5</v>
      </c>
      <c r="F66" s="5" t="s">
        <v>357</v>
      </c>
      <c r="G66" s="6"/>
      <c r="H66" s="6"/>
    </row>
    <row r="67" spans="1:8" s="4" customFormat="1" ht="12.75">
      <c r="A67" s="447" t="s">
        <v>337</v>
      </c>
      <c r="B67" s="28">
        <v>50</v>
      </c>
      <c r="C67" s="28"/>
      <c r="D67" s="28"/>
      <c r="E67" s="6">
        <v>7</v>
      </c>
      <c r="F67" s="5" t="s">
        <v>276</v>
      </c>
      <c r="G67" s="6"/>
      <c r="H67" s="6"/>
    </row>
    <row r="68" spans="1:8" s="4" customFormat="1" ht="12.75">
      <c r="A68" s="449"/>
      <c r="B68" s="28"/>
      <c r="C68" s="28">
        <v>25</v>
      </c>
      <c r="D68" s="28"/>
      <c r="E68" s="6">
        <v>5</v>
      </c>
      <c r="F68" s="5" t="s">
        <v>276</v>
      </c>
      <c r="G68" s="6"/>
      <c r="H68" s="6"/>
    </row>
    <row r="69" spans="1:8" s="4" customFormat="1" ht="12.75">
      <c r="A69" s="448"/>
      <c r="B69" s="28"/>
      <c r="C69" s="28"/>
      <c r="D69" s="28">
        <v>25</v>
      </c>
      <c r="E69" s="6">
        <v>5</v>
      </c>
      <c r="F69" s="5" t="s">
        <v>276</v>
      </c>
      <c r="G69" s="6"/>
      <c r="H69" s="6"/>
    </row>
    <row r="70" spans="1:8" s="4" customFormat="1" ht="12.75">
      <c r="A70" s="44" t="s">
        <v>338</v>
      </c>
      <c r="B70" s="28">
        <v>40</v>
      </c>
      <c r="C70" s="28"/>
      <c r="D70" s="28"/>
      <c r="E70" s="6">
        <v>8</v>
      </c>
      <c r="F70" s="5" t="s">
        <v>358</v>
      </c>
      <c r="G70" s="6">
        <v>6</v>
      </c>
      <c r="H70" s="6"/>
    </row>
    <row r="71" spans="1:6" ht="12.75">
      <c r="A71" s="447" t="s">
        <v>339</v>
      </c>
      <c r="B71" s="28">
        <v>100</v>
      </c>
      <c r="C71" s="28"/>
      <c r="D71" s="28"/>
      <c r="E71" s="7">
        <v>0</v>
      </c>
      <c r="F71" s="5" t="s">
        <v>358</v>
      </c>
    </row>
    <row r="72" spans="1:6" ht="12.75">
      <c r="A72" s="448"/>
      <c r="B72" s="28"/>
      <c r="C72" s="28"/>
      <c r="D72" s="28">
        <v>25</v>
      </c>
      <c r="E72" s="7">
        <v>0</v>
      </c>
      <c r="F72" s="5" t="s">
        <v>359</v>
      </c>
    </row>
    <row r="73" spans="1:8" s="4" customFormat="1" ht="12.75">
      <c r="A73" s="44" t="s">
        <v>340</v>
      </c>
      <c r="B73" s="28">
        <v>25</v>
      </c>
      <c r="C73" s="28"/>
      <c r="D73" s="28"/>
      <c r="E73" s="6">
        <v>4</v>
      </c>
      <c r="F73" s="5" t="s">
        <v>355</v>
      </c>
      <c r="G73" s="6">
        <v>2</v>
      </c>
      <c r="H73" s="6"/>
    </row>
    <row r="74" spans="1:8" s="4" customFormat="1" ht="12.75">
      <c r="A74" s="447" t="s">
        <v>341</v>
      </c>
      <c r="B74" s="28">
        <v>20</v>
      </c>
      <c r="C74" s="28"/>
      <c r="D74" s="28"/>
      <c r="E74" s="6">
        <v>20</v>
      </c>
      <c r="F74" s="5" t="s">
        <v>375</v>
      </c>
      <c r="G74" s="6">
        <v>2</v>
      </c>
      <c r="H74" s="6"/>
    </row>
    <row r="75" spans="1:8" s="4" customFormat="1" ht="12.75">
      <c r="A75" s="448"/>
      <c r="B75" s="28"/>
      <c r="C75" s="28"/>
      <c r="D75" s="28">
        <v>20</v>
      </c>
      <c r="E75" s="6">
        <v>20</v>
      </c>
      <c r="F75" s="5" t="s">
        <v>376</v>
      </c>
      <c r="G75" s="6"/>
      <c r="H75" s="6"/>
    </row>
    <row r="76" spans="1:8" s="4" customFormat="1" ht="12.75">
      <c r="A76" s="44" t="s">
        <v>342</v>
      </c>
      <c r="B76" s="28">
        <v>35</v>
      </c>
      <c r="C76" s="28">
        <v>0</v>
      </c>
      <c r="D76" s="28">
        <v>0</v>
      </c>
      <c r="E76" s="6">
        <v>7</v>
      </c>
      <c r="F76" s="5" t="s">
        <v>356</v>
      </c>
      <c r="G76" s="6"/>
      <c r="H76" s="6"/>
    </row>
    <row r="77" spans="1:8" s="4" customFormat="1" ht="12.75">
      <c r="A77" s="46" t="s">
        <v>343</v>
      </c>
      <c r="B77" s="28"/>
      <c r="C77" s="28"/>
      <c r="D77" s="28">
        <v>25</v>
      </c>
      <c r="E77" s="6">
        <v>2</v>
      </c>
      <c r="F77" s="5" t="s">
        <v>294</v>
      </c>
      <c r="G77" s="6"/>
      <c r="H77" s="6"/>
    </row>
    <row r="78" spans="1:8" s="4" customFormat="1" ht="13.5" customHeight="1">
      <c r="A78" s="44" t="s">
        <v>344</v>
      </c>
      <c r="B78" s="28">
        <v>40</v>
      </c>
      <c r="C78" s="28"/>
      <c r="D78" s="28"/>
      <c r="E78" s="6">
        <v>3</v>
      </c>
      <c r="F78" s="5" t="s">
        <v>346</v>
      </c>
      <c r="G78" s="6"/>
      <c r="H78" s="6"/>
    </row>
    <row r="79" spans="1:4" ht="13.5" customHeight="1">
      <c r="A79" s="44" t="s">
        <v>345</v>
      </c>
      <c r="B79" s="28">
        <v>20</v>
      </c>
      <c r="C79" s="28"/>
      <c r="D79" s="28"/>
    </row>
    <row r="80" spans="1:7" ht="12.75">
      <c r="A80" s="44"/>
      <c r="B80" s="28">
        <f>SUM(B6:B79)</f>
        <v>2175</v>
      </c>
      <c r="C80" s="28">
        <f>SUM(C6:C79)</f>
        <v>461</v>
      </c>
      <c r="D80" s="28">
        <f>SUM(D6:D79)</f>
        <v>655</v>
      </c>
      <c r="E80" s="2">
        <f>SUM(E6:E79)</f>
        <v>552</v>
      </c>
      <c r="G80" s="2">
        <f>SUM(G3:G79)</f>
        <v>29</v>
      </c>
    </row>
  </sheetData>
  <mergeCells count="24">
    <mergeCell ref="A3:A5"/>
    <mergeCell ref="A20:A22"/>
    <mergeCell ref="A51:A52"/>
    <mergeCell ref="A34:A35"/>
    <mergeCell ref="A42:A44"/>
    <mergeCell ref="A45:A47"/>
    <mergeCell ref="A29:A31"/>
    <mergeCell ref="A13:A14"/>
    <mergeCell ref="A26:A28"/>
    <mergeCell ref="A32:A33"/>
    <mergeCell ref="A9:A10"/>
    <mergeCell ref="A7:A8"/>
    <mergeCell ref="A18:A19"/>
    <mergeCell ref="A48:A50"/>
    <mergeCell ref="A11:A12"/>
    <mergeCell ref="A16:A17"/>
    <mergeCell ref="A36:A38"/>
    <mergeCell ref="A60:A61"/>
    <mergeCell ref="A74:A75"/>
    <mergeCell ref="A23:A25"/>
    <mergeCell ref="A62:A63"/>
    <mergeCell ref="A67:A69"/>
    <mergeCell ref="A71:A72"/>
    <mergeCell ref="A54:A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E2" sqref="E2"/>
    </sheetView>
  </sheetViews>
  <sheetFormatPr defaultColWidth="9.140625" defaultRowHeight="12.75"/>
  <cols>
    <col min="1" max="1" width="14.7109375" style="0" customWidth="1"/>
  </cols>
  <sheetData>
    <row r="1" spans="2:4" ht="12.75">
      <c r="B1" t="s">
        <v>277</v>
      </c>
      <c r="C1" t="s">
        <v>278</v>
      </c>
      <c r="D1" t="s">
        <v>279</v>
      </c>
    </row>
    <row r="2" spans="1:5" ht="12.75">
      <c r="A2" t="s">
        <v>280</v>
      </c>
      <c r="B2">
        <v>20</v>
      </c>
      <c r="E2" t="s">
        <v>276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F14" sqref="F14"/>
    </sheetView>
  </sheetViews>
  <sheetFormatPr defaultColWidth="9.140625" defaultRowHeight="12.75"/>
  <cols>
    <col min="1" max="2" width="18.7109375" style="3" customWidth="1"/>
  </cols>
  <sheetData>
    <row r="1" spans="3:14" ht="12.75">
      <c r="C1" t="s">
        <v>436</v>
      </c>
      <c r="D1" t="s">
        <v>437</v>
      </c>
      <c r="E1" s="48" t="s">
        <v>445</v>
      </c>
      <c r="F1" t="s">
        <v>446</v>
      </c>
      <c r="G1" t="s">
        <v>494</v>
      </c>
      <c r="H1" t="s">
        <v>492</v>
      </c>
      <c r="I1" t="s">
        <v>484</v>
      </c>
      <c r="J1" t="s">
        <v>485</v>
      </c>
      <c r="K1" t="s">
        <v>486</v>
      </c>
      <c r="L1" s="48">
        <v>340000</v>
      </c>
      <c r="M1" t="s">
        <v>422</v>
      </c>
      <c r="N1" t="s">
        <v>493</v>
      </c>
    </row>
    <row r="2" spans="1:9" s="9" customFormat="1" ht="12.75">
      <c r="A2" s="58" t="s">
        <v>434</v>
      </c>
      <c r="B2" s="58" t="s">
        <v>435</v>
      </c>
      <c r="C2" s="9">
        <v>50</v>
      </c>
      <c r="D2" s="9">
        <v>15</v>
      </c>
      <c r="E2" s="9">
        <v>45000</v>
      </c>
      <c r="I2" s="9">
        <v>45000</v>
      </c>
    </row>
    <row r="3" spans="1:3" ht="12.75">
      <c r="A3" s="3" t="s">
        <v>438</v>
      </c>
      <c r="B3" s="3" t="s">
        <v>439</v>
      </c>
      <c r="C3">
        <v>10</v>
      </c>
    </row>
    <row r="4" spans="2:3" ht="12.75">
      <c r="B4" s="3" t="s">
        <v>440</v>
      </c>
      <c r="C4">
        <v>10</v>
      </c>
    </row>
    <row r="5" spans="1:13" s="9" customFormat="1" ht="24.75" customHeight="1">
      <c r="A5" s="58" t="s">
        <v>444</v>
      </c>
      <c r="B5" s="58" t="s">
        <v>443</v>
      </c>
      <c r="C5" s="9">
        <v>75</v>
      </c>
      <c r="D5" s="9">
        <v>10</v>
      </c>
      <c r="E5" s="9">
        <v>153200</v>
      </c>
      <c r="F5" s="9">
        <v>56000</v>
      </c>
      <c r="I5" s="9">
        <v>123200</v>
      </c>
      <c r="J5" s="9">
        <v>42000</v>
      </c>
      <c r="K5" s="9">
        <v>36000</v>
      </c>
      <c r="L5" s="9">
        <v>3000</v>
      </c>
      <c r="M5" s="9">
        <v>5000</v>
      </c>
    </row>
    <row r="6" spans="1:14" s="9" customFormat="1" ht="25.5">
      <c r="A6" s="58" t="s">
        <v>449</v>
      </c>
      <c r="B6" s="58" t="s">
        <v>450</v>
      </c>
      <c r="C6" s="9">
        <v>20</v>
      </c>
      <c r="E6" s="9">
        <v>42000</v>
      </c>
      <c r="H6" s="9">
        <v>10000</v>
      </c>
      <c r="L6" s="9">
        <v>17000</v>
      </c>
      <c r="N6" s="9">
        <v>15000</v>
      </c>
    </row>
    <row r="7" spans="1:14" s="9" customFormat="1" ht="25.5">
      <c r="A7" s="58" t="s">
        <v>449</v>
      </c>
      <c r="B7" s="58" t="s">
        <v>451</v>
      </c>
      <c r="C7" s="9">
        <v>20</v>
      </c>
      <c r="E7" s="9">
        <v>45000</v>
      </c>
      <c r="G7" s="9">
        <v>4800</v>
      </c>
      <c r="H7" s="9">
        <v>2500</v>
      </c>
      <c r="I7" s="9">
        <v>5000</v>
      </c>
      <c r="L7" s="9">
        <v>7700</v>
      </c>
      <c r="N7" s="9">
        <v>25000</v>
      </c>
    </row>
    <row r="8" spans="1:5" ht="12.75">
      <c r="A8" s="3" t="s">
        <v>359</v>
      </c>
      <c r="B8" s="3" t="s">
        <v>472</v>
      </c>
      <c r="C8">
        <v>20</v>
      </c>
      <c r="E8">
        <v>50000</v>
      </c>
    </row>
    <row r="9" ht="12.75">
      <c r="E9">
        <f>SUM(E2:E8)</f>
        <v>335200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E13" sqref="E13"/>
    </sheetView>
  </sheetViews>
  <sheetFormatPr defaultColWidth="9.140625" defaultRowHeight="12.75"/>
  <cols>
    <col min="1" max="1" width="18.57421875" style="3" customWidth="1"/>
  </cols>
  <sheetData>
    <row r="1" ht="12.75">
      <c r="B1" t="s">
        <v>303</v>
      </c>
    </row>
    <row r="2" spans="1:3" ht="25.5">
      <c r="A2" s="3" t="s">
        <v>453</v>
      </c>
      <c r="B2" t="s">
        <v>277</v>
      </c>
      <c r="C2">
        <v>15000</v>
      </c>
    </row>
    <row r="3" spans="2:3" ht="12.75">
      <c r="B3" t="s">
        <v>278</v>
      </c>
      <c r="C3">
        <v>15000</v>
      </c>
    </row>
    <row r="4" spans="2:3" ht="12.75">
      <c r="B4" t="s">
        <v>279</v>
      </c>
      <c r="C4">
        <v>15000</v>
      </c>
    </row>
    <row r="5" spans="1:3" ht="25.5">
      <c r="A5" s="3" t="s">
        <v>454</v>
      </c>
      <c r="B5" t="s">
        <v>277</v>
      </c>
      <c r="C5">
        <v>14000</v>
      </c>
    </row>
    <row r="6" spans="2:3" ht="12.75">
      <c r="B6" t="s">
        <v>278</v>
      </c>
      <c r="C6">
        <v>14000</v>
      </c>
    </row>
    <row r="7" spans="2:3" ht="12.75">
      <c r="B7" t="s">
        <v>279</v>
      </c>
      <c r="C7">
        <v>14000</v>
      </c>
    </row>
    <row r="8" spans="1:3" ht="38.25">
      <c r="A8" s="3" t="s">
        <v>455</v>
      </c>
      <c r="B8" t="s">
        <v>279</v>
      </c>
      <c r="C8">
        <v>13000</v>
      </c>
    </row>
    <row r="9" spans="1:3" ht="38.25">
      <c r="A9" s="3" t="s">
        <v>456</v>
      </c>
      <c r="B9" t="s">
        <v>277</v>
      </c>
      <c r="C9">
        <v>13000</v>
      </c>
    </row>
    <row r="10" spans="1:3" ht="25.5">
      <c r="A10" s="3" t="s">
        <v>457</v>
      </c>
      <c r="B10" t="s">
        <v>278</v>
      </c>
      <c r="C10">
        <v>13000</v>
      </c>
    </row>
    <row r="11" spans="1:3" ht="25.5">
      <c r="A11" s="3" t="s">
        <v>458</v>
      </c>
      <c r="B11" t="s">
        <v>279</v>
      </c>
      <c r="C11">
        <v>13000</v>
      </c>
    </row>
    <row r="12" spans="1:3" ht="38.25">
      <c r="A12" s="3" t="s">
        <v>459</v>
      </c>
      <c r="B12" t="s">
        <v>278</v>
      </c>
      <c r="C12">
        <v>13000</v>
      </c>
    </row>
    <row r="13" spans="1:3" ht="25.5">
      <c r="A13" s="3" t="s">
        <v>460</v>
      </c>
      <c r="B13" t="s">
        <v>279</v>
      </c>
      <c r="C13">
        <v>13000</v>
      </c>
    </row>
    <row r="14" spans="1:3" ht="38.25">
      <c r="A14" s="3" t="s">
        <v>482</v>
      </c>
      <c r="B14" t="s">
        <v>278</v>
      </c>
      <c r="C14">
        <v>30000</v>
      </c>
    </row>
    <row r="15" spans="1:2" ht="25.5">
      <c r="A15" s="3" t="s">
        <v>483</v>
      </c>
      <c r="B15" t="s">
        <v>471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F12" sqref="F12"/>
    </sheetView>
  </sheetViews>
  <sheetFormatPr defaultColWidth="9.140625" defaultRowHeight="12.75"/>
  <cols>
    <col min="2" max="2" width="13.8515625" style="3" customWidth="1"/>
  </cols>
  <sheetData>
    <row r="1" spans="2:5" ht="12.75">
      <c r="B1" s="3" t="s">
        <v>303</v>
      </c>
      <c r="C1" t="s">
        <v>304</v>
      </c>
      <c r="D1" t="s">
        <v>305</v>
      </c>
      <c r="E1" t="s">
        <v>306</v>
      </c>
    </row>
    <row r="2" spans="1:6" ht="12.75">
      <c r="A2" t="s">
        <v>296</v>
      </c>
      <c r="B2" s="3" t="s">
        <v>279</v>
      </c>
      <c r="C2">
        <v>22</v>
      </c>
      <c r="D2">
        <v>2</v>
      </c>
      <c r="E2" t="s">
        <v>277</v>
      </c>
      <c r="F2">
        <v>44660</v>
      </c>
    </row>
    <row r="3" spans="2:6" ht="12.75">
      <c r="B3" s="3" t="s">
        <v>279</v>
      </c>
      <c r="C3">
        <v>140</v>
      </c>
      <c r="D3">
        <v>8</v>
      </c>
      <c r="E3" t="s">
        <v>277</v>
      </c>
      <c r="F3">
        <v>284200</v>
      </c>
    </row>
    <row r="4" spans="1:6" ht="12.75">
      <c r="A4" t="s">
        <v>449</v>
      </c>
      <c r="B4" s="3" t="s">
        <v>277</v>
      </c>
      <c r="C4">
        <v>11</v>
      </c>
      <c r="F4">
        <v>29700</v>
      </c>
    </row>
    <row r="5" spans="1:6" ht="12.75">
      <c r="A5" t="s">
        <v>452</v>
      </c>
      <c r="B5" s="3" t="s">
        <v>278</v>
      </c>
      <c r="C5">
        <v>20</v>
      </c>
      <c r="D5">
        <v>2</v>
      </c>
      <c r="E5" t="s">
        <v>277</v>
      </c>
      <c r="F5">
        <v>49000</v>
      </c>
    </row>
    <row r="6" spans="2:6" ht="12.75">
      <c r="B6" s="3" t="s">
        <v>278</v>
      </c>
      <c r="C6">
        <v>30</v>
      </c>
      <c r="D6">
        <v>3</v>
      </c>
      <c r="E6" t="s">
        <v>277</v>
      </c>
      <c r="F6">
        <v>63000</v>
      </c>
    </row>
    <row r="7" spans="2:6" ht="12.75">
      <c r="B7" s="3" t="s">
        <v>278</v>
      </c>
      <c r="C7">
        <v>40</v>
      </c>
      <c r="D7">
        <v>4</v>
      </c>
      <c r="E7" t="s">
        <v>277</v>
      </c>
      <c r="F7">
        <v>83000</v>
      </c>
    </row>
    <row r="8" spans="1:6" ht="12.75">
      <c r="A8" t="s">
        <v>468</v>
      </c>
      <c r="B8" s="3" t="s">
        <v>277</v>
      </c>
      <c r="C8">
        <v>185</v>
      </c>
      <c r="F8">
        <v>375550</v>
      </c>
    </row>
    <row r="9" spans="2:6" ht="12.75">
      <c r="B9" s="3" t="s">
        <v>278</v>
      </c>
      <c r="C9">
        <v>180</v>
      </c>
      <c r="F9">
        <v>365400</v>
      </c>
    </row>
    <row r="10" spans="2:6" ht="12.75">
      <c r="B10" s="3" t="s">
        <v>279</v>
      </c>
      <c r="C10">
        <v>42</v>
      </c>
      <c r="F10">
        <v>85260</v>
      </c>
    </row>
    <row r="11" spans="1:6" ht="12.75">
      <c r="A11" t="s">
        <v>478</v>
      </c>
      <c r="B11" s="3" t="s">
        <v>278</v>
      </c>
      <c r="C11">
        <v>50</v>
      </c>
      <c r="E11" t="s">
        <v>479</v>
      </c>
      <c r="F11">
        <v>101500</v>
      </c>
    </row>
    <row r="12" spans="3:6" ht="12.75">
      <c r="C12">
        <f>SUM(C2:C11)</f>
        <v>720</v>
      </c>
      <c r="F12">
        <f>SUM(F2:F11)</f>
        <v>1481270</v>
      </c>
    </row>
    <row r="15" spans="1:5" ht="12.75">
      <c r="A15" t="s">
        <v>468</v>
      </c>
      <c r="B15" s="3" t="s">
        <v>469</v>
      </c>
      <c r="C15">
        <v>250</v>
      </c>
      <c r="D15" t="s">
        <v>471</v>
      </c>
      <c r="E15">
        <v>90000</v>
      </c>
    </row>
    <row r="16" spans="2:5" ht="62.25" customHeight="1">
      <c r="B16" s="3" t="s">
        <v>470</v>
      </c>
      <c r="C16">
        <v>150</v>
      </c>
      <c r="D16" t="s">
        <v>471</v>
      </c>
      <c r="E16">
        <v>54000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9">
      <selection activeCell="F19" sqref="F19"/>
    </sheetView>
  </sheetViews>
  <sheetFormatPr defaultColWidth="9.140625" defaultRowHeight="12.75"/>
  <cols>
    <col min="1" max="1" width="15.140625" style="1" customWidth="1"/>
    <col min="2" max="2" width="13.7109375" style="1" customWidth="1"/>
    <col min="3" max="5" width="9.140625" style="1" customWidth="1"/>
  </cols>
  <sheetData>
    <row r="2" spans="1:5" ht="49.5" customHeight="1">
      <c r="A2" s="1" t="s">
        <v>290</v>
      </c>
      <c r="B2" s="1" t="s">
        <v>292</v>
      </c>
      <c r="C2" s="1" t="s">
        <v>279</v>
      </c>
      <c r="D2" s="1">
        <v>5</v>
      </c>
      <c r="E2" s="1">
        <v>10000</v>
      </c>
    </row>
    <row r="3" spans="1:5" ht="63.75">
      <c r="A3" s="1" t="s">
        <v>290</v>
      </c>
      <c r="B3" s="1" t="s">
        <v>293</v>
      </c>
      <c r="D3" s="1">
        <v>5</v>
      </c>
      <c r="E3" s="1">
        <v>25000</v>
      </c>
    </row>
    <row r="4" spans="1:5" ht="12.75">
      <c r="A4" s="1" t="s">
        <v>295</v>
      </c>
      <c r="B4" s="1" t="s">
        <v>300</v>
      </c>
      <c r="C4" s="1" t="s">
        <v>278</v>
      </c>
      <c r="D4" s="1">
        <v>20</v>
      </c>
      <c r="E4" s="1">
        <v>150000</v>
      </c>
    </row>
    <row r="5" spans="2:4" ht="25.5">
      <c r="B5" s="1" t="s">
        <v>301</v>
      </c>
      <c r="C5" s="1" t="s">
        <v>279</v>
      </c>
      <c r="D5" s="1">
        <v>10</v>
      </c>
    </row>
    <row r="6" spans="1:5" ht="38.25">
      <c r="A6" s="1" t="s">
        <v>302</v>
      </c>
      <c r="C6" s="1" t="s">
        <v>278</v>
      </c>
      <c r="D6" s="1">
        <v>16</v>
      </c>
      <c r="E6" s="1">
        <v>97800</v>
      </c>
    </row>
    <row r="7" spans="1:5" ht="25.5">
      <c r="A7" s="1" t="s">
        <v>298</v>
      </c>
      <c r="C7" s="1" t="s">
        <v>279</v>
      </c>
      <c r="D7" s="1">
        <v>40</v>
      </c>
      <c r="E7" s="1">
        <v>200000</v>
      </c>
    </row>
    <row r="8" spans="1:4" ht="25.5">
      <c r="A8" s="1" t="s">
        <v>441</v>
      </c>
      <c r="B8" s="1" t="s">
        <v>442</v>
      </c>
      <c r="C8" s="1" t="s">
        <v>279</v>
      </c>
      <c r="D8" s="1">
        <v>15</v>
      </c>
    </row>
    <row r="9" spans="1:5" ht="25.5">
      <c r="A9" s="1" t="s">
        <v>447</v>
      </c>
      <c r="B9" s="1" t="s">
        <v>448</v>
      </c>
      <c r="D9" s="1">
        <v>40</v>
      </c>
      <c r="E9" s="1">
        <v>144000</v>
      </c>
    </row>
    <row r="10" spans="1:5" ht="51">
      <c r="A10" s="1" t="s">
        <v>461</v>
      </c>
      <c r="B10" s="1" t="s">
        <v>462</v>
      </c>
      <c r="C10" s="1" t="s">
        <v>277</v>
      </c>
      <c r="D10" s="1">
        <v>20</v>
      </c>
      <c r="E10" s="1">
        <v>53000</v>
      </c>
    </row>
    <row r="11" spans="1:5" ht="51">
      <c r="A11" s="1" t="s">
        <v>463</v>
      </c>
      <c r="B11" s="1" t="s">
        <v>464</v>
      </c>
      <c r="C11" s="1" t="s">
        <v>279</v>
      </c>
      <c r="D11" s="1">
        <v>5</v>
      </c>
      <c r="E11" s="1">
        <v>10000</v>
      </c>
    </row>
    <row r="12" spans="1:5" ht="38.25">
      <c r="A12" s="1" t="s">
        <v>463</v>
      </c>
      <c r="B12" s="1" t="s">
        <v>465</v>
      </c>
      <c r="C12" s="1" t="s">
        <v>277</v>
      </c>
      <c r="D12" s="1">
        <v>5</v>
      </c>
      <c r="E12" s="1">
        <v>25000</v>
      </c>
    </row>
    <row r="13" spans="1:5" ht="25.5">
      <c r="A13" s="1" t="s">
        <v>466</v>
      </c>
      <c r="B13" s="1" t="s">
        <v>467</v>
      </c>
      <c r="C13" s="1" t="s">
        <v>277</v>
      </c>
      <c r="D13" s="1">
        <v>10</v>
      </c>
      <c r="E13" s="1">
        <v>80000</v>
      </c>
    </row>
    <row r="14" spans="1:5" ht="12.75">
      <c r="A14" s="1" t="s">
        <v>473</v>
      </c>
      <c r="B14" s="1" t="s">
        <v>474</v>
      </c>
      <c r="C14" s="1" t="s">
        <v>277</v>
      </c>
      <c r="D14" s="1">
        <v>2</v>
      </c>
      <c r="E14" s="1">
        <v>5000</v>
      </c>
    </row>
    <row r="15" spans="2:5" ht="12.75">
      <c r="B15" s="1" t="s">
        <v>475</v>
      </c>
      <c r="C15" s="1" t="s">
        <v>278</v>
      </c>
      <c r="D15" s="1">
        <v>2</v>
      </c>
      <c r="E15" s="1">
        <v>5000</v>
      </c>
    </row>
    <row r="16" spans="2:5" ht="12.75">
      <c r="B16" s="1" t="s">
        <v>476</v>
      </c>
      <c r="C16" s="1" t="s">
        <v>278</v>
      </c>
      <c r="D16" s="1">
        <v>2</v>
      </c>
      <c r="E16" s="1">
        <v>5000</v>
      </c>
    </row>
    <row r="17" spans="2:5" ht="12.75">
      <c r="B17" s="1" t="s">
        <v>477</v>
      </c>
      <c r="C17" s="1" t="s">
        <v>279</v>
      </c>
      <c r="D17" s="1">
        <v>30</v>
      </c>
      <c r="E17" s="1">
        <v>150000</v>
      </c>
    </row>
    <row r="18" spans="1:5" ht="25.5">
      <c r="A18" s="1" t="s">
        <v>478</v>
      </c>
      <c r="B18" s="1" t="s">
        <v>480</v>
      </c>
      <c r="C18" s="1" t="s">
        <v>279</v>
      </c>
      <c r="D18" s="1">
        <v>5</v>
      </c>
      <c r="E18" s="1">
        <v>25000</v>
      </c>
    </row>
    <row r="19" spans="2:6" ht="25.5">
      <c r="B19" s="1" t="s">
        <v>481</v>
      </c>
      <c r="C19" s="1" t="s">
        <v>279</v>
      </c>
      <c r="D19" s="1">
        <v>5</v>
      </c>
      <c r="E19" s="1">
        <v>25000</v>
      </c>
      <c r="F19">
        <v>275000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D8" sqref="D8"/>
    </sheetView>
  </sheetViews>
  <sheetFormatPr defaultColWidth="9.140625" defaultRowHeight="12.75"/>
  <cols>
    <col min="1" max="1" width="18.421875" style="0" customWidth="1"/>
  </cols>
  <sheetData>
    <row r="1" spans="2:5" ht="12.75">
      <c r="B1" t="s">
        <v>282</v>
      </c>
      <c r="C1" t="s">
        <v>283</v>
      </c>
      <c r="D1" t="s">
        <v>284</v>
      </c>
      <c r="E1" t="s">
        <v>285</v>
      </c>
    </row>
    <row r="3" spans="1:3" ht="12.75">
      <c r="A3" t="s">
        <v>289</v>
      </c>
      <c r="C3">
        <v>2</v>
      </c>
    </row>
    <row r="4" spans="1:3" ht="12.75">
      <c r="A4" t="s">
        <v>287</v>
      </c>
      <c r="B4">
        <v>1</v>
      </c>
      <c r="C4">
        <v>1</v>
      </c>
    </row>
    <row r="5" spans="1:3" ht="12.75">
      <c r="A5" t="s">
        <v>286</v>
      </c>
      <c r="B5" s="364">
        <v>2</v>
      </c>
      <c r="C5" s="364"/>
    </row>
    <row r="6" spans="1:3" ht="12.75">
      <c r="A6" t="s">
        <v>281</v>
      </c>
      <c r="B6">
        <v>1</v>
      </c>
      <c r="C6">
        <v>1</v>
      </c>
    </row>
    <row r="7" spans="1:3" ht="12.75">
      <c r="A7" t="s">
        <v>288</v>
      </c>
      <c r="B7" s="364">
        <v>3</v>
      </c>
      <c r="C7" s="364"/>
    </row>
    <row r="8" spans="1:4" ht="12.75">
      <c r="A8" t="s">
        <v>290</v>
      </c>
      <c r="D8">
        <v>1</v>
      </c>
    </row>
  </sheetData>
  <mergeCells count="2">
    <mergeCell ref="B5:C5"/>
    <mergeCell ref="B7:C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C12" sqref="C12"/>
    </sheetView>
  </sheetViews>
  <sheetFormatPr defaultColWidth="9.140625" defaultRowHeight="12.75"/>
  <cols>
    <col min="1" max="1" width="18.140625" style="0" customWidth="1"/>
  </cols>
  <sheetData>
    <row r="1" spans="2:4" ht="12.75">
      <c r="B1">
        <v>1</v>
      </c>
      <c r="C1">
        <v>2</v>
      </c>
      <c r="D1">
        <v>3</v>
      </c>
    </row>
    <row r="2" spans="1:3" ht="12.75">
      <c r="A2" t="s">
        <v>289</v>
      </c>
      <c r="C2">
        <v>2</v>
      </c>
    </row>
    <row r="3" spans="1:4" ht="12.75">
      <c r="A3" t="s">
        <v>286</v>
      </c>
      <c r="B3">
        <v>1</v>
      </c>
      <c r="D3">
        <v>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A1">
      <pane xSplit="7" ySplit="5" topLeftCell="H6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H70" sqref="H70"/>
    </sheetView>
  </sheetViews>
  <sheetFormatPr defaultColWidth="9.140625" defaultRowHeight="12.75"/>
  <cols>
    <col min="1" max="1" width="4.140625" style="68" customWidth="1"/>
    <col min="2" max="2" width="27.140625" style="68" customWidth="1"/>
    <col min="3" max="3" width="12.140625" style="68" customWidth="1"/>
    <col min="4" max="5" width="9.140625" style="68" customWidth="1"/>
    <col min="6" max="12" width="9.140625" style="67" customWidth="1"/>
  </cols>
  <sheetData>
    <row r="1" spans="1:11" ht="12.75">
      <c r="A1" s="340" t="s">
        <v>555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</row>
    <row r="3" spans="1:12" ht="42">
      <c r="A3" s="69"/>
      <c r="B3" s="70" t="s">
        <v>556</v>
      </c>
      <c r="C3" s="70" t="s">
        <v>581</v>
      </c>
      <c r="D3" s="71" t="s">
        <v>557</v>
      </c>
      <c r="E3" s="72" t="s">
        <v>304</v>
      </c>
      <c r="F3" s="66" t="s">
        <v>565</v>
      </c>
      <c r="G3" s="66" t="s">
        <v>558</v>
      </c>
      <c r="H3" s="66" t="s">
        <v>559</v>
      </c>
      <c r="I3" s="66" t="s">
        <v>566</v>
      </c>
      <c r="J3" s="365" t="s">
        <v>560</v>
      </c>
      <c r="K3" s="366"/>
      <c r="L3" s="367"/>
    </row>
    <row r="4" spans="1:12" ht="84">
      <c r="A4" s="69"/>
      <c r="B4" s="70"/>
      <c r="C4" s="70"/>
      <c r="D4" s="71"/>
      <c r="E4" s="72"/>
      <c r="F4" s="66"/>
      <c r="G4" s="66"/>
      <c r="H4" s="66"/>
      <c r="I4" s="66"/>
      <c r="J4" s="73" t="s">
        <v>561</v>
      </c>
      <c r="K4" s="73" t="s">
        <v>562</v>
      </c>
      <c r="L4" s="74" t="s">
        <v>563</v>
      </c>
    </row>
    <row r="5" spans="1:12" s="84" customFormat="1" ht="51">
      <c r="A5" s="81" t="s">
        <v>567</v>
      </c>
      <c r="B5" s="100" t="s">
        <v>564</v>
      </c>
      <c r="C5" s="81"/>
      <c r="D5" s="81"/>
      <c r="E5" s="81"/>
      <c r="F5" s="82"/>
      <c r="G5" s="82"/>
      <c r="H5" s="82"/>
      <c r="I5" s="82"/>
      <c r="J5" s="82"/>
      <c r="K5" s="82"/>
      <c r="L5" s="82"/>
    </row>
    <row r="6" spans="2:12" ht="38.25">
      <c r="B6" s="68" t="s">
        <v>571</v>
      </c>
      <c r="D6" s="68" t="s">
        <v>568</v>
      </c>
      <c r="E6" s="68">
        <v>280</v>
      </c>
      <c r="F6" s="67">
        <v>300</v>
      </c>
      <c r="G6" s="67">
        <f>F6*E6/1000</f>
        <v>84</v>
      </c>
      <c r="H6" s="67">
        <v>0</v>
      </c>
      <c r="I6" s="67">
        <f>G6-H6-J6-K6-L6</f>
        <v>84</v>
      </c>
      <c r="J6" s="67">
        <v>0</v>
      </c>
      <c r="K6" s="67">
        <v>0</v>
      </c>
      <c r="L6" s="67">
        <v>0</v>
      </c>
    </row>
    <row r="7" spans="2:12" ht="29.25" customHeight="1">
      <c r="B7" s="68" t="s">
        <v>572</v>
      </c>
      <c r="D7" s="68" t="s">
        <v>573</v>
      </c>
      <c r="E7" s="68">
        <v>3300</v>
      </c>
      <c r="F7" s="67">
        <v>1943</v>
      </c>
      <c r="G7" s="67">
        <f>F7*E7/1000</f>
        <v>6411.9</v>
      </c>
      <c r="H7" s="67">
        <v>1725</v>
      </c>
      <c r="I7" s="67">
        <f>G7-H7-J7-K7-L7</f>
        <v>2132.9199999999996</v>
      </c>
      <c r="J7" s="67">
        <v>0</v>
      </c>
      <c r="K7" s="67">
        <v>0</v>
      </c>
      <c r="L7" s="67">
        <v>2553.98</v>
      </c>
    </row>
    <row r="8" spans="1:12" s="78" customFormat="1" ht="29.25" customHeight="1">
      <c r="A8" s="76"/>
      <c r="B8" s="76" t="s">
        <v>596</v>
      </c>
      <c r="C8" s="76"/>
      <c r="D8" s="76"/>
      <c r="E8" s="76">
        <v>120</v>
      </c>
      <c r="F8" s="77">
        <v>2520</v>
      </c>
      <c r="G8" s="77">
        <f>F8*E8/1000</f>
        <v>302.4</v>
      </c>
      <c r="H8" s="77">
        <v>78</v>
      </c>
      <c r="I8" s="77">
        <f>G8-H8-J8-K8-L8</f>
        <v>224.39999999999998</v>
      </c>
      <c r="J8" s="77">
        <v>0</v>
      </c>
      <c r="K8" s="77">
        <v>0</v>
      </c>
      <c r="L8" s="77">
        <v>0</v>
      </c>
    </row>
    <row r="9" spans="2:12" ht="63.75">
      <c r="B9" s="68" t="s">
        <v>569</v>
      </c>
      <c r="D9" s="68" t="s">
        <v>570</v>
      </c>
      <c r="E9" s="68">
        <v>40</v>
      </c>
      <c r="F9" s="67">
        <v>2250</v>
      </c>
      <c r="G9" s="67">
        <f>F9*E9/1000</f>
        <v>90</v>
      </c>
      <c r="H9" s="67">
        <v>0</v>
      </c>
      <c r="I9" s="67">
        <f>G9-H9-J9-K9-L9</f>
        <v>90</v>
      </c>
      <c r="J9" s="67">
        <v>0</v>
      </c>
      <c r="K9" s="67">
        <v>0</v>
      </c>
      <c r="L9" s="67">
        <v>0</v>
      </c>
    </row>
    <row r="10" spans="1:12" s="94" customFormat="1" ht="12.75">
      <c r="A10" s="92"/>
      <c r="B10" s="92"/>
      <c r="C10" s="92"/>
      <c r="D10" s="92"/>
      <c r="E10" s="92">
        <f aca="true" t="shared" si="0" ref="E10:L10">SUM(E6:E9)</f>
        <v>3740</v>
      </c>
      <c r="F10" s="93">
        <f t="shared" si="0"/>
        <v>7013</v>
      </c>
      <c r="G10" s="93">
        <f t="shared" si="0"/>
        <v>6888.299999999999</v>
      </c>
      <c r="H10" s="93">
        <f t="shared" si="0"/>
        <v>1803</v>
      </c>
      <c r="I10" s="93">
        <f t="shared" si="0"/>
        <v>2531.3199999999997</v>
      </c>
      <c r="J10" s="93">
        <f t="shared" si="0"/>
        <v>0</v>
      </c>
      <c r="K10" s="93">
        <f t="shared" si="0"/>
        <v>0</v>
      </c>
      <c r="L10" s="93">
        <f t="shared" si="0"/>
        <v>2553.98</v>
      </c>
    </row>
    <row r="11" spans="1:13" s="84" customFormat="1" ht="102">
      <c r="A11" s="81">
        <v>2</v>
      </c>
      <c r="B11" s="81" t="s">
        <v>574</v>
      </c>
      <c r="C11" s="81"/>
      <c r="D11" s="81"/>
      <c r="E11" s="81"/>
      <c r="F11" s="82"/>
      <c r="G11" s="82"/>
      <c r="H11" s="82"/>
      <c r="I11" s="82"/>
      <c r="J11" s="82"/>
      <c r="K11" s="82"/>
      <c r="L11" s="82"/>
      <c r="M11" s="84">
        <v>275</v>
      </c>
    </row>
    <row r="12" spans="2:12" ht="38.25">
      <c r="B12" s="68" t="s">
        <v>575</v>
      </c>
      <c r="C12" s="68" t="s">
        <v>582</v>
      </c>
      <c r="D12" s="68" t="s">
        <v>277</v>
      </c>
      <c r="E12" s="68">
        <v>50</v>
      </c>
      <c r="F12" s="67">
        <v>900</v>
      </c>
      <c r="G12" s="67">
        <f>F12*E12/1000</f>
        <v>45</v>
      </c>
      <c r="H12" s="67">
        <v>0</v>
      </c>
      <c r="I12" s="67">
        <f>G12-H12-J12-K12-L12</f>
        <v>45</v>
      </c>
      <c r="J12" s="67">
        <v>0</v>
      </c>
      <c r="K12" s="67">
        <v>0</v>
      </c>
      <c r="L12" s="67">
        <v>0</v>
      </c>
    </row>
    <row r="13" spans="2:12" ht="17.25" customHeight="1">
      <c r="B13" s="68" t="s">
        <v>578</v>
      </c>
      <c r="C13" s="68" t="s">
        <v>582</v>
      </c>
      <c r="D13" s="68" t="s">
        <v>568</v>
      </c>
      <c r="E13" s="68">
        <v>25</v>
      </c>
      <c r="F13" s="67">
        <v>2300</v>
      </c>
      <c r="G13" s="67">
        <f aca="true" t="shared" si="1" ref="G13:G36">F13*E13/1000</f>
        <v>57.5</v>
      </c>
      <c r="H13" s="67">
        <v>15</v>
      </c>
      <c r="I13" s="67">
        <f aca="true" t="shared" si="2" ref="I13:I36">G13-H13-J13-K13-L13</f>
        <v>42.5</v>
      </c>
      <c r="J13" s="67">
        <v>0</v>
      </c>
      <c r="K13" s="67">
        <v>0</v>
      </c>
      <c r="L13" s="67">
        <v>0</v>
      </c>
    </row>
    <row r="14" spans="2:12" ht="12.75">
      <c r="B14" s="68" t="s">
        <v>501</v>
      </c>
      <c r="C14" s="68" t="s">
        <v>585</v>
      </c>
      <c r="E14" s="68">
        <v>10</v>
      </c>
      <c r="F14" s="67">
        <v>1360</v>
      </c>
      <c r="G14" s="67">
        <f t="shared" si="1"/>
        <v>13.6</v>
      </c>
      <c r="H14" s="67">
        <v>0</v>
      </c>
      <c r="I14" s="67">
        <f t="shared" si="2"/>
        <v>13.6</v>
      </c>
      <c r="J14" s="67">
        <v>0</v>
      </c>
      <c r="K14" s="67">
        <v>0</v>
      </c>
      <c r="L14" s="67">
        <v>0</v>
      </c>
    </row>
    <row r="15" spans="2:13" ht="25.5">
      <c r="B15" s="68" t="s">
        <v>498</v>
      </c>
      <c r="C15" s="68" t="s">
        <v>585</v>
      </c>
      <c r="E15" s="68">
        <v>10</v>
      </c>
      <c r="F15" s="67">
        <v>1310</v>
      </c>
      <c r="G15" s="67">
        <f t="shared" si="1"/>
        <v>13.1</v>
      </c>
      <c r="H15" s="67">
        <v>0</v>
      </c>
      <c r="I15" s="67">
        <f t="shared" si="2"/>
        <v>13.1</v>
      </c>
      <c r="J15" s="67">
        <v>0</v>
      </c>
      <c r="K15" s="67">
        <v>0</v>
      </c>
      <c r="L15" s="67">
        <v>0</v>
      </c>
      <c r="M15" s="79"/>
    </row>
    <row r="16" spans="2:12" ht="25.5">
      <c r="B16" s="68" t="s">
        <v>580</v>
      </c>
      <c r="C16" s="68" t="s">
        <v>449</v>
      </c>
      <c r="E16" s="68">
        <v>20</v>
      </c>
      <c r="F16" s="67">
        <v>1625</v>
      </c>
      <c r="G16" s="67">
        <f t="shared" si="1"/>
        <v>32.5</v>
      </c>
      <c r="H16" s="67">
        <v>12</v>
      </c>
      <c r="I16" s="67">
        <f t="shared" si="2"/>
        <v>20.5</v>
      </c>
      <c r="J16" s="67">
        <v>0</v>
      </c>
      <c r="K16" s="67">
        <v>0</v>
      </c>
      <c r="L16" s="67">
        <v>0</v>
      </c>
    </row>
    <row r="17" spans="2:12" ht="38.25">
      <c r="B17" s="68" t="s">
        <v>579</v>
      </c>
      <c r="C17" s="68" t="s">
        <v>584</v>
      </c>
      <c r="E17" s="68">
        <v>500</v>
      </c>
      <c r="F17" s="67">
        <v>200</v>
      </c>
      <c r="G17" s="67">
        <f t="shared" si="1"/>
        <v>100</v>
      </c>
      <c r="H17" s="67">
        <v>0</v>
      </c>
      <c r="I17" s="67">
        <f t="shared" si="2"/>
        <v>100</v>
      </c>
      <c r="J17" s="67">
        <v>0</v>
      </c>
      <c r="K17" s="67">
        <v>0</v>
      </c>
      <c r="L17" s="67">
        <v>0</v>
      </c>
    </row>
    <row r="18" spans="2:12" ht="25.5">
      <c r="B18" s="68" t="s">
        <v>603</v>
      </c>
      <c r="C18" s="68" t="s">
        <v>582</v>
      </c>
      <c r="E18" s="68">
        <v>25</v>
      </c>
      <c r="F18" s="67">
        <v>2240</v>
      </c>
      <c r="G18" s="67">
        <f t="shared" si="1"/>
        <v>56</v>
      </c>
      <c r="H18" s="67">
        <v>15</v>
      </c>
      <c r="I18" s="67">
        <f t="shared" si="2"/>
        <v>41</v>
      </c>
      <c r="J18" s="67">
        <v>0</v>
      </c>
      <c r="K18" s="67">
        <v>0</v>
      </c>
      <c r="L18" s="67">
        <v>0</v>
      </c>
    </row>
    <row r="19" spans="1:13" s="94" customFormat="1" ht="12.75">
      <c r="A19" s="92"/>
      <c r="B19" s="92"/>
      <c r="C19" s="92"/>
      <c r="D19" s="92"/>
      <c r="E19" s="92">
        <f aca="true" t="shared" si="3" ref="E19:L19">SUM(E12:E18)</f>
        <v>640</v>
      </c>
      <c r="F19" s="93">
        <f t="shared" si="3"/>
        <v>9935</v>
      </c>
      <c r="G19" s="93">
        <f t="shared" si="3"/>
        <v>317.7</v>
      </c>
      <c r="H19" s="93">
        <f t="shared" si="3"/>
        <v>42</v>
      </c>
      <c r="I19" s="93">
        <f t="shared" si="3"/>
        <v>275.7</v>
      </c>
      <c r="J19" s="93">
        <f t="shared" si="3"/>
        <v>0</v>
      </c>
      <c r="K19" s="93">
        <f t="shared" si="3"/>
        <v>0</v>
      </c>
      <c r="L19" s="93">
        <f t="shared" si="3"/>
        <v>0</v>
      </c>
      <c r="M19" s="95"/>
    </row>
    <row r="20" spans="1:12" s="84" customFormat="1" ht="76.5">
      <c r="A20" s="81">
        <v>3</v>
      </c>
      <c r="B20" s="81" t="s">
        <v>588</v>
      </c>
      <c r="C20" s="81"/>
      <c r="D20" s="81"/>
      <c r="E20" s="81"/>
      <c r="F20" s="82"/>
      <c r="G20" s="82"/>
      <c r="H20" s="82"/>
      <c r="I20" s="82"/>
      <c r="J20" s="82"/>
      <c r="K20" s="82"/>
      <c r="L20" s="82"/>
    </row>
    <row r="21" spans="2:12" ht="25.5">
      <c r="B21" s="68" t="s">
        <v>586</v>
      </c>
      <c r="C21" s="68" t="s">
        <v>587</v>
      </c>
      <c r="E21" s="68">
        <v>10</v>
      </c>
      <c r="F21" s="67">
        <v>1850</v>
      </c>
      <c r="G21" s="67">
        <f t="shared" si="1"/>
        <v>18.5</v>
      </c>
      <c r="H21" s="67">
        <v>6</v>
      </c>
      <c r="I21" s="67">
        <f t="shared" si="2"/>
        <v>12.5</v>
      </c>
      <c r="J21" s="67">
        <v>0</v>
      </c>
      <c r="K21" s="67">
        <v>0</v>
      </c>
      <c r="L21" s="67">
        <v>0</v>
      </c>
    </row>
    <row r="22" spans="2:12" ht="12.75">
      <c r="B22" s="68" t="s">
        <v>549</v>
      </c>
      <c r="C22" s="68" t="s">
        <v>582</v>
      </c>
      <c r="E22" s="68">
        <v>25</v>
      </c>
      <c r="F22" s="67">
        <v>2240</v>
      </c>
      <c r="G22" s="67">
        <f>F22*E22/1000</f>
        <v>56</v>
      </c>
      <c r="H22" s="67">
        <v>15</v>
      </c>
      <c r="I22" s="67">
        <f>G22-H22-J22-K22-L22</f>
        <v>41</v>
      </c>
      <c r="J22" s="67">
        <v>0</v>
      </c>
      <c r="K22" s="67">
        <v>0</v>
      </c>
      <c r="L22" s="67">
        <v>0</v>
      </c>
    </row>
    <row r="23" spans="2:12" ht="38.25">
      <c r="B23" s="68" t="s">
        <v>589</v>
      </c>
      <c r="C23" s="68" t="s">
        <v>590</v>
      </c>
      <c r="E23" s="68">
        <v>150</v>
      </c>
      <c r="F23" s="67">
        <v>1368</v>
      </c>
      <c r="G23" s="67">
        <f t="shared" si="1"/>
        <v>205.2</v>
      </c>
      <c r="H23" s="67">
        <v>56</v>
      </c>
      <c r="I23" s="67">
        <f t="shared" si="2"/>
        <v>149.2</v>
      </c>
      <c r="J23" s="67">
        <v>0</v>
      </c>
      <c r="K23" s="67">
        <v>0</v>
      </c>
      <c r="L23" s="67">
        <v>0</v>
      </c>
    </row>
    <row r="24" spans="2:12" ht="25.5">
      <c r="B24" s="68" t="s">
        <v>591</v>
      </c>
      <c r="C24" s="68" t="s">
        <v>592</v>
      </c>
      <c r="E24" s="68">
        <v>90</v>
      </c>
      <c r="F24" s="67">
        <v>2167</v>
      </c>
      <c r="G24" s="67">
        <f t="shared" si="1"/>
        <v>195.03</v>
      </c>
      <c r="H24" s="67">
        <v>33</v>
      </c>
      <c r="I24" s="67">
        <f t="shared" si="2"/>
        <v>162.03</v>
      </c>
      <c r="J24" s="67">
        <v>0</v>
      </c>
      <c r="K24" s="67">
        <v>0</v>
      </c>
      <c r="L24" s="67">
        <v>0</v>
      </c>
    </row>
    <row r="25" spans="2:12" ht="12.75">
      <c r="B25" s="68" t="s">
        <v>576</v>
      </c>
      <c r="C25" s="68" t="s">
        <v>583</v>
      </c>
      <c r="E25" s="68">
        <v>50</v>
      </c>
      <c r="F25" s="67">
        <v>1240</v>
      </c>
      <c r="G25" s="67">
        <f>F25*E25/1000</f>
        <v>62</v>
      </c>
      <c r="H25" s="67">
        <v>24</v>
      </c>
      <c r="I25" s="67">
        <f>G25-H25-J25-K25-L25</f>
        <v>38</v>
      </c>
      <c r="J25" s="67">
        <v>0</v>
      </c>
      <c r="K25" s="67">
        <v>0</v>
      </c>
      <c r="L25" s="67">
        <v>0</v>
      </c>
    </row>
    <row r="26" spans="2:12" ht="25.5">
      <c r="B26" s="68" t="s">
        <v>577</v>
      </c>
      <c r="C26" s="68" t="s">
        <v>583</v>
      </c>
      <c r="E26" s="68">
        <v>50</v>
      </c>
      <c r="F26" s="67">
        <v>1100</v>
      </c>
      <c r="G26" s="67">
        <f>F26*E26/1000</f>
        <v>55</v>
      </c>
      <c r="H26" s="67">
        <v>28.8</v>
      </c>
      <c r="I26" s="67">
        <f>G26-H26-J26-K26-L26</f>
        <v>26.2</v>
      </c>
      <c r="J26" s="67">
        <v>0</v>
      </c>
      <c r="K26" s="67">
        <v>0</v>
      </c>
      <c r="L26" s="67">
        <v>0</v>
      </c>
    </row>
    <row r="27" spans="2:12" ht="12.75">
      <c r="B27" s="68" t="s">
        <v>593</v>
      </c>
      <c r="C27" s="68" t="s">
        <v>468</v>
      </c>
      <c r="G27" s="67">
        <v>826.21</v>
      </c>
      <c r="H27" s="67">
        <v>154</v>
      </c>
      <c r="I27" s="67">
        <f t="shared" si="2"/>
        <v>672.21</v>
      </c>
      <c r="J27" s="67">
        <v>0</v>
      </c>
      <c r="K27" s="67">
        <v>0</v>
      </c>
      <c r="L27" s="67">
        <v>0</v>
      </c>
    </row>
    <row r="28" spans="2:13" ht="25.5">
      <c r="B28" s="68" t="s">
        <v>511</v>
      </c>
      <c r="C28" s="68" t="s">
        <v>449</v>
      </c>
      <c r="E28" s="68">
        <v>20</v>
      </c>
      <c r="F28" s="67">
        <v>2100</v>
      </c>
      <c r="G28" s="67">
        <f t="shared" si="1"/>
        <v>42</v>
      </c>
      <c r="H28" s="67">
        <v>0</v>
      </c>
      <c r="I28" s="67">
        <f t="shared" si="2"/>
        <v>42</v>
      </c>
      <c r="J28" s="67">
        <v>0</v>
      </c>
      <c r="K28" s="67">
        <v>0</v>
      </c>
      <c r="L28" s="67">
        <v>0</v>
      </c>
      <c r="M28" s="79">
        <v>1595</v>
      </c>
    </row>
    <row r="29" spans="1:13" s="94" customFormat="1" ht="12.75">
      <c r="A29" s="92"/>
      <c r="B29" s="92"/>
      <c r="C29" s="92"/>
      <c r="D29" s="92"/>
      <c r="E29" s="92">
        <f aca="true" t="shared" si="4" ref="E29:L29">SUM(E21:E28)</f>
        <v>395</v>
      </c>
      <c r="F29" s="93">
        <f t="shared" si="4"/>
        <v>12065</v>
      </c>
      <c r="G29" s="93">
        <f t="shared" si="4"/>
        <v>1459.94</v>
      </c>
      <c r="H29" s="93">
        <f t="shared" si="4"/>
        <v>316.8</v>
      </c>
      <c r="I29" s="93">
        <f t="shared" si="4"/>
        <v>1143.14</v>
      </c>
      <c r="J29" s="93">
        <f t="shared" si="4"/>
        <v>0</v>
      </c>
      <c r="K29" s="93">
        <f t="shared" si="4"/>
        <v>0</v>
      </c>
      <c r="L29" s="93">
        <f t="shared" si="4"/>
        <v>0</v>
      </c>
      <c r="M29" s="95"/>
    </row>
    <row r="30" spans="1:12" s="84" customFormat="1" ht="38.25">
      <c r="A30" s="81">
        <v>4</v>
      </c>
      <c r="B30" s="81" t="s">
        <v>595</v>
      </c>
      <c r="C30" s="81" t="s">
        <v>582</v>
      </c>
      <c r="D30" s="81"/>
      <c r="E30" s="81"/>
      <c r="F30" s="82"/>
      <c r="G30" s="82">
        <v>16.41</v>
      </c>
      <c r="H30" s="82">
        <v>0</v>
      </c>
      <c r="I30" s="96">
        <f t="shared" si="2"/>
        <v>16.41</v>
      </c>
      <c r="J30" s="82">
        <v>0</v>
      </c>
      <c r="K30" s="82">
        <v>0</v>
      </c>
      <c r="L30" s="82">
        <v>0</v>
      </c>
    </row>
    <row r="31" spans="1:12" s="84" customFormat="1" ht="140.25">
      <c r="A31" s="81">
        <v>5</v>
      </c>
      <c r="B31" s="85" t="s">
        <v>597</v>
      </c>
      <c r="C31" s="81"/>
      <c r="D31" s="81"/>
      <c r="E31" s="81"/>
      <c r="F31" s="82"/>
      <c r="G31" s="82"/>
      <c r="H31" s="82"/>
      <c r="I31" s="82"/>
      <c r="J31" s="82"/>
      <c r="K31" s="82"/>
      <c r="L31" s="82"/>
    </row>
    <row r="32" spans="2:12" ht="25.5">
      <c r="B32" s="68" t="s">
        <v>598</v>
      </c>
      <c r="C32" s="68" t="s">
        <v>466</v>
      </c>
      <c r="E32" s="68">
        <v>10</v>
      </c>
      <c r="F32" s="67">
        <v>3000</v>
      </c>
      <c r="G32" s="67">
        <f t="shared" si="1"/>
        <v>30</v>
      </c>
      <c r="H32" s="67">
        <v>0</v>
      </c>
      <c r="I32" s="67">
        <f t="shared" si="2"/>
        <v>30</v>
      </c>
      <c r="J32" s="67">
        <v>0</v>
      </c>
      <c r="K32" s="67">
        <v>0</v>
      </c>
      <c r="L32" s="67">
        <v>0</v>
      </c>
    </row>
    <row r="33" spans="2:12" ht="38.25">
      <c r="B33" s="68" t="s">
        <v>599</v>
      </c>
      <c r="C33" s="68" t="s">
        <v>600</v>
      </c>
      <c r="E33" s="68">
        <v>40</v>
      </c>
      <c r="F33" s="67">
        <v>2500</v>
      </c>
      <c r="G33" s="67">
        <f t="shared" si="1"/>
        <v>100</v>
      </c>
      <c r="H33" s="67">
        <v>0</v>
      </c>
      <c r="I33" s="67">
        <f t="shared" si="2"/>
        <v>100</v>
      </c>
      <c r="J33" s="67">
        <v>0</v>
      </c>
      <c r="K33" s="67">
        <v>0</v>
      </c>
      <c r="L33" s="67">
        <v>0</v>
      </c>
    </row>
    <row r="34" spans="2:12" ht="12.75">
      <c r="B34" s="68" t="s">
        <v>601</v>
      </c>
      <c r="C34" s="68" t="s">
        <v>461</v>
      </c>
      <c r="E34" s="68">
        <v>20</v>
      </c>
      <c r="F34" s="67">
        <v>4000</v>
      </c>
      <c r="G34" s="67">
        <f t="shared" si="1"/>
        <v>80</v>
      </c>
      <c r="H34" s="67">
        <v>0</v>
      </c>
      <c r="I34" s="67">
        <f t="shared" si="2"/>
        <v>80</v>
      </c>
      <c r="J34" s="67">
        <v>0</v>
      </c>
      <c r="K34" s="67">
        <v>0</v>
      </c>
      <c r="L34" s="67">
        <v>0</v>
      </c>
    </row>
    <row r="35" spans="2:12" ht="12.75">
      <c r="B35" s="68" t="s">
        <v>602</v>
      </c>
      <c r="C35" s="68" t="s">
        <v>381</v>
      </c>
      <c r="E35" s="68">
        <v>36</v>
      </c>
      <c r="F35" s="67">
        <v>2500</v>
      </c>
      <c r="G35" s="67">
        <f t="shared" si="1"/>
        <v>90</v>
      </c>
      <c r="H35" s="67">
        <v>0</v>
      </c>
      <c r="I35" s="67">
        <f t="shared" si="2"/>
        <v>90</v>
      </c>
      <c r="J35" s="67">
        <v>0</v>
      </c>
      <c r="K35" s="67">
        <v>0</v>
      </c>
      <c r="L35" s="67">
        <v>0</v>
      </c>
    </row>
    <row r="36" spans="2:13" ht="25.5">
      <c r="B36" s="68" t="s">
        <v>604</v>
      </c>
      <c r="C36" s="68" t="s">
        <v>290</v>
      </c>
      <c r="E36" s="68">
        <v>21</v>
      </c>
      <c r="F36" s="67">
        <v>3000</v>
      </c>
      <c r="G36" s="67">
        <f t="shared" si="1"/>
        <v>63</v>
      </c>
      <c r="H36" s="67">
        <v>0</v>
      </c>
      <c r="I36" s="67">
        <f t="shared" si="2"/>
        <v>63</v>
      </c>
      <c r="J36" s="67">
        <v>0</v>
      </c>
      <c r="K36" s="67">
        <v>0</v>
      </c>
      <c r="L36" s="67">
        <v>0</v>
      </c>
      <c r="M36" s="79">
        <v>375</v>
      </c>
    </row>
    <row r="37" spans="1:13" s="94" customFormat="1" ht="12.75">
      <c r="A37" s="92"/>
      <c r="B37" s="92"/>
      <c r="C37" s="92"/>
      <c r="D37" s="92"/>
      <c r="E37" s="92">
        <f aca="true" t="shared" si="5" ref="E37:L37">SUM(E32:E36)</f>
        <v>127</v>
      </c>
      <c r="F37" s="93">
        <f t="shared" si="5"/>
        <v>15000</v>
      </c>
      <c r="G37" s="93">
        <f t="shared" si="5"/>
        <v>363</v>
      </c>
      <c r="H37" s="93">
        <f t="shared" si="5"/>
        <v>0</v>
      </c>
      <c r="I37" s="93">
        <f t="shared" si="5"/>
        <v>363</v>
      </c>
      <c r="J37" s="93">
        <f t="shared" si="5"/>
        <v>0</v>
      </c>
      <c r="K37" s="93">
        <f t="shared" si="5"/>
        <v>0</v>
      </c>
      <c r="L37" s="93">
        <f t="shared" si="5"/>
        <v>0</v>
      </c>
      <c r="M37" s="95"/>
    </row>
    <row r="38" spans="1:13" s="84" customFormat="1" ht="12.75">
      <c r="A38" s="81">
        <v>6</v>
      </c>
      <c r="B38" s="89" t="s">
        <v>605</v>
      </c>
      <c r="C38" s="81"/>
      <c r="D38" s="81"/>
      <c r="E38" s="81"/>
      <c r="F38" s="82"/>
      <c r="G38" s="82"/>
      <c r="H38" s="82"/>
      <c r="I38" s="67"/>
      <c r="J38" s="82"/>
      <c r="K38" s="82"/>
      <c r="L38" s="82"/>
      <c r="M38" s="83">
        <v>252</v>
      </c>
    </row>
    <row r="39" spans="1:13" s="88" customFormat="1" ht="12.75">
      <c r="A39" s="86"/>
      <c r="B39" s="91" t="s">
        <v>618</v>
      </c>
      <c r="C39" s="86" t="s">
        <v>468</v>
      </c>
      <c r="D39" s="86"/>
      <c r="E39" s="86"/>
      <c r="F39" s="87"/>
      <c r="G39" s="87">
        <v>90</v>
      </c>
      <c r="H39" s="87"/>
      <c r="I39" s="67">
        <f>G39-H39-J39-K39-L39</f>
        <v>90</v>
      </c>
      <c r="J39" s="87"/>
      <c r="K39" s="87"/>
      <c r="L39" s="87"/>
      <c r="M39" s="80"/>
    </row>
    <row r="40" spans="1:13" s="88" customFormat="1" ht="25.5">
      <c r="A40" s="86"/>
      <c r="B40" s="86" t="s">
        <v>619</v>
      </c>
      <c r="C40" s="86" t="s">
        <v>468</v>
      </c>
      <c r="D40" s="86"/>
      <c r="E40" s="86"/>
      <c r="F40" s="87"/>
      <c r="G40" s="87">
        <v>54</v>
      </c>
      <c r="H40" s="87"/>
      <c r="I40" s="67">
        <f>G40-H40-J40-K40-L40</f>
        <v>54</v>
      </c>
      <c r="J40" s="87"/>
      <c r="K40" s="87"/>
      <c r="L40" s="87"/>
      <c r="M40" s="80"/>
    </row>
    <row r="41" spans="1:13" s="94" customFormat="1" ht="12.75">
      <c r="A41" s="92"/>
      <c r="B41" s="97"/>
      <c r="C41" s="92"/>
      <c r="D41" s="92"/>
      <c r="E41" s="92"/>
      <c r="F41" s="93"/>
      <c r="G41" s="93">
        <f>SUM(G39:G40)</f>
        <v>144</v>
      </c>
      <c r="H41" s="93"/>
      <c r="I41" s="93">
        <f>SUM(I39:I40)</f>
        <v>144</v>
      </c>
      <c r="J41" s="93"/>
      <c r="K41" s="93"/>
      <c r="L41" s="93"/>
      <c r="M41" s="95"/>
    </row>
    <row r="42" spans="1:13" s="84" customFormat="1" ht="140.25">
      <c r="A42" s="81">
        <v>7</v>
      </c>
      <c r="B42" s="81" t="s">
        <v>606</v>
      </c>
      <c r="C42" s="81"/>
      <c r="D42" s="81"/>
      <c r="E42" s="81"/>
      <c r="F42" s="82"/>
      <c r="G42" s="82"/>
      <c r="H42" s="82"/>
      <c r="I42" s="82"/>
      <c r="J42" s="82"/>
      <c r="K42" s="82"/>
      <c r="L42" s="82"/>
      <c r="M42" s="83"/>
    </row>
    <row r="43" spans="1:13" s="88" customFormat="1" ht="12.75">
      <c r="A43" s="86"/>
      <c r="B43" s="86"/>
      <c r="C43" s="86"/>
      <c r="D43" s="86"/>
      <c r="E43" s="86"/>
      <c r="F43" s="87"/>
      <c r="G43" s="87"/>
      <c r="H43" s="87"/>
      <c r="I43" s="87"/>
      <c r="J43" s="87"/>
      <c r="K43" s="87"/>
      <c r="L43" s="87"/>
      <c r="M43" s="80"/>
    </row>
    <row r="44" spans="1:13" s="88" customFormat="1" ht="12.75">
      <c r="A44" s="86"/>
      <c r="B44" s="90" t="s">
        <v>454</v>
      </c>
      <c r="C44" s="86"/>
      <c r="D44" s="86"/>
      <c r="E44" s="86"/>
      <c r="F44" s="87"/>
      <c r="G44" s="87">
        <v>42</v>
      </c>
      <c r="H44" s="87"/>
      <c r="I44" s="87">
        <f>G44-H44-J44-K44-L44</f>
        <v>42</v>
      </c>
      <c r="J44" s="87"/>
      <c r="K44" s="87"/>
      <c r="L44" s="87"/>
      <c r="M44" s="80"/>
    </row>
    <row r="45" spans="1:13" s="88" customFormat="1" ht="12.75">
      <c r="A45" s="86"/>
      <c r="B45" s="90" t="s">
        <v>453</v>
      </c>
      <c r="C45" s="86" t="s">
        <v>620</v>
      </c>
      <c r="D45" s="86"/>
      <c r="E45" s="86"/>
      <c r="F45" s="87"/>
      <c r="G45" s="87">
        <v>45</v>
      </c>
      <c r="H45" s="87"/>
      <c r="I45" s="87">
        <f>G45-H45-J45-K45-L45</f>
        <v>45</v>
      </c>
      <c r="J45" s="87"/>
      <c r="K45" s="87"/>
      <c r="L45" s="87"/>
      <c r="M45" s="80"/>
    </row>
    <row r="46" spans="1:13" s="88" customFormat="1" ht="12.75">
      <c r="A46" s="86"/>
      <c r="B46" s="90" t="s">
        <v>621</v>
      </c>
      <c r="C46" s="86"/>
      <c r="D46" s="86"/>
      <c r="E46" s="86"/>
      <c r="F46" s="87"/>
      <c r="G46" s="87">
        <v>50</v>
      </c>
      <c r="H46" s="87"/>
      <c r="I46" s="87">
        <f>G46-H46-J46-K46-L46</f>
        <v>50</v>
      </c>
      <c r="J46" s="87"/>
      <c r="K46" s="87"/>
      <c r="L46" s="87"/>
      <c r="M46" s="80"/>
    </row>
    <row r="47" spans="1:13" s="88" customFormat="1" ht="25.5">
      <c r="A47" s="86"/>
      <c r="B47" s="90" t="s">
        <v>455</v>
      </c>
      <c r="C47" s="86"/>
      <c r="D47" s="86"/>
      <c r="E47" s="86"/>
      <c r="F47" s="87"/>
      <c r="G47" s="87">
        <v>13</v>
      </c>
      <c r="H47" s="87"/>
      <c r="I47" s="87">
        <f>G47-H47-J47-K47-L47</f>
        <v>13</v>
      </c>
      <c r="J47" s="87"/>
      <c r="K47" s="87"/>
      <c r="L47" s="87"/>
      <c r="M47" s="80"/>
    </row>
    <row r="48" spans="1:13" s="94" customFormat="1" ht="12.75">
      <c r="A48" s="92"/>
      <c r="B48" s="98"/>
      <c r="C48" s="92"/>
      <c r="D48" s="92"/>
      <c r="E48" s="92"/>
      <c r="F48" s="93"/>
      <c r="G48" s="93">
        <f>SUM(G43:G47)</f>
        <v>150</v>
      </c>
      <c r="H48" s="93"/>
      <c r="I48" s="93">
        <f>SUM(I43:I47)</f>
        <v>150</v>
      </c>
      <c r="J48" s="93"/>
      <c r="K48" s="93"/>
      <c r="L48" s="93"/>
      <c r="M48" s="95"/>
    </row>
    <row r="49" spans="1:13" s="84" customFormat="1" ht="102">
      <c r="A49" s="81"/>
      <c r="B49" s="85" t="s">
        <v>608</v>
      </c>
      <c r="C49" s="81"/>
      <c r="D49" s="81"/>
      <c r="E49" s="81"/>
      <c r="F49" s="82"/>
      <c r="G49" s="82"/>
      <c r="H49" s="82"/>
      <c r="I49" s="82"/>
      <c r="J49" s="82"/>
      <c r="K49" s="82"/>
      <c r="L49" s="82"/>
      <c r="M49" s="83">
        <v>70</v>
      </c>
    </row>
    <row r="50" spans="1:13" s="88" customFormat="1" ht="25.5">
      <c r="A50" s="86"/>
      <c r="B50" s="90" t="s">
        <v>622</v>
      </c>
      <c r="C50" s="86"/>
      <c r="D50" s="86"/>
      <c r="E50" s="86"/>
      <c r="F50" s="87"/>
      <c r="G50" s="87">
        <v>70</v>
      </c>
      <c r="H50" s="87"/>
      <c r="I50" s="87">
        <v>70</v>
      </c>
      <c r="J50" s="87"/>
      <c r="K50" s="87"/>
      <c r="L50" s="87"/>
      <c r="M50" s="80"/>
    </row>
    <row r="51" spans="1:13" s="94" customFormat="1" ht="12.75">
      <c r="A51" s="92"/>
      <c r="B51" s="98"/>
      <c r="C51" s="92"/>
      <c r="D51" s="92"/>
      <c r="E51" s="92"/>
      <c r="F51" s="93"/>
      <c r="G51" s="93">
        <f>SUM(G50)</f>
        <v>70</v>
      </c>
      <c r="H51" s="93"/>
      <c r="I51" s="93">
        <f>SUM(I50)</f>
        <v>70</v>
      </c>
      <c r="J51" s="93"/>
      <c r="K51" s="93"/>
      <c r="L51" s="93"/>
      <c r="M51" s="95"/>
    </row>
    <row r="52" spans="1:13" s="84" customFormat="1" ht="76.5">
      <c r="A52" s="81"/>
      <c r="B52" s="85" t="s">
        <v>609</v>
      </c>
      <c r="C52" s="81"/>
      <c r="D52" s="81"/>
      <c r="E52" s="81"/>
      <c r="F52" s="82"/>
      <c r="G52" s="96">
        <v>50</v>
      </c>
      <c r="H52" s="96"/>
      <c r="I52" s="96">
        <v>50</v>
      </c>
      <c r="J52" s="82"/>
      <c r="K52" s="82"/>
      <c r="L52" s="82"/>
      <c r="M52" s="83">
        <v>50</v>
      </c>
    </row>
    <row r="53" spans="2:13" ht="12.75">
      <c r="B53" s="75"/>
      <c r="M53" s="80"/>
    </row>
    <row r="54" spans="1:13" s="84" customFormat="1" ht="51">
      <c r="A54" s="81"/>
      <c r="B54" s="99" t="s">
        <v>610</v>
      </c>
      <c r="C54" s="81"/>
      <c r="D54" s="81"/>
      <c r="E54" s="81"/>
      <c r="F54" s="82"/>
      <c r="G54" s="82"/>
      <c r="H54" s="82"/>
      <c r="I54" s="82"/>
      <c r="J54" s="82"/>
      <c r="K54" s="82"/>
      <c r="L54" s="82"/>
      <c r="M54" s="83">
        <v>300</v>
      </c>
    </row>
    <row r="55" spans="1:13" s="84" customFormat="1" ht="25.5">
      <c r="A55" s="81"/>
      <c r="B55" s="81" t="s">
        <v>623</v>
      </c>
      <c r="C55" s="81"/>
      <c r="D55" s="81"/>
      <c r="E55" s="81"/>
      <c r="F55" s="82"/>
      <c r="G55" s="82">
        <v>20</v>
      </c>
      <c r="H55" s="82"/>
      <c r="I55" s="82">
        <v>20</v>
      </c>
      <c r="J55" s="82"/>
      <c r="K55" s="82"/>
      <c r="L55" s="82"/>
      <c r="M55" s="83"/>
    </row>
    <row r="56" spans="1:13" s="84" customFormat="1" ht="25.5">
      <c r="A56" s="81"/>
      <c r="B56" s="81" t="s">
        <v>624</v>
      </c>
      <c r="C56" s="81"/>
      <c r="D56" s="81"/>
      <c r="E56" s="81"/>
      <c r="F56" s="82"/>
      <c r="G56" s="82">
        <v>30</v>
      </c>
      <c r="H56" s="82"/>
      <c r="I56" s="82">
        <v>30</v>
      </c>
      <c r="J56" s="82"/>
      <c r="K56" s="82"/>
      <c r="L56" s="82"/>
      <c r="M56" s="83"/>
    </row>
    <row r="57" spans="1:13" s="84" customFormat="1" ht="12.75">
      <c r="A57" s="81"/>
      <c r="B57" s="81" t="s">
        <v>625</v>
      </c>
      <c r="C57" s="81"/>
      <c r="D57" s="81"/>
      <c r="E57" s="81"/>
      <c r="F57" s="82"/>
      <c r="G57" s="82">
        <v>50</v>
      </c>
      <c r="H57" s="82"/>
      <c r="I57" s="82">
        <v>50</v>
      </c>
      <c r="J57" s="82"/>
      <c r="K57" s="82"/>
      <c r="L57" s="82"/>
      <c r="M57" s="83"/>
    </row>
    <row r="58" spans="1:13" s="84" customFormat="1" ht="12.75">
      <c r="A58" s="81"/>
      <c r="B58" s="81" t="s">
        <v>626</v>
      </c>
      <c r="C58" s="81"/>
      <c r="D58" s="81"/>
      <c r="E58" s="81"/>
      <c r="F58" s="82"/>
      <c r="G58" s="82">
        <v>45</v>
      </c>
      <c r="H58" s="82"/>
      <c r="I58" s="82">
        <v>45</v>
      </c>
      <c r="J58" s="82"/>
      <c r="K58" s="82"/>
      <c r="L58" s="82"/>
      <c r="M58" s="83"/>
    </row>
    <row r="59" spans="1:13" s="84" customFormat="1" ht="12.75">
      <c r="A59" s="81"/>
      <c r="B59" s="81" t="s">
        <v>627</v>
      </c>
      <c r="C59" s="81"/>
      <c r="D59" s="81"/>
      <c r="E59" s="81"/>
      <c r="F59" s="82"/>
      <c r="G59" s="82">
        <v>40</v>
      </c>
      <c r="H59" s="82"/>
      <c r="I59" s="82">
        <v>40</v>
      </c>
      <c r="J59" s="82"/>
      <c r="K59" s="82"/>
      <c r="L59" s="82"/>
      <c r="M59" s="83"/>
    </row>
    <row r="60" spans="1:13" s="84" customFormat="1" ht="25.5">
      <c r="A60" s="81"/>
      <c r="B60" s="81" t="s">
        <v>628</v>
      </c>
      <c r="C60" s="81"/>
      <c r="D60" s="81"/>
      <c r="E60" s="81"/>
      <c r="F60" s="82"/>
      <c r="G60" s="82"/>
      <c r="H60" s="82"/>
      <c r="I60" s="82"/>
      <c r="J60" s="82"/>
      <c r="K60" s="82"/>
      <c r="L60" s="82"/>
      <c r="M60" s="83"/>
    </row>
    <row r="61" spans="1:13" s="84" customFormat="1" ht="12.75">
      <c r="A61" s="81"/>
      <c r="B61" s="81"/>
      <c r="C61" s="81"/>
      <c r="D61" s="81"/>
      <c r="E61" s="81"/>
      <c r="F61" s="82"/>
      <c r="G61" s="82"/>
      <c r="H61" s="82"/>
      <c r="I61" s="82"/>
      <c r="J61" s="82"/>
      <c r="K61" s="82"/>
      <c r="L61" s="82"/>
      <c r="M61" s="83"/>
    </row>
    <row r="62" spans="1:13" s="84" customFormat="1" ht="12.75">
      <c r="A62" s="81"/>
      <c r="B62" s="81"/>
      <c r="C62" s="81"/>
      <c r="D62" s="81"/>
      <c r="E62" s="81"/>
      <c r="F62" s="82"/>
      <c r="G62" s="82"/>
      <c r="H62" s="82"/>
      <c r="I62" s="82"/>
      <c r="J62" s="82"/>
      <c r="K62" s="82"/>
      <c r="L62" s="82"/>
      <c r="M62" s="83"/>
    </row>
    <row r="63" spans="1:13" s="84" customFormat="1" ht="12.75">
      <c r="A63" s="81"/>
      <c r="B63" s="81"/>
      <c r="C63" s="81"/>
      <c r="D63" s="81"/>
      <c r="E63" s="81"/>
      <c r="F63" s="82"/>
      <c r="G63" s="82"/>
      <c r="H63" s="82"/>
      <c r="I63" s="82"/>
      <c r="J63" s="82"/>
      <c r="K63" s="82"/>
      <c r="L63" s="82"/>
      <c r="M63" s="83"/>
    </row>
    <row r="64" spans="1:13" s="84" customFormat="1" ht="12.75">
      <c r="A64" s="81"/>
      <c r="B64" s="81"/>
      <c r="C64" s="81"/>
      <c r="D64" s="81"/>
      <c r="E64" s="81"/>
      <c r="F64" s="82"/>
      <c r="G64" s="82"/>
      <c r="H64" s="82"/>
      <c r="I64" s="82"/>
      <c r="J64" s="82"/>
      <c r="K64" s="82"/>
      <c r="L64" s="82"/>
      <c r="M64" s="83"/>
    </row>
    <row r="65" spans="1:13" s="84" customFormat="1" ht="12.75">
      <c r="A65" s="81"/>
      <c r="B65" s="85"/>
      <c r="C65" s="81"/>
      <c r="D65" s="81"/>
      <c r="E65" s="81"/>
      <c r="F65" s="82"/>
      <c r="G65" s="82"/>
      <c r="H65" s="82"/>
      <c r="I65" s="82"/>
      <c r="J65" s="82"/>
      <c r="K65" s="82"/>
      <c r="L65" s="82"/>
      <c r="M65" s="83"/>
    </row>
    <row r="66" spans="2:13" ht="12.75">
      <c r="B66" s="75"/>
      <c r="M66" s="80"/>
    </row>
    <row r="67" spans="1:13" s="84" customFormat="1" ht="89.25">
      <c r="A67" s="81"/>
      <c r="B67" s="85" t="s">
        <v>611</v>
      </c>
      <c r="C67" s="81"/>
      <c r="D67" s="81"/>
      <c r="E67" s="81">
        <v>1550</v>
      </c>
      <c r="F67" s="82">
        <v>994.42</v>
      </c>
      <c r="G67" s="82">
        <f>E67*F67/1000</f>
        <v>1541.351</v>
      </c>
      <c r="H67" s="82">
        <v>0</v>
      </c>
      <c r="I67" s="82">
        <f>G67-H67-J67-K67-L67</f>
        <v>1263.131</v>
      </c>
      <c r="J67" s="82">
        <v>0</v>
      </c>
      <c r="K67" s="82">
        <v>0</v>
      </c>
      <c r="L67" s="82">
        <v>278.22</v>
      </c>
      <c r="M67" s="83">
        <v>1263.13</v>
      </c>
    </row>
    <row r="68" spans="2:13" ht="12.75">
      <c r="B68" s="75"/>
      <c r="M68" s="80"/>
    </row>
    <row r="69" spans="1:13" s="84" customFormat="1" ht="25.5">
      <c r="A69" s="81"/>
      <c r="B69" s="85" t="s">
        <v>612</v>
      </c>
      <c r="C69" s="81"/>
      <c r="D69" s="81"/>
      <c r="E69" s="81">
        <v>450</v>
      </c>
      <c r="F69" s="82">
        <v>994.42</v>
      </c>
      <c r="G69" s="82">
        <f>E69*F69/1000</f>
        <v>447.489</v>
      </c>
      <c r="H69" s="82">
        <v>0</v>
      </c>
      <c r="I69" s="82">
        <f>G69-H69-J69-K69-L69</f>
        <v>447.489</v>
      </c>
      <c r="J69" s="82">
        <v>0</v>
      </c>
      <c r="K69" s="82">
        <v>0</v>
      </c>
      <c r="L69" s="82">
        <v>0</v>
      </c>
      <c r="M69" s="83">
        <v>657.59</v>
      </c>
    </row>
    <row r="70" spans="2:13" ht="12.75">
      <c r="B70" s="75"/>
      <c r="M70" s="80"/>
    </row>
    <row r="71" spans="1:13" s="84" customFormat="1" ht="25.5">
      <c r="A71" s="81"/>
      <c r="B71" s="85" t="s">
        <v>613</v>
      </c>
      <c r="C71" s="81"/>
      <c r="D71" s="81"/>
      <c r="E71" s="81"/>
      <c r="F71" s="82"/>
      <c r="G71" s="82"/>
      <c r="H71" s="82"/>
      <c r="I71" s="82">
        <v>20</v>
      </c>
      <c r="J71" s="82"/>
      <c r="K71" s="82"/>
      <c r="L71" s="82"/>
      <c r="M71" s="83">
        <v>20</v>
      </c>
    </row>
    <row r="72" spans="1:13" s="84" customFormat="1" ht="63.75">
      <c r="A72" s="81"/>
      <c r="B72" s="85" t="s">
        <v>614</v>
      </c>
      <c r="C72" s="81"/>
      <c r="D72" s="81"/>
      <c r="E72" s="81"/>
      <c r="F72" s="82"/>
      <c r="G72" s="82"/>
      <c r="H72" s="82"/>
      <c r="I72" s="82">
        <v>150</v>
      </c>
      <c r="J72" s="82"/>
      <c r="K72" s="82"/>
      <c r="L72" s="82"/>
      <c r="M72" s="83">
        <v>150</v>
      </c>
    </row>
    <row r="73" spans="1:13" s="84" customFormat="1" ht="25.5">
      <c r="A73" s="81"/>
      <c r="B73" s="81" t="s">
        <v>615</v>
      </c>
      <c r="C73" s="81"/>
      <c r="D73" s="81"/>
      <c r="E73" s="81"/>
      <c r="F73" s="82"/>
      <c r="G73" s="82"/>
      <c r="H73" s="82"/>
      <c r="I73" s="82">
        <v>115</v>
      </c>
      <c r="J73" s="82"/>
      <c r="K73" s="82"/>
      <c r="L73" s="82"/>
      <c r="M73" s="83">
        <v>115</v>
      </c>
    </row>
    <row r="74" spans="1:13" s="84" customFormat="1" ht="76.5">
      <c r="A74" s="81"/>
      <c r="B74" s="81" t="s">
        <v>616</v>
      </c>
      <c r="C74" s="81"/>
      <c r="D74" s="81"/>
      <c r="E74" s="81"/>
      <c r="F74" s="82"/>
      <c r="G74" s="82"/>
      <c r="H74" s="82"/>
      <c r="I74" s="82">
        <v>748.7</v>
      </c>
      <c r="J74" s="82"/>
      <c r="K74" s="82"/>
      <c r="L74" s="82"/>
      <c r="M74" s="83">
        <v>748.7</v>
      </c>
    </row>
    <row r="75" spans="1:13" s="84" customFormat="1" ht="12.75">
      <c r="A75" s="81"/>
      <c r="B75" s="89" t="s">
        <v>617</v>
      </c>
      <c r="C75" s="81"/>
      <c r="D75" s="81"/>
      <c r="E75" s="81"/>
      <c r="F75" s="82"/>
      <c r="G75" s="82"/>
      <c r="H75" s="82"/>
      <c r="I75" s="82">
        <v>50</v>
      </c>
      <c r="J75" s="82"/>
      <c r="K75" s="82"/>
      <c r="L75" s="82"/>
      <c r="M75" s="83">
        <v>50</v>
      </c>
    </row>
    <row r="76" spans="1:13" s="88" customFormat="1" ht="12.75">
      <c r="A76" s="86"/>
      <c r="B76" s="86"/>
      <c r="C76" s="86"/>
      <c r="D76" s="86"/>
      <c r="E76" s="86"/>
      <c r="F76" s="87"/>
      <c r="G76" s="87"/>
      <c r="H76" s="87"/>
      <c r="I76" s="87"/>
      <c r="J76" s="87"/>
      <c r="K76" s="87"/>
      <c r="L76" s="87"/>
      <c r="M76" s="80"/>
    </row>
    <row r="77" spans="1:13" s="88" customFormat="1" ht="12.75">
      <c r="A77" s="86"/>
      <c r="B77" s="86"/>
      <c r="C77" s="86"/>
      <c r="D77" s="86"/>
      <c r="E77" s="86"/>
      <c r="F77" s="87"/>
      <c r="G77" s="87"/>
      <c r="H77" s="87"/>
      <c r="I77" s="87"/>
      <c r="J77" s="87"/>
      <c r="K77" s="87"/>
      <c r="L77" s="87"/>
      <c r="M77" s="80"/>
    </row>
    <row r="78" spans="1:13" s="88" customFormat="1" ht="12.75">
      <c r="A78" s="86"/>
      <c r="B78" s="86"/>
      <c r="C78" s="86"/>
      <c r="D78" s="86"/>
      <c r="E78" s="86"/>
      <c r="F78" s="87"/>
      <c r="G78" s="87"/>
      <c r="H78" s="87"/>
      <c r="I78" s="87"/>
      <c r="J78" s="87"/>
      <c r="K78" s="87"/>
      <c r="L78" s="87"/>
      <c r="M78" s="80"/>
    </row>
    <row r="79" ht="12.75">
      <c r="M79" s="80"/>
    </row>
    <row r="80" spans="2:12" ht="12.75">
      <c r="B80" s="75" t="s">
        <v>495</v>
      </c>
      <c r="E80" s="68">
        <f aca="true" t="shared" si="6" ref="E80:L80">SUM(E6:E36)</f>
        <v>9677</v>
      </c>
      <c r="F80" s="67">
        <f t="shared" si="6"/>
        <v>73026</v>
      </c>
      <c r="G80" s="67">
        <f t="shared" si="6"/>
        <v>17711.29</v>
      </c>
      <c r="H80" s="67">
        <f t="shared" si="6"/>
        <v>4323.6</v>
      </c>
      <c r="I80" s="67">
        <f t="shared" si="6"/>
        <v>8279.73</v>
      </c>
      <c r="J80" s="67">
        <f t="shared" si="6"/>
        <v>0</v>
      </c>
      <c r="K80" s="67">
        <f t="shared" si="6"/>
        <v>0</v>
      </c>
      <c r="L80" s="67">
        <f t="shared" si="6"/>
        <v>5107.96</v>
      </c>
    </row>
  </sheetData>
  <mergeCells count="2">
    <mergeCell ref="J3:L3"/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26"/>
  <sheetViews>
    <sheetView workbookViewId="0" topLeftCell="A720">
      <selection activeCell="J730" sqref="J730"/>
    </sheetView>
  </sheetViews>
  <sheetFormatPr defaultColWidth="9.140625" defaultRowHeight="12.75"/>
  <cols>
    <col min="3" max="3" width="18.00390625" style="0" customWidth="1"/>
    <col min="4" max="4" width="27.140625" style="0" customWidth="1"/>
    <col min="6" max="6" width="9.140625" style="129" customWidth="1"/>
    <col min="7" max="16" width="9.140625" style="88" customWidth="1"/>
  </cols>
  <sheetData>
    <row r="1" spans="1:16" s="113" customFormat="1" ht="41.25" customHeight="1">
      <c r="A1" s="398" t="s">
        <v>702</v>
      </c>
      <c r="B1" s="398"/>
      <c r="C1" s="398"/>
      <c r="D1" s="398"/>
      <c r="E1" s="398"/>
      <c r="F1" s="260" t="s">
        <v>704</v>
      </c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2" spans="1:16" s="88" customFormat="1" ht="12.75">
      <c r="A2" s="162"/>
      <c r="B2" s="162"/>
      <c r="C2" s="162"/>
      <c r="D2" s="162"/>
      <c r="E2" s="163"/>
      <c r="F2" s="252"/>
      <c r="G2" s="255"/>
      <c r="H2" s="255"/>
      <c r="I2" s="255"/>
      <c r="J2" s="255"/>
      <c r="K2" s="255"/>
      <c r="L2" s="255"/>
      <c r="M2" s="255"/>
      <c r="N2" s="255"/>
      <c r="O2" s="255"/>
      <c r="P2" s="255"/>
    </row>
    <row r="3" spans="1:16" s="84" customFormat="1" ht="25.5" customHeight="1">
      <c r="A3" s="399" t="s">
        <v>703</v>
      </c>
      <c r="B3" s="399"/>
      <c r="C3" s="399"/>
      <c r="D3" s="399"/>
      <c r="E3" s="399"/>
      <c r="F3" s="261">
        <v>254.4</v>
      </c>
      <c r="G3" s="255"/>
      <c r="H3" s="255"/>
      <c r="I3" s="255"/>
      <c r="J3" s="255"/>
      <c r="K3" s="255"/>
      <c r="L3" s="255"/>
      <c r="M3" s="255"/>
      <c r="N3" s="255"/>
      <c r="O3" s="255"/>
      <c r="P3" s="255"/>
    </row>
    <row r="4" spans="1:16" s="88" customFormat="1" ht="30.75" customHeight="1">
      <c r="A4" s="166"/>
      <c r="B4" s="166"/>
      <c r="C4" s="166"/>
      <c r="D4" s="166" t="s">
        <v>845</v>
      </c>
      <c r="E4" s="167"/>
      <c r="F4" s="252"/>
      <c r="G4" s="255"/>
      <c r="H4" s="255"/>
      <c r="I4" s="255"/>
      <c r="J4" s="255"/>
      <c r="K4" s="255"/>
      <c r="L4" s="255"/>
      <c r="M4" s="255"/>
      <c r="N4" s="255"/>
      <c r="O4" s="255"/>
      <c r="P4" s="255"/>
    </row>
    <row r="5" spans="1:16" ht="12.75">
      <c r="A5" s="345" t="s">
        <v>401</v>
      </c>
      <c r="B5" s="345" t="s">
        <v>402</v>
      </c>
      <c r="C5" s="345" t="s">
        <v>403</v>
      </c>
      <c r="D5" s="341" t="s">
        <v>404</v>
      </c>
      <c r="E5" s="346" t="s">
        <v>405</v>
      </c>
      <c r="F5" s="262"/>
      <c r="G5" s="255"/>
      <c r="H5" s="255"/>
      <c r="I5" s="255"/>
      <c r="J5" s="255"/>
      <c r="K5" s="255"/>
      <c r="L5" s="255"/>
      <c r="M5" s="255"/>
      <c r="N5" s="255"/>
      <c r="O5" s="255"/>
      <c r="P5" s="255"/>
    </row>
    <row r="6" spans="1:16" ht="12.75">
      <c r="A6" s="345"/>
      <c r="B6" s="345"/>
      <c r="C6" s="345"/>
      <c r="D6" s="341"/>
      <c r="E6" s="346"/>
      <c r="F6" s="262"/>
      <c r="G6" s="255"/>
      <c r="H6" s="255"/>
      <c r="I6" s="255"/>
      <c r="J6" s="255"/>
      <c r="K6" s="255"/>
      <c r="L6" s="255"/>
      <c r="M6" s="255"/>
      <c r="N6" s="255"/>
      <c r="O6" s="255"/>
      <c r="P6" s="255"/>
    </row>
    <row r="7" spans="1:16" ht="12.75">
      <c r="A7" s="345"/>
      <c r="B7" s="345"/>
      <c r="C7" s="345"/>
      <c r="D7" s="341"/>
      <c r="E7" s="346"/>
      <c r="F7" s="262"/>
      <c r="G7" s="255"/>
      <c r="H7" s="255"/>
      <c r="I7" s="255"/>
      <c r="J7" s="255"/>
      <c r="K7" s="255"/>
      <c r="L7" s="255"/>
      <c r="M7" s="255"/>
      <c r="N7" s="255"/>
      <c r="O7" s="255"/>
      <c r="P7" s="255"/>
    </row>
    <row r="8" spans="1:16" ht="11.25" customHeight="1">
      <c r="A8" s="369">
        <v>226</v>
      </c>
      <c r="B8" s="52" t="s">
        <v>406</v>
      </c>
      <c r="C8" s="53" t="s">
        <v>407</v>
      </c>
      <c r="D8" s="54" t="s">
        <v>420</v>
      </c>
      <c r="E8" s="109">
        <v>216</v>
      </c>
      <c r="F8" s="262"/>
      <c r="G8" s="255"/>
      <c r="H8" s="255"/>
      <c r="I8" s="255"/>
      <c r="J8" s="255"/>
      <c r="K8" s="255"/>
      <c r="L8" s="255"/>
      <c r="M8" s="255"/>
      <c r="N8" s="255"/>
      <c r="O8" s="255"/>
      <c r="P8" s="255"/>
    </row>
    <row r="9" spans="1:16" ht="12.75">
      <c r="A9" s="369"/>
      <c r="B9" s="52" t="s">
        <v>408</v>
      </c>
      <c r="C9" s="53" t="s">
        <v>409</v>
      </c>
      <c r="D9" s="54" t="s">
        <v>836</v>
      </c>
      <c r="E9" s="109">
        <v>24</v>
      </c>
      <c r="F9" s="262"/>
      <c r="G9" s="255"/>
      <c r="H9" s="255"/>
      <c r="I9" s="255"/>
      <c r="J9" s="255"/>
      <c r="K9" s="255"/>
      <c r="L9" s="255"/>
      <c r="M9" s="255"/>
      <c r="N9" s="255"/>
      <c r="O9" s="255"/>
      <c r="P9" s="255"/>
    </row>
    <row r="10" spans="1:16" ht="12.75">
      <c r="A10" s="369"/>
      <c r="B10" s="52" t="s">
        <v>410</v>
      </c>
      <c r="C10" s="53" t="s">
        <v>411</v>
      </c>
      <c r="D10" s="54" t="s">
        <v>837</v>
      </c>
      <c r="E10" s="109">
        <v>24</v>
      </c>
      <c r="F10" s="262"/>
      <c r="G10" s="255"/>
      <c r="H10" s="255"/>
      <c r="I10" s="255"/>
      <c r="J10" s="255"/>
      <c r="K10" s="255"/>
      <c r="L10" s="255"/>
      <c r="M10" s="255"/>
      <c r="N10" s="255"/>
      <c r="O10" s="255"/>
      <c r="P10" s="255"/>
    </row>
    <row r="11" spans="1:16" ht="12.75">
      <c r="A11" s="51">
        <v>340</v>
      </c>
      <c r="B11" s="52" t="s">
        <v>408</v>
      </c>
      <c r="C11" s="55" t="s">
        <v>421</v>
      </c>
      <c r="D11" s="54" t="s">
        <v>838</v>
      </c>
      <c r="E11" s="109">
        <v>2.4</v>
      </c>
      <c r="F11" s="262"/>
      <c r="G11" s="255"/>
      <c r="H11" s="255"/>
      <c r="I11" s="255"/>
      <c r="J11" s="255"/>
      <c r="K11" s="255"/>
      <c r="L11" s="255"/>
      <c r="M11" s="255"/>
      <c r="N11" s="255"/>
      <c r="O11" s="255"/>
      <c r="P11" s="255"/>
    </row>
    <row r="12" spans="1:16" ht="12.75">
      <c r="A12" s="51"/>
      <c r="B12" s="52" t="s">
        <v>408</v>
      </c>
      <c r="C12" s="55" t="s">
        <v>422</v>
      </c>
      <c r="D12" s="54" t="s">
        <v>839</v>
      </c>
      <c r="E12" s="109">
        <v>66</v>
      </c>
      <c r="F12" s="262"/>
      <c r="G12" s="255"/>
      <c r="H12" s="255"/>
      <c r="I12" s="255"/>
      <c r="J12" s="255"/>
      <c r="K12" s="255"/>
      <c r="L12" s="255"/>
      <c r="M12" s="255"/>
      <c r="N12" s="255"/>
      <c r="O12" s="255"/>
      <c r="P12" s="255"/>
    </row>
    <row r="13" spans="1:16" ht="12.75">
      <c r="A13" s="51"/>
      <c r="B13" s="52"/>
      <c r="C13" s="55" t="s">
        <v>424</v>
      </c>
      <c r="D13" s="54" t="s">
        <v>423</v>
      </c>
      <c r="E13" s="109">
        <v>-78</v>
      </c>
      <c r="F13" s="262"/>
      <c r="G13" s="255"/>
      <c r="H13" s="255"/>
      <c r="I13" s="255"/>
      <c r="J13" s="255"/>
      <c r="K13" s="255"/>
      <c r="L13" s="255"/>
      <c r="M13" s="255"/>
      <c r="N13" s="255"/>
      <c r="O13" s="255"/>
      <c r="P13" s="255"/>
    </row>
    <row r="14" spans="1:16" ht="12.75">
      <c r="A14" s="341" t="s">
        <v>419</v>
      </c>
      <c r="B14" s="341"/>
      <c r="C14" s="341"/>
      <c r="D14" s="56" t="s">
        <v>425</v>
      </c>
      <c r="E14" s="125">
        <f>SUM(E8:E13)</f>
        <v>254.39999999999998</v>
      </c>
      <c r="F14" s="262"/>
      <c r="G14" s="255"/>
      <c r="H14" s="255"/>
      <c r="I14" s="255"/>
      <c r="J14" s="255"/>
      <c r="K14" s="255"/>
      <c r="L14" s="255"/>
      <c r="M14" s="255"/>
      <c r="N14" s="255"/>
      <c r="O14" s="255"/>
      <c r="P14" s="255"/>
    </row>
    <row r="15" spans="1:16" s="113" customFormat="1" ht="12.75">
      <c r="A15" s="108"/>
      <c r="B15" s="108"/>
      <c r="C15" s="108"/>
      <c r="D15" s="108"/>
      <c r="E15" s="126"/>
      <c r="F15" s="263"/>
      <c r="G15" s="255"/>
      <c r="H15" s="255"/>
      <c r="I15" s="255"/>
      <c r="J15" s="255"/>
      <c r="K15" s="255"/>
      <c r="L15" s="255"/>
      <c r="M15" s="255"/>
      <c r="N15" s="255"/>
      <c r="O15" s="255"/>
      <c r="P15" s="255"/>
    </row>
    <row r="16" spans="1:16" ht="12.75">
      <c r="A16" s="49"/>
      <c r="B16" s="49"/>
      <c r="C16" s="49"/>
      <c r="D16" s="370"/>
      <c r="E16" s="370"/>
      <c r="F16" s="262"/>
      <c r="G16" s="255"/>
      <c r="H16" s="255"/>
      <c r="I16" s="255"/>
      <c r="J16" s="255"/>
      <c r="K16" s="255"/>
      <c r="L16" s="255"/>
      <c r="M16" s="255"/>
      <c r="N16" s="255"/>
      <c r="O16" s="255"/>
      <c r="P16" s="255"/>
    </row>
    <row r="17" spans="1:16" s="84" customFormat="1" ht="27" customHeight="1">
      <c r="A17" s="337" t="s">
        <v>705</v>
      </c>
      <c r="B17" s="371"/>
      <c r="C17" s="371"/>
      <c r="D17" s="371"/>
      <c r="E17" s="372"/>
      <c r="F17" s="261">
        <v>52.6</v>
      </c>
      <c r="G17" s="255"/>
      <c r="H17" s="255"/>
      <c r="I17" s="255"/>
      <c r="J17" s="255"/>
      <c r="K17" s="255"/>
      <c r="L17" s="255"/>
      <c r="M17" s="255"/>
      <c r="N17" s="255"/>
      <c r="O17" s="255"/>
      <c r="P17" s="255"/>
    </row>
    <row r="18" spans="1:16" s="88" customFormat="1" ht="25.5" customHeight="1">
      <c r="A18" s="168"/>
      <c r="B18" s="169"/>
      <c r="C18" s="169"/>
      <c r="D18" s="169" t="s">
        <v>846</v>
      </c>
      <c r="E18" s="169"/>
      <c r="F18" s="252"/>
      <c r="G18" s="255"/>
      <c r="H18" s="255"/>
      <c r="I18" s="255"/>
      <c r="J18" s="255"/>
      <c r="K18" s="255"/>
      <c r="L18" s="255"/>
      <c r="M18" s="255"/>
      <c r="N18" s="255"/>
      <c r="O18" s="255"/>
      <c r="P18" s="255"/>
    </row>
    <row r="19" spans="1:16" ht="12.75">
      <c r="A19" s="345" t="s">
        <v>401</v>
      </c>
      <c r="B19" s="345" t="s">
        <v>402</v>
      </c>
      <c r="C19" s="345" t="s">
        <v>403</v>
      </c>
      <c r="D19" s="341" t="s">
        <v>404</v>
      </c>
      <c r="E19" s="346" t="s">
        <v>405</v>
      </c>
      <c r="F19" s="262"/>
      <c r="G19" s="255"/>
      <c r="H19" s="255"/>
      <c r="I19" s="255"/>
      <c r="J19" s="255"/>
      <c r="K19" s="255"/>
      <c r="L19" s="255"/>
      <c r="M19" s="255"/>
      <c r="N19" s="255"/>
      <c r="O19" s="255"/>
      <c r="P19" s="255"/>
    </row>
    <row r="20" spans="1:16" ht="12.75">
      <c r="A20" s="345"/>
      <c r="B20" s="345"/>
      <c r="C20" s="345"/>
      <c r="D20" s="341"/>
      <c r="E20" s="346"/>
      <c r="F20" s="262"/>
      <c r="G20" s="255"/>
      <c r="H20" s="255"/>
      <c r="I20" s="255"/>
      <c r="J20" s="255"/>
      <c r="K20" s="255"/>
      <c r="L20" s="255"/>
      <c r="M20" s="255"/>
      <c r="N20" s="255"/>
      <c r="O20" s="255"/>
      <c r="P20" s="255"/>
    </row>
    <row r="21" spans="1:16" ht="21" customHeight="1">
      <c r="A21" s="345"/>
      <c r="B21" s="345"/>
      <c r="C21" s="345"/>
      <c r="D21" s="341"/>
      <c r="E21" s="346"/>
      <c r="F21" s="262"/>
      <c r="G21" s="255"/>
      <c r="H21" s="255"/>
      <c r="I21" s="255"/>
      <c r="J21" s="255"/>
      <c r="K21" s="255"/>
      <c r="L21" s="255"/>
      <c r="M21" s="255"/>
      <c r="N21" s="255"/>
      <c r="O21" s="255"/>
      <c r="P21" s="255"/>
    </row>
    <row r="22" spans="1:16" ht="12.75">
      <c r="A22" s="369">
        <v>226</v>
      </c>
      <c r="B22" s="52" t="s">
        <v>406</v>
      </c>
      <c r="C22" s="53" t="s">
        <v>407</v>
      </c>
      <c r="D22" s="54" t="s">
        <v>669</v>
      </c>
      <c r="E22" s="109">
        <v>45</v>
      </c>
      <c r="F22" s="262"/>
      <c r="G22" s="255"/>
      <c r="H22" s="255"/>
      <c r="I22" s="255"/>
      <c r="J22" s="255"/>
      <c r="K22" s="255"/>
      <c r="L22" s="255"/>
      <c r="M22" s="255"/>
      <c r="N22" s="255"/>
      <c r="O22" s="255"/>
      <c r="P22" s="255"/>
    </row>
    <row r="23" spans="1:16" ht="22.5">
      <c r="A23" s="369"/>
      <c r="B23" s="52" t="s">
        <v>410</v>
      </c>
      <c r="C23" s="53" t="s">
        <v>411</v>
      </c>
      <c r="D23" s="54" t="s">
        <v>553</v>
      </c>
      <c r="E23" s="109">
        <v>7.6</v>
      </c>
      <c r="F23" s="262"/>
      <c r="G23" s="255"/>
      <c r="H23" s="255"/>
      <c r="I23" s="255"/>
      <c r="J23" s="255"/>
      <c r="K23" s="255"/>
      <c r="L23" s="255"/>
      <c r="M23" s="255"/>
      <c r="N23" s="255"/>
      <c r="O23" s="255"/>
      <c r="P23" s="255"/>
    </row>
    <row r="24" spans="1:16" ht="12.75">
      <c r="A24" s="341" t="s">
        <v>419</v>
      </c>
      <c r="B24" s="341"/>
      <c r="C24" s="341"/>
      <c r="D24" s="56" t="s">
        <v>425</v>
      </c>
      <c r="E24" s="125">
        <f>SUM(E22:E23)</f>
        <v>52.6</v>
      </c>
      <c r="F24" s="264"/>
      <c r="G24" s="255"/>
      <c r="H24" s="255"/>
      <c r="I24" s="255"/>
      <c r="J24" s="255"/>
      <c r="K24" s="255"/>
      <c r="L24" s="255"/>
      <c r="M24" s="255"/>
      <c r="N24" s="255"/>
      <c r="O24" s="255"/>
      <c r="P24" s="255"/>
    </row>
    <row r="25" spans="1:16" s="113" customFormat="1" ht="12.75">
      <c r="A25" s="108"/>
      <c r="B25" s="108"/>
      <c r="C25" s="108"/>
      <c r="D25" s="108"/>
      <c r="E25" s="126"/>
      <c r="F25" s="263"/>
      <c r="G25" s="255"/>
      <c r="H25" s="255"/>
      <c r="I25" s="255"/>
      <c r="J25" s="255"/>
      <c r="K25" s="255"/>
      <c r="L25" s="255"/>
      <c r="M25" s="255"/>
      <c r="N25" s="255"/>
      <c r="O25" s="255"/>
      <c r="P25" s="255"/>
    </row>
    <row r="26" spans="1:16" s="113" customFormat="1" ht="12.75">
      <c r="A26" s="178"/>
      <c r="B26" s="179"/>
      <c r="C26" s="179"/>
      <c r="D26" s="179"/>
      <c r="E26" s="180"/>
      <c r="F26" s="263"/>
      <c r="G26" s="255"/>
      <c r="H26" s="255"/>
      <c r="I26" s="255"/>
      <c r="J26" s="255"/>
      <c r="K26" s="255"/>
      <c r="L26" s="255"/>
      <c r="M26" s="255"/>
      <c r="N26" s="255"/>
      <c r="O26" s="255"/>
      <c r="P26" s="255"/>
    </row>
    <row r="27" spans="1:16" s="113" customFormat="1" ht="12.75">
      <c r="A27" s="178"/>
      <c r="B27" s="179"/>
      <c r="C27" s="179"/>
      <c r="D27" s="179"/>
      <c r="E27" s="180"/>
      <c r="F27" s="263"/>
      <c r="G27" s="255"/>
      <c r="H27" s="255"/>
      <c r="I27" s="255"/>
      <c r="J27" s="255"/>
      <c r="K27" s="255"/>
      <c r="L27" s="255"/>
      <c r="M27" s="255"/>
      <c r="N27" s="255"/>
      <c r="O27" s="255"/>
      <c r="P27" s="255"/>
    </row>
    <row r="28" spans="1:16" s="113" customFormat="1" ht="12.75">
      <c r="A28" s="178"/>
      <c r="B28" s="179"/>
      <c r="C28" s="179"/>
      <c r="D28" s="179"/>
      <c r="E28" s="180"/>
      <c r="F28" s="263"/>
      <c r="G28" s="255"/>
      <c r="H28" s="255"/>
      <c r="I28" s="255"/>
      <c r="J28" s="255"/>
      <c r="K28" s="255"/>
      <c r="L28" s="255"/>
      <c r="M28" s="255"/>
      <c r="N28" s="255"/>
      <c r="O28" s="255"/>
      <c r="P28" s="255"/>
    </row>
    <row r="29" spans="1:16" s="113" customFormat="1" ht="12.75">
      <c r="A29" s="178"/>
      <c r="B29" s="179"/>
      <c r="C29" s="179"/>
      <c r="D29" s="179"/>
      <c r="E29" s="180"/>
      <c r="F29" s="263"/>
      <c r="G29" s="255"/>
      <c r="H29" s="255"/>
      <c r="I29" s="255"/>
      <c r="J29" s="255"/>
      <c r="K29" s="255"/>
      <c r="L29" s="255"/>
      <c r="M29" s="255"/>
      <c r="N29" s="255"/>
      <c r="O29" s="255"/>
      <c r="P29" s="255"/>
    </row>
    <row r="30" spans="1:16" s="113" customFormat="1" ht="12.75">
      <c r="A30" s="178"/>
      <c r="B30" s="179"/>
      <c r="C30" s="179"/>
      <c r="D30" s="179"/>
      <c r="E30" s="180"/>
      <c r="F30" s="263"/>
      <c r="G30" s="255"/>
      <c r="H30" s="255"/>
      <c r="I30" s="255"/>
      <c r="J30" s="255"/>
      <c r="K30" s="255"/>
      <c r="L30" s="255"/>
      <c r="M30" s="255"/>
      <c r="N30" s="255"/>
      <c r="O30" s="255"/>
      <c r="P30" s="255"/>
    </row>
    <row r="31" spans="1:16" s="113" customFormat="1" ht="12.75">
      <c r="A31" s="178"/>
      <c r="B31" s="179"/>
      <c r="C31" s="179"/>
      <c r="D31" s="179"/>
      <c r="E31" s="180"/>
      <c r="F31" s="263"/>
      <c r="G31" s="255"/>
      <c r="H31" s="255"/>
      <c r="I31" s="255"/>
      <c r="J31" s="255"/>
      <c r="K31" s="255"/>
      <c r="L31" s="255"/>
      <c r="M31" s="255"/>
      <c r="N31" s="255"/>
      <c r="O31" s="255"/>
      <c r="P31" s="255"/>
    </row>
    <row r="32" spans="1:16" s="113" customFormat="1" ht="12.75">
      <c r="A32" s="178"/>
      <c r="B32" s="179"/>
      <c r="C32" s="179"/>
      <c r="D32" s="179"/>
      <c r="E32" s="180"/>
      <c r="F32" s="263"/>
      <c r="G32" s="255"/>
      <c r="H32" s="255"/>
      <c r="I32" s="255"/>
      <c r="J32" s="255"/>
      <c r="K32" s="255"/>
      <c r="L32" s="255"/>
      <c r="M32" s="255"/>
      <c r="N32" s="255"/>
      <c r="O32" s="255"/>
      <c r="P32" s="255"/>
    </row>
    <row r="33" spans="1:16" s="113" customFormat="1" ht="12.75">
      <c r="A33" s="178"/>
      <c r="B33" s="179"/>
      <c r="C33" s="179"/>
      <c r="D33" s="179"/>
      <c r="E33" s="180"/>
      <c r="F33" s="263"/>
      <c r="G33" s="255"/>
      <c r="H33" s="255"/>
      <c r="I33" s="255"/>
      <c r="J33" s="255"/>
      <c r="K33" s="255"/>
      <c r="L33" s="255"/>
      <c r="M33" s="255"/>
      <c r="N33" s="255"/>
      <c r="O33" s="255"/>
      <c r="P33" s="255"/>
    </row>
    <row r="34" spans="1:16" s="113" customFormat="1" ht="12.75">
      <c r="A34" s="178"/>
      <c r="B34" s="179"/>
      <c r="C34" s="179"/>
      <c r="D34" s="179"/>
      <c r="E34" s="180"/>
      <c r="F34" s="263"/>
      <c r="G34" s="255"/>
      <c r="H34" s="255"/>
      <c r="I34" s="255"/>
      <c r="J34" s="255"/>
      <c r="K34" s="255"/>
      <c r="L34" s="255"/>
      <c r="M34" s="255"/>
      <c r="N34" s="255"/>
      <c r="O34" s="255"/>
      <c r="P34" s="255"/>
    </row>
    <row r="35" spans="1:16" s="113" customFormat="1" ht="12.75">
      <c r="A35" s="178"/>
      <c r="B35" s="179"/>
      <c r="C35" s="179"/>
      <c r="D35" s="179"/>
      <c r="E35" s="180"/>
      <c r="F35" s="263"/>
      <c r="G35" s="255"/>
      <c r="H35" s="255"/>
      <c r="I35" s="255"/>
      <c r="J35" s="255"/>
      <c r="K35" s="255"/>
      <c r="L35" s="255"/>
      <c r="M35" s="255"/>
      <c r="N35" s="255"/>
      <c r="O35" s="255"/>
      <c r="P35" s="255"/>
    </row>
    <row r="36" spans="1:16" s="113" customFormat="1" ht="12.75">
      <c r="A36" s="178"/>
      <c r="B36" s="179"/>
      <c r="C36" s="179"/>
      <c r="D36" s="179"/>
      <c r="E36" s="180"/>
      <c r="F36" s="263"/>
      <c r="G36" s="255"/>
      <c r="H36" s="255"/>
      <c r="I36" s="255"/>
      <c r="J36" s="255"/>
      <c r="K36" s="255"/>
      <c r="L36" s="255"/>
      <c r="M36" s="255"/>
      <c r="N36" s="255"/>
      <c r="O36" s="255"/>
      <c r="P36" s="255"/>
    </row>
    <row r="37" spans="1:16" s="113" customFormat="1" ht="12.75">
      <c r="A37" s="178"/>
      <c r="B37" s="179"/>
      <c r="C37" s="179"/>
      <c r="D37" s="179"/>
      <c r="E37" s="180"/>
      <c r="F37" s="263"/>
      <c r="G37" s="255"/>
      <c r="H37" s="255"/>
      <c r="I37" s="255"/>
      <c r="J37" s="255"/>
      <c r="K37" s="255"/>
      <c r="L37" s="255"/>
      <c r="M37" s="255"/>
      <c r="N37" s="255"/>
      <c r="O37" s="255"/>
      <c r="P37" s="255"/>
    </row>
    <row r="38" spans="1:16" s="113" customFormat="1" ht="12.75">
      <c r="A38" s="178"/>
      <c r="B38" s="179"/>
      <c r="C38" s="179"/>
      <c r="D38" s="179"/>
      <c r="E38" s="180"/>
      <c r="F38" s="263"/>
      <c r="G38" s="255"/>
      <c r="H38" s="255"/>
      <c r="I38" s="255"/>
      <c r="J38" s="255"/>
      <c r="K38" s="255"/>
      <c r="L38" s="255"/>
      <c r="M38" s="255"/>
      <c r="N38" s="255"/>
      <c r="O38" s="255"/>
      <c r="P38" s="255"/>
    </row>
    <row r="39" spans="1:16" s="113" customFormat="1" ht="12.75">
      <c r="A39" s="178"/>
      <c r="B39" s="179"/>
      <c r="C39" s="179"/>
      <c r="D39" s="179"/>
      <c r="E39" s="180"/>
      <c r="F39" s="263"/>
      <c r="G39" s="255"/>
      <c r="H39" s="255"/>
      <c r="I39" s="255"/>
      <c r="J39" s="255"/>
      <c r="K39" s="255"/>
      <c r="L39" s="255"/>
      <c r="M39" s="255"/>
      <c r="N39" s="255"/>
      <c r="O39" s="255"/>
      <c r="P39" s="255"/>
    </row>
    <row r="40" spans="1:16" s="113" customFormat="1" ht="12.75">
      <c r="A40" s="178"/>
      <c r="B40" s="179"/>
      <c r="C40" s="179"/>
      <c r="D40" s="179"/>
      <c r="E40" s="180"/>
      <c r="F40" s="263"/>
      <c r="G40" s="255"/>
      <c r="H40" s="255"/>
      <c r="I40" s="255"/>
      <c r="J40" s="255"/>
      <c r="K40" s="255"/>
      <c r="L40" s="255"/>
      <c r="M40" s="255"/>
      <c r="N40" s="255"/>
      <c r="O40" s="255"/>
      <c r="P40" s="255"/>
    </row>
    <row r="41" spans="1:16" s="113" customFormat="1" ht="12.75">
      <c r="A41" s="178"/>
      <c r="B41" s="179"/>
      <c r="C41" s="179"/>
      <c r="D41" s="179"/>
      <c r="E41" s="180"/>
      <c r="F41" s="263"/>
      <c r="G41" s="255"/>
      <c r="H41" s="255"/>
      <c r="I41" s="255"/>
      <c r="J41" s="255"/>
      <c r="K41" s="255"/>
      <c r="L41" s="255"/>
      <c r="M41" s="255"/>
      <c r="N41" s="255"/>
      <c r="O41" s="255"/>
      <c r="P41" s="255"/>
    </row>
    <row r="42" spans="1:16" s="113" customFormat="1" ht="12.75">
      <c r="A42" s="178"/>
      <c r="B42" s="179"/>
      <c r="C42" s="179"/>
      <c r="D42" s="179"/>
      <c r="E42" s="180"/>
      <c r="F42" s="263"/>
      <c r="G42" s="255"/>
      <c r="H42" s="255"/>
      <c r="I42" s="255"/>
      <c r="J42" s="255"/>
      <c r="K42" s="255"/>
      <c r="L42" s="255"/>
      <c r="M42" s="255"/>
      <c r="N42" s="255"/>
      <c r="O42" s="255"/>
      <c r="P42" s="255"/>
    </row>
    <row r="43" spans="1:16" s="113" customFormat="1" ht="12.75">
      <c r="A43" s="178"/>
      <c r="B43" s="179"/>
      <c r="C43" s="179"/>
      <c r="D43" s="179"/>
      <c r="E43" s="180"/>
      <c r="F43" s="263"/>
      <c r="G43" s="255"/>
      <c r="H43" s="255"/>
      <c r="I43" s="255"/>
      <c r="J43" s="255"/>
      <c r="K43" s="255"/>
      <c r="L43" s="255"/>
      <c r="M43" s="255"/>
      <c r="N43" s="255"/>
      <c r="O43" s="255"/>
      <c r="P43" s="255"/>
    </row>
    <row r="44" spans="1:16" s="113" customFormat="1" ht="12.75">
      <c r="A44" s="178"/>
      <c r="B44" s="179"/>
      <c r="C44" s="179"/>
      <c r="D44" s="179"/>
      <c r="E44" s="180"/>
      <c r="F44" s="263"/>
      <c r="G44" s="255"/>
      <c r="H44" s="255"/>
      <c r="I44" s="255"/>
      <c r="J44" s="255"/>
      <c r="K44" s="255"/>
      <c r="L44" s="255"/>
      <c r="M44" s="255"/>
      <c r="N44" s="255"/>
      <c r="O44" s="255"/>
      <c r="P44" s="255"/>
    </row>
    <row r="45" spans="1:16" s="113" customFormat="1" ht="12.75">
      <c r="A45" s="178"/>
      <c r="B45" s="179"/>
      <c r="C45" s="179"/>
      <c r="D45" s="179"/>
      <c r="E45" s="180"/>
      <c r="F45" s="263"/>
      <c r="G45" s="255"/>
      <c r="H45" s="255"/>
      <c r="I45" s="255"/>
      <c r="J45" s="255"/>
      <c r="K45" s="255"/>
      <c r="L45" s="255"/>
      <c r="M45" s="255"/>
      <c r="N45" s="255"/>
      <c r="O45" s="255"/>
      <c r="P45" s="255"/>
    </row>
    <row r="46" spans="1:16" s="113" customFormat="1" ht="12.75">
      <c r="A46" s="178"/>
      <c r="B46" s="179"/>
      <c r="C46" s="179"/>
      <c r="D46" s="179"/>
      <c r="E46" s="180"/>
      <c r="F46" s="263"/>
      <c r="G46" s="255"/>
      <c r="H46" s="255"/>
      <c r="I46" s="255"/>
      <c r="J46" s="255"/>
      <c r="K46" s="255"/>
      <c r="L46" s="255"/>
      <c r="M46" s="255"/>
      <c r="N46" s="255"/>
      <c r="O46" s="255"/>
      <c r="P46" s="255"/>
    </row>
    <row r="47" spans="1:16" s="113" customFormat="1" ht="12.75">
      <c r="A47" s="178"/>
      <c r="B47" s="179"/>
      <c r="C47" s="179"/>
      <c r="D47" s="179"/>
      <c r="E47" s="180"/>
      <c r="F47" s="263"/>
      <c r="G47" s="255"/>
      <c r="H47" s="255"/>
      <c r="I47" s="255"/>
      <c r="J47" s="255"/>
      <c r="K47" s="255"/>
      <c r="L47" s="255"/>
      <c r="M47" s="255"/>
      <c r="N47" s="255"/>
      <c r="O47" s="255"/>
      <c r="P47" s="255"/>
    </row>
    <row r="48" spans="1:16" s="113" customFormat="1" ht="12.75">
      <c r="A48" s="178"/>
      <c r="B48" s="179"/>
      <c r="C48" s="179"/>
      <c r="D48" s="179"/>
      <c r="E48" s="180"/>
      <c r="F48" s="263"/>
      <c r="G48" s="255"/>
      <c r="H48" s="255"/>
      <c r="I48" s="255"/>
      <c r="J48" s="255"/>
      <c r="K48" s="255"/>
      <c r="L48" s="255"/>
      <c r="M48" s="255"/>
      <c r="N48" s="255"/>
      <c r="O48" s="255"/>
      <c r="P48" s="255"/>
    </row>
    <row r="49" spans="1:16" s="88" customFormat="1" ht="12.75">
      <c r="A49" s="134"/>
      <c r="B49" s="135"/>
      <c r="C49" s="135"/>
      <c r="D49" s="135"/>
      <c r="E49" s="136"/>
      <c r="F49" s="252"/>
      <c r="G49" s="255"/>
      <c r="H49" s="255"/>
      <c r="I49" s="255"/>
      <c r="J49" s="255"/>
      <c r="K49" s="255"/>
      <c r="L49" s="255"/>
      <c r="M49" s="255"/>
      <c r="N49" s="255"/>
      <c r="O49" s="255"/>
      <c r="P49" s="255"/>
    </row>
    <row r="50" spans="1:16" s="84" customFormat="1" ht="12.75">
      <c r="A50" s="337" t="s">
        <v>706</v>
      </c>
      <c r="B50" s="371"/>
      <c r="C50" s="371"/>
      <c r="D50" s="371"/>
      <c r="E50" s="372"/>
      <c r="F50" s="261">
        <v>1001</v>
      </c>
      <c r="G50" s="255"/>
      <c r="H50" s="255"/>
      <c r="I50" s="255"/>
      <c r="J50" s="255"/>
      <c r="K50" s="255"/>
      <c r="L50" s="255"/>
      <c r="M50" s="255"/>
      <c r="N50" s="255"/>
      <c r="O50" s="255"/>
      <c r="P50" s="255"/>
    </row>
    <row r="51" spans="1:16" s="84" customFormat="1" ht="12.75">
      <c r="A51" s="337" t="s">
        <v>840</v>
      </c>
      <c r="B51" s="343"/>
      <c r="C51" s="343"/>
      <c r="D51" s="343"/>
      <c r="E51" s="344"/>
      <c r="F51" s="261">
        <v>80</v>
      </c>
      <c r="G51" s="255"/>
      <c r="H51" s="255"/>
      <c r="I51" s="255"/>
      <c r="J51" s="255"/>
      <c r="K51" s="255"/>
      <c r="L51" s="255"/>
      <c r="M51" s="255"/>
      <c r="N51" s="255"/>
      <c r="O51" s="255"/>
      <c r="P51" s="255"/>
    </row>
    <row r="52" spans="1:16" s="84" customFormat="1" ht="12.75">
      <c r="A52" s="337" t="s">
        <v>835</v>
      </c>
      <c r="B52" s="343"/>
      <c r="C52" s="343"/>
      <c r="D52" s="343"/>
      <c r="E52" s="344"/>
      <c r="F52" s="261">
        <v>1205.5</v>
      </c>
      <c r="G52" s="255"/>
      <c r="H52" s="255"/>
      <c r="I52" s="255"/>
      <c r="J52" s="255"/>
      <c r="K52" s="255"/>
      <c r="L52" s="255"/>
      <c r="M52" s="255"/>
      <c r="N52" s="255"/>
      <c r="O52" s="255"/>
      <c r="P52" s="255"/>
    </row>
    <row r="53" spans="1:16" ht="12.75">
      <c r="A53" s="49"/>
      <c r="B53" s="49"/>
      <c r="C53" s="49"/>
      <c r="D53" s="50"/>
      <c r="E53" s="127" t="s">
        <v>495</v>
      </c>
      <c r="F53" s="262">
        <f>SUM(F50:F52)</f>
        <v>2286.5</v>
      </c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  <row r="54" spans="1:16" s="84" customFormat="1" ht="12.75">
      <c r="A54" s="338" t="s">
        <v>707</v>
      </c>
      <c r="B54" s="373"/>
      <c r="C54" s="373"/>
      <c r="D54" s="373"/>
      <c r="E54" s="374"/>
      <c r="F54" s="265"/>
      <c r="G54" s="255"/>
      <c r="H54" s="255"/>
      <c r="I54" s="255"/>
      <c r="J54" s="255"/>
      <c r="K54" s="255"/>
      <c r="L54" s="255"/>
      <c r="M54" s="255"/>
      <c r="N54" s="255"/>
      <c r="O54" s="255"/>
      <c r="P54" s="255"/>
    </row>
    <row r="55" spans="1:17" s="162" customFormat="1" ht="38.25">
      <c r="A55" s="172"/>
      <c r="B55" s="166"/>
      <c r="C55" s="166"/>
      <c r="D55" s="166" t="s">
        <v>847</v>
      </c>
      <c r="E55" s="166"/>
      <c r="F55" s="252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4"/>
    </row>
    <row r="56" spans="1:16" ht="12.75">
      <c r="A56" s="345" t="s">
        <v>401</v>
      </c>
      <c r="B56" s="345" t="s">
        <v>402</v>
      </c>
      <c r="C56" s="345" t="s">
        <v>403</v>
      </c>
      <c r="D56" s="341" t="s">
        <v>404</v>
      </c>
      <c r="E56" s="346" t="s">
        <v>405</v>
      </c>
      <c r="F56" s="253"/>
      <c r="G56" s="255"/>
      <c r="H56" s="255"/>
      <c r="I56" s="255"/>
      <c r="J56" s="255"/>
      <c r="K56" s="255"/>
      <c r="L56" s="255"/>
      <c r="M56" s="255"/>
      <c r="N56" s="255"/>
      <c r="O56" s="255"/>
      <c r="P56" s="255"/>
    </row>
    <row r="57" spans="1:16" ht="12.75">
      <c r="A57" s="345"/>
      <c r="B57" s="345"/>
      <c r="C57" s="345"/>
      <c r="D57" s="341"/>
      <c r="E57" s="346"/>
      <c r="F57" s="262"/>
      <c r="G57" s="255"/>
      <c r="H57" s="255"/>
      <c r="I57" s="255"/>
      <c r="J57" s="255"/>
      <c r="K57" s="255"/>
      <c r="L57" s="255"/>
      <c r="M57" s="255"/>
      <c r="N57" s="255"/>
      <c r="O57" s="255"/>
      <c r="P57" s="255"/>
    </row>
    <row r="58" spans="1:16" ht="30.75" customHeight="1">
      <c r="A58" s="345"/>
      <c r="B58" s="345"/>
      <c r="C58" s="345"/>
      <c r="D58" s="341"/>
      <c r="E58" s="346"/>
      <c r="F58" s="262"/>
      <c r="G58" s="255"/>
      <c r="H58" s="255"/>
      <c r="I58" s="255"/>
      <c r="J58" s="255"/>
      <c r="K58" s="255"/>
      <c r="L58" s="255"/>
      <c r="M58" s="255"/>
      <c r="N58" s="255"/>
      <c r="O58" s="255"/>
      <c r="P58" s="255"/>
    </row>
    <row r="59" spans="1:16" ht="12.75">
      <c r="A59" s="369">
        <v>226</v>
      </c>
      <c r="B59" s="52" t="s">
        <v>406</v>
      </c>
      <c r="C59" s="53" t="s">
        <v>407</v>
      </c>
      <c r="D59" s="54" t="s">
        <v>220</v>
      </c>
      <c r="E59" s="109">
        <v>5715.45</v>
      </c>
      <c r="F59" s="262"/>
      <c r="G59" s="255"/>
      <c r="H59" s="255"/>
      <c r="I59" s="255"/>
      <c r="J59" s="255"/>
      <c r="K59" s="255"/>
      <c r="L59" s="255"/>
      <c r="M59" s="255"/>
      <c r="N59" s="255"/>
      <c r="O59" s="255"/>
      <c r="P59" s="255"/>
    </row>
    <row r="60" spans="1:16" ht="12.75">
      <c r="A60" s="369"/>
      <c r="B60" s="381" t="s">
        <v>410</v>
      </c>
      <c r="C60" s="382" t="s">
        <v>431</v>
      </c>
      <c r="D60" s="383" t="s">
        <v>594</v>
      </c>
      <c r="E60" s="375">
        <v>167.9</v>
      </c>
      <c r="F60" s="262"/>
      <c r="G60" s="255"/>
      <c r="H60" s="255"/>
      <c r="I60" s="255"/>
      <c r="J60" s="255"/>
      <c r="K60" s="255"/>
      <c r="L60" s="255"/>
      <c r="M60" s="255"/>
      <c r="N60" s="255"/>
      <c r="O60" s="255"/>
      <c r="P60" s="255"/>
    </row>
    <row r="61" spans="1:16" ht="33.75" customHeight="1">
      <c r="A61" s="369"/>
      <c r="B61" s="381"/>
      <c r="C61" s="382"/>
      <c r="D61" s="383"/>
      <c r="E61" s="375"/>
      <c r="F61" s="262"/>
      <c r="G61" s="255"/>
      <c r="H61" s="255"/>
      <c r="I61" s="255"/>
      <c r="J61" s="255"/>
      <c r="K61" s="255"/>
      <c r="L61" s="255"/>
      <c r="M61" s="255"/>
      <c r="N61" s="255"/>
      <c r="O61" s="255"/>
      <c r="P61" s="255"/>
    </row>
    <row r="62" spans="1:16" ht="12.75">
      <c r="A62" s="51"/>
      <c r="B62" s="52" t="s">
        <v>408</v>
      </c>
      <c r="C62" s="53" t="s">
        <v>430</v>
      </c>
      <c r="D62" s="55" t="s">
        <v>221</v>
      </c>
      <c r="E62" s="109">
        <v>455</v>
      </c>
      <c r="F62" s="262"/>
      <c r="G62" s="255"/>
      <c r="H62" s="255"/>
      <c r="I62" s="255"/>
      <c r="J62" s="255"/>
      <c r="K62" s="255"/>
      <c r="L62" s="255"/>
      <c r="M62" s="255"/>
      <c r="N62" s="255"/>
      <c r="O62" s="255"/>
      <c r="P62" s="255"/>
    </row>
    <row r="63" spans="1:16" ht="22.5">
      <c r="A63" s="51">
        <v>340</v>
      </c>
      <c r="B63" s="52" t="s">
        <v>408</v>
      </c>
      <c r="C63" s="55" t="s">
        <v>421</v>
      </c>
      <c r="D63" s="54" t="s">
        <v>230</v>
      </c>
      <c r="E63" s="109">
        <v>65</v>
      </c>
      <c r="F63" s="262"/>
      <c r="G63" s="255"/>
      <c r="H63" s="255"/>
      <c r="I63" s="255"/>
      <c r="J63" s="255"/>
      <c r="K63" s="255"/>
      <c r="L63" s="255"/>
      <c r="M63" s="255"/>
      <c r="N63" s="255"/>
      <c r="O63" s="255"/>
      <c r="P63" s="255"/>
    </row>
    <row r="64" spans="1:16" ht="12.75">
      <c r="A64" s="51"/>
      <c r="B64" s="52"/>
      <c r="C64" s="55" t="s">
        <v>426</v>
      </c>
      <c r="D64" s="54" t="s">
        <v>231</v>
      </c>
      <c r="E64" s="376">
        <v>-1695</v>
      </c>
      <c r="F64" s="262"/>
      <c r="G64" s="255"/>
      <c r="H64" s="255"/>
      <c r="I64" s="255"/>
      <c r="J64" s="255"/>
      <c r="K64" s="255"/>
      <c r="L64" s="255"/>
      <c r="M64" s="255"/>
      <c r="N64" s="255"/>
      <c r="O64" s="255"/>
      <c r="P64" s="255"/>
    </row>
    <row r="65" spans="1:16" ht="12.75">
      <c r="A65" s="51"/>
      <c r="B65" s="52"/>
      <c r="C65" s="55"/>
      <c r="D65" s="54" t="s">
        <v>429</v>
      </c>
      <c r="E65" s="377"/>
      <c r="F65" s="262"/>
      <c r="G65" s="255"/>
      <c r="H65" s="255"/>
      <c r="I65" s="255"/>
      <c r="J65" s="255"/>
      <c r="K65" s="255"/>
      <c r="L65" s="255"/>
      <c r="M65" s="255"/>
      <c r="N65" s="255"/>
      <c r="O65" s="255"/>
      <c r="P65" s="255"/>
    </row>
    <row r="66" spans="1:16" ht="12.75">
      <c r="A66" s="51"/>
      <c r="B66" s="52"/>
      <c r="C66" s="55"/>
      <c r="D66" s="54" t="s">
        <v>428</v>
      </c>
      <c r="E66" s="378"/>
      <c r="F66" s="262"/>
      <c r="G66" s="255"/>
      <c r="H66" s="273"/>
      <c r="I66" s="255"/>
      <c r="J66" s="255"/>
      <c r="K66" s="255"/>
      <c r="L66" s="255"/>
      <c r="M66" s="255"/>
      <c r="N66" s="255"/>
      <c r="O66" s="255"/>
      <c r="P66" s="255"/>
    </row>
    <row r="67" spans="1:16" ht="22.5">
      <c r="A67" s="51"/>
      <c r="B67" s="52"/>
      <c r="C67" s="55" t="s">
        <v>427</v>
      </c>
      <c r="D67" s="54" t="s">
        <v>244</v>
      </c>
      <c r="E67" s="111">
        <v>-2553.49</v>
      </c>
      <c r="F67" s="262"/>
      <c r="G67" s="255"/>
      <c r="H67" s="255"/>
      <c r="I67" s="273"/>
      <c r="J67" s="255"/>
      <c r="K67" s="255"/>
      <c r="L67" s="255"/>
      <c r="M67" s="255"/>
      <c r="N67" s="255"/>
      <c r="O67" s="255"/>
      <c r="P67" s="255"/>
    </row>
    <row r="68" spans="1:16" ht="12.75">
      <c r="A68" s="341" t="s">
        <v>419</v>
      </c>
      <c r="B68" s="341"/>
      <c r="C68" s="341"/>
      <c r="D68" s="56"/>
      <c r="E68" s="125">
        <f>SUM(E59:E67)</f>
        <v>2154.8599999999997</v>
      </c>
      <c r="F68" s="262"/>
      <c r="G68" s="255"/>
      <c r="H68" s="255"/>
      <c r="I68" s="255"/>
      <c r="J68" s="255"/>
      <c r="K68" s="255"/>
      <c r="L68" s="255"/>
      <c r="M68" s="255"/>
      <c r="N68" s="255"/>
      <c r="O68" s="255"/>
      <c r="P68" s="255"/>
    </row>
    <row r="69" spans="1:16" s="107" customFormat="1" ht="12.75">
      <c r="A69" s="104"/>
      <c r="B69" s="105"/>
      <c r="C69" s="105"/>
      <c r="D69" s="106"/>
      <c r="E69" s="128"/>
      <c r="F69" s="266"/>
      <c r="G69" s="274"/>
      <c r="H69" s="274"/>
      <c r="I69" s="274"/>
      <c r="J69" s="274"/>
      <c r="K69" s="274"/>
      <c r="L69" s="274"/>
      <c r="M69" s="274"/>
      <c r="N69" s="274"/>
      <c r="O69" s="274"/>
      <c r="P69" s="274"/>
    </row>
    <row r="70" spans="1:16" s="141" customFormat="1" ht="12.75">
      <c r="A70" s="137"/>
      <c r="B70" s="138"/>
      <c r="C70" s="138"/>
      <c r="D70" s="139"/>
      <c r="E70" s="140"/>
      <c r="F70" s="267"/>
      <c r="G70" s="274"/>
      <c r="H70" s="274"/>
      <c r="I70" s="274"/>
      <c r="J70" s="274"/>
      <c r="K70" s="274"/>
      <c r="L70" s="274"/>
      <c r="M70" s="274"/>
      <c r="N70" s="274"/>
      <c r="O70" s="274"/>
      <c r="P70" s="274"/>
    </row>
    <row r="71" spans="1:16" s="84" customFormat="1" ht="27.75" customHeight="1">
      <c r="A71" s="331" t="s">
        <v>708</v>
      </c>
      <c r="B71" s="379"/>
      <c r="C71" s="379"/>
      <c r="D71" s="379"/>
      <c r="E71" s="380"/>
      <c r="F71" s="265"/>
      <c r="G71" s="255"/>
      <c r="H71" s="255"/>
      <c r="I71" s="255"/>
      <c r="J71" s="255"/>
      <c r="K71" s="255"/>
      <c r="L71" s="255"/>
      <c r="M71" s="255"/>
      <c r="N71" s="255"/>
      <c r="O71" s="255"/>
      <c r="P71" s="255"/>
    </row>
    <row r="72" spans="1:17" s="162" customFormat="1" ht="27.75" customHeight="1">
      <c r="A72" s="168"/>
      <c r="B72" s="169"/>
      <c r="C72" s="169"/>
      <c r="D72" s="169" t="s">
        <v>848</v>
      </c>
      <c r="E72" s="169"/>
      <c r="F72" s="252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4"/>
    </row>
    <row r="73" spans="1:16" ht="12.75">
      <c r="A73" s="345" t="s">
        <v>401</v>
      </c>
      <c r="B73" s="345" t="s">
        <v>402</v>
      </c>
      <c r="C73" s="345" t="s">
        <v>403</v>
      </c>
      <c r="D73" s="341" t="s">
        <v>404</v>
      </c>
      <c r="E73" s="346" t="s">
        <v>405</v>
      </c>
      <c r="F73" s="253"/>
      <c r="G73" s="255"/>
      <c r="H73" s="255"/>
      <c r="I73" s="255"/>
      <c r="J73" s="255"/>
      <c r="K73" s="255"/>
      <c r="L73" s="255"/>
      <c r="M73" s="255"/>
      <c r="N73" s="255"/>
      <c r="O73" s="255"/>
      <c r="P73" s="255"/>
    </row>
    <row r="74" spans="1:16" ht="12.75">
      <c r="A74" s="345"/>
      <c r="B74" s="345"/>
      <c r="C74" s="345"/>
      <c r="D74" s="341"/>
      <c r="E74" s="346"/>
      <c r="F74" s="262"/>
      <c r="G74" s="255"/>
      <c r="H74" s="255"/>
      <c r="I74" s="255"/>
      <c r="J74" s="255"/>
      <c r="K74" s="255"/>
      <c r="L74" s="255"/>
      <c r="M74" s="255"/>
      <c r="N74" s="255"/>
      <c r="O74" s="255"/>
      <c r="P74" s="255"/>
    </row>
    <row r="75" spans="1:16" ht="12.75">
      <c r="A75" s="345"/>
      <c r="B75" s="345"/>
      <c r="C75" s="345"/>
      <c r="D75" s="341"/>
      <c r="E75" s="346"/>
      <c r="F75" s="262"/>
      <c r="G75" s="255"/>
      <c r="H75" s="255"/>
      <c r="I75" s="255"/>
      <c r="J75" s="255"/>
      <c r="K75" s="255"/>
      <c r="L75" s="255"/>
      <c r="M75" s="255"/>
      <c r="N75" s="255"/>
      <c r="O75" s="255"/>
      <c r="P75" s="255"/>
    </row>
    <row r="76" spans="1:16" ht="12.75">
      <c r="A76" s="51">
        <v>226</v>
      </c>
      <c r="B76" s="52" t="s">
        <v>406</v>
      </c>
      <c r="C76" s="53" t="s">
        <v>407</v>
      </c>
      <c r="D76" s="54" t="s">
        <v>534</v>
      </c>
      <c r="E76" s="109">
        <v>84</v>
      </c>
      <c r="F76" s="262"/>
      <c r="G76" s="255"/>
      <c r="H76" s="255"/>
      <c r="I76" s="255"/>
      <c r="J76" s="255"/>
      <c r="K76" s="255"/>
      <c r="L76" s="255"/>
      <c r="M76" s="255"/>
      <c r="N76" s="255"/>
      <c r="O76" s="255"/>
      <c r="P76" s="255"/>
    </row>
    <row r="77" spans="1:16" ht="12.75">
      <c r="A77" s="341" t="s">
        <v>419</v>
      </c>
      <c r="B77" s="341"/>
      <c r="C77" s="341"/>
      <c r="D77" s="56" t="s">
        <v>425</v>
      </c>
      <c r="E77" s="125">
        <f>SUM(E76:E76)</f>
        <v>84</v>
      </c>
      <c r="F77" s="262"/>
      <c r="G77" s="255"/>
      <c r="H77" s="255"/>
      <c r="I77" s="255"/>
      <c r="J77" s="255"/>
      <c r="K77" s="255"/>
      <c r="L77" s="255"/>
      <c r="M77" s="255"/>
      <c r="N77" s="255"/>
      <c r="O77" s="255"/>
      <c r="P77" s="255"/>
    </row>
    <row r="78" spans="1:16" s="113" customFormat="1" ht="12.75">
      <c r="A78" s="114"/>
      <c r="B78" s="114"/>
      <c r="C78" s="114"/>
      <c r="D78" s="114"/>
      <c r="E78" s="115"/>
      <c r="F78" s="263"/>
      <c r="G78" s="255"/>
      <c r="H78" s="255"/>
      <c r="I78" s="255"/>
      <c r="J78" s="255"/>
      <c r="K78" s="255"/>
      <c r="L78" s="255"/>
      <c r="M78" s="255"/>
      <c r="N78" s="255"/>
      <c r="O78" s="255"/>
      <c r="P78" s="255"/>
    </row>
    <row r="79" spans="1:16" s="88" customFormat="1" ht="12.75">
      <c r="A79" s="142"/>
      <c r="B79" s="142"/>
      <c r="C79" s="142"/>
      <c r="D79" s="142"/>
      <c r="E79" s="143"/>
      <c r="F79" s="252"/>
      <c r="G79" s="255"/>
      <c r="H79" s="255"/>
      <c r="I79" s="255"/>
      <c r="J79" s="255"/>
      <c r="K79" s="255"/>
      <c r="L79" s="255"/>
      <c r="M79" s="255"/>
      <c r="N79" s="255"/>
      <c r="O79" s="255"/>
      <c r="P79" s="255"/>
    </row>
    <row r="80" spans="1:16" s="84" customFormat="1" ht="26.25" customHeight="1">
      <c r="A80" s="337" t="s">
        <v>709</v>
      </c>
      <c r="B80" s="371"/>
      <c r="C80" s="371"/>
      <c r="D80" s="371"/>
      <c r="E80" s="372"/>
      <c r="F80" s="261"/>
      <c r="G80" s="255"/>
      <c r="H80" s="255"/>
      <c r="I80" s="255"/>
      <c r="J80" s="255"/>
      <c r="K80" s="255"/>
      <c r="L80" s="255"/>
      <c r="M80" s="255"/>
      <c r="N80" s="255"/>
      <c r="O80" s="255"/>
      <c r="P80" s="255"/>
    </row>
    <row r="81" spans="1:16" ht="24.75" customHeight="1">
      <c r="A81" s="49"/>
      <c r="B81" s="49"/>
      <c r="C81" s="49"/>
      <c r="D81" s="199" t="s">
        <v>849</v>
      </c>
      <c r="E81" s="127"/>
      <c r="F81" s="262"/>
      <c r="G81" s="255"/>
      <c r="H81" s="255"/>
      <c r="I81" s="255"/>
      <c r="J81" s="255"/>
      <c r="K81" s="255"/>
      <c r="L81" s="255"/>
      <c r="M81" s="255"/>
      <c r="N81" s="255"/>
      <c r="O81" s="255"/>
      <c r="P81" s="255"/>
    </row>
    <row r="82" spans="1:16" ht="12.75">
      <c r="A82" s="345" t="s">
        <v>401</v>
      </c>
      <c r="B82" s="345" t="s">
        <v>402</v>
      </c>
      <c r="C82" s="345" t="s">
        <v>403</v>
      </c>
      <c r="D82" s="341" t="s">
        <v>404</v>
      </c>
      <c r="E82" s="346" t="s">
        <v>405</v>
      </c>
      <c r="F82" s="262"/>
      <c r="G82" s="255"/>
      <c r="H82" s="255"/>
      <c r="I82" s="255"/>
      <c r="J82" s="255"/>
      <c r="K82" s="255"/>
      <c r="L82" s="255"/>
      <c r="M82" s="255"/>
      <c r="N82" s="255"/>
      <c r="O82" s="255"/>
      <c r="P82" s="255"/>
    </row>
    <row r="83" spans="1:16" ht="12.75">
      <c r="A83" s="345"/>
      <c r="B83" s="345"/>
      <c r="C83" s="345"/>
      <c r="D83" s="341"/>
      <c r="E83" s="346"/>
      <c r="F83" s="262"/>
      <c r="G83" s="255"/>
      <c r="H83" s="255"/>
      <c r="I83" s="255"/>
      <c r="J83" s="255"/>
      <c r="K83" s="255"/>
      <c r="L83" s="255"/>
      <c r="M83" s="255"/>
      <c r="N83" s="255"/>
      <c r="O83" s="255"/>
      <c r="P83" s="255"/>
    </row>
    <row r="84" spans="1:16" ht="12.75">
      <c r="A84" s="345"/>
      <c r="B84" s="345"/>
      <c r="C84" s="345"/>
      <c r="D84" s="341"/>
      <c r="E84" s="346"/>
      <c r="F84" s="262"/>
      <c r="G84" s="255"/>
      <c r="H84" s="255"/>
      <c r="I84" s="255"/>
      <c r="J84" s="255"/>
      <c r="K84" s="255"/>
      <c r="L84" s="255"/>
      <c r="M84" s="255"/>
      <c r="N84" s="255"/>
      <c r="O84" s="255"/>
      <c r="P84" s="255"/>
    </row>
    <row r="85" spans="1:16" ht="12.75">
      <c r="A85" s="51">
        <v>226</v>
      </c>
      <c r="B85" s="52" t="s">
        <v>406</v>
      </c>
      <c r="C85" s="53" t="s">
        <v>407</v>
      </c>
      <c r="D85" s="54" t="s">
        <v>232</v>
      </c>
      <c r="E85" s="109">
        <v>45</v>
      </c>
      <c r="F85" s="262"/>
      <c r="G85" s="255"/>
      <c r="H85" s="255"/>
      <c r="I85" s="255"/>
      <c r="J85" s="255"/>
      <c r="K85" s="255"/>
      <c r="L85" s="255"/>
      <c r="M85" s="255"/>
      <c r="N85" s="255"/>
      <c r="O85" s="255"/>
      <c r="P85" s="255"/>
    </row>
    <row r="86" spans="1:16" ht="12.75">
      <c r="A86" s="51">
        <v>340</v>
      </c>
      <c r="B86" s="52" t="s">
        <v>408</v>
      </c>
      <c r="C86" s="53" t="s">
        <v>670</v>
      </c>
      <c r="D86" s="54" t="s">
        <v>233</v>
      </c>
      <c r="E86" s="109">
        <v>2.64</v>
      </c>
      <c r="F86" s="262"/>
      <c r="G86" s="255"/>
      <c r="H86" s="255"/>
      <c r="I86" s="255"/>
      <c r="J86" s="255"/>
      <c r="K86" s="255"/>
      <c r="L86" s="255"/>
      <c r="M86" s="255"/>
      <c r="N86" s="255"/>
      <c r="O86" s="255"/>
      <c r="P86" s="255"/>
    </row>
    <row r="87" spans="1:16" ht="12.75">
      <c r="A87" s="341" t="s">
        <v>419</v>
      </c>
      <c r="B87" s="341"/>
      <c r="C87" s="341"/>
      <c r="D87" s="56" t="s">
        <v>425</v>
      </c>
      <c r="E87" s="125">
        <f>SUM(E85:E86)</f>
        <v>47.64</v>
      </c>
      <c r="F87" s="262"/>
      <c r="G87" s="255"/>
      <c r="H87" s="255"/>
      <c r="I87" s="255"/>
      <c r="J87" s="255"/>
      <c r="K87" s="255"/>
      <c r="L87" s="255"/>
      <c r="M87" s="255"/>
      <c r="N87" s="255"/>
      <c r="O87" s="255"/>
      <c r="P87" s="255"/>
    </row>
    <row r="88" spans="1:16" s="88" customFormat="1" ht="12.75">
      <c r="A88" s="130"/>
      <c r="B88" s="130"/>
      <c r="C88" s="130"/>
      <c r="D88" s="131"/>
      <c r="E88" s="132" t="s">
        <v>495</v>
      </c>
      <c r="F88" s="252"/>
      <c r="G88" s="255"/>
      <c r="H88" s="255"/>
      <c r="I88" s="255"/>
      <c r="J88" s="255"/>
      <c r="K88" s="255"/>
      <c r="L88" s="255"/>
      <c r="M88" s="255"/>
      <c r="N88" s="255"/>
      <c r="O88" s="255"/>
      <c r="P88" s="255"/>
    </row>
    <row r="89" spans="1:16" s="113" customFormat="1" ht="12.75">
      <c r="A89" s="114"/>
      <c r="B89" s="114"/>
      <c r="C89" s="114"/>
      <c r="D89" s="114"/>
      <c r="E89" s="133">
        <f>E87+E77+E68</f>
        <v>2286.4999999999995</v>
      </c>
      <c r="F89" s="263"/>
      <c r="G89" s="255"/>
      <c r="H89" s="255"/>
      <c r="I89" s="255"/>
      <c r="J89" s="255"/>
      <c r="K89" s="255"/>
      <c r="L89" s="255"/>
      <c r="M89" s="255"/>
      <c r="N89" s="255"/>
      <c r="O89" s="255"/>
      <c r="P89" s="255"/>
    </row>
    <row r="90" spans="1:16" s="88" customFormat="1" ht="12.75">
      <c r="A90" s="142"/>
      <c r="B90" s="142"/>
      <c r="C90" s="142"/>
      <c r="D90" s="142"/>
      <c r="E90" s="144"/>
      <c r="F90" s="252"/>
      <c r="G90" s="255"/>
      <c r="H90" s="255"/>
      <c r="I90" s="255"/>
      <c r="J90" s="255"/>
      <c r="K90" s="255"/>
      <c r="L90" s="255"/>
      <c r="M90" s="255"/>
      <c r="N90" s="255"/>
      <c r="O90" s="255"/>
      <c r="P90" s="255"/>
    </row>
    <row r="91" spans="1:16" s="88" customFormat="1" ht="12.75">
      <c r="A91" s="142"/>
      <c r="B91" s="142"/>
      <c r="C91" s="142"/>
      <c r="D91" s="142"/>
      <c r="E91" s="181"/>
      <c r="F91" s="268"/>
      <c r="G91" s="255"/>
      <c r="H91" s="255"/>
      <c r="I91" s="255"/>
      <c r="J91" s="255"/>
      <c r="K91" s="255"/>
      <c r="L91" s="255"/>
      <c r="M91" s="255"/>
      <c r="N91" s="255"/>
      <c r="O91" s="255"/>
      <c r="P91" s="255"/>
    </row>
    <row r="92" spans="1:16" s="88" customFormat="1" ht="12.75">
      <c r="A92" s="142"/>
      <c r="B92" s="142"/>
      <c r="C92" s="142"/>
      <c r="D92" s="142"/>
      <c r="E92" s="181"/>
      <c r="F92" s="268"/>
      <c r="G92" s="255"/>
      <c r="H92" s="255"/>
      <c r="I92" s="255"/>
      <c r="J92" s="255"/>
      <c r="K92" s="255"/>
      <c r="L92" s="255"/>
      <c r="M92" s="255"/>
      <c r="N92" s="255"/>
      <c r="O92" s="255"/>
      <c r="P92" s="255"/>
    </row>
    <row r="93" spans="1:16" s="88" customFormat="1" ht="12.75">
      <c r="A93" s="142"/>
      <c r="B93" s="142"/>
      <c r="C93" s="142"/>
      <c r="D93" s="142"/>
      <c r="E93" s="181"/>
      <c r="F93" s="268"/>
      <c r="G93" s="255"/>
      <c r="H93" s="255"/>
      <c r="I93" s="255"/>
      <c r="J93" s="255"/>
      <c r="K93" s="255"/>
      <c r="L93" s="255"/>
      <c r="M93" s="255"/>
      <c r="N93" s="255"/>
      <c r="O93" s="255"/>
      <c r="P93" s="255"/>
    </row>
    <row r="94" spans="1:16" s="84" customFormat="1" ht="12.75">
      <c r="A94" s="331" t="s">
        <v>710</v>
      </c>
      <c r="B94" s="379"/>
      <c r="C94" s="379"/>
      <c r="D94" s="379"/>
      <c r="E94" s="380"/>
      <c r="F94" s="265">
        <v>16.41</v>
      </c>
      <c r="G94" s="255"/>
      <c r="H94" s="255"/>
      <c r="I94" s="255"/>
      <c r="J94" s="255"/>
      <c r="K94" s="255"/>
      <c r="L94" s="255"/>
      <c r="M94" s="255"/>
      <c r="N94" s="255"/>
      <c r="O94" s="255"/>
      <c r="P94" s="255"/>
    </row>
    <row r="95" spans="1:17" s="162" customFormat="1" ht="38.25">
      <c r="A95" s="168"/>
      <c r="B95" s="169"/>
      <c r="C95" s="169"/>
      <c r="D95" s="169" t="s">
        <v>850</v>
      </c>
      <c r="E95" s="169"/>
      <c r="F95" s="252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4"/>
    </row>
    <row r="96" spans="1:16" ht="12.75">
      <c r="A96" s="345" t="s">
        <v>401</v>
      </c>
      <c r="B96" s="345" t="s">
        <v>402</v>
      </c>
      <c r="C96" s="345" t="s">
        <v>403</v>
      </c>
      <c r="D96" s="341" t="s">
        <v>404</v>
      </c>
      <c r="E96" s="346" t="s">
        <v>405</v>
      </c>
      <c r="F96" s="253"/>
      <c r="G96" s="255"/>
      <c r="H96" s="255"/>
      <c r="I96" s="255"/>
      <c r="J96" s="255"/>
      <c r="K96" s="255"/>
      <c r="L96" s="255"/>
      <c r="M96" s="255"/>
      <c r="N96" s="255"/>
      <c r="O96" s="255"/>
      <c r="P96" s="255"/>
    </row>
    <row r="97" spans="1:16" ht="12.75">
      <c r="A97" s="345"/>
      <c r="B97" s="345"/>
      <c r="C97" s="345"/>
      <c r="D97" s="341"/>
      <c r="E97" s="346"/>
      <c r="F97" s="262"/>
      <c r="G97" s="255"/>
      <c r="H97" s="255"/>
      <c r="I97" s="255"/>
      <c r="J97" s="255"/>
      <c r="K97" s="255"/>
      <c r="L97" s="255"/>
      <c r="M97" s="255"/>
      <c r="N97" s="255"/>
      <c r="O97" s="255"/>
      <c r="P97" s="255"/>
    </row>
    <row r="98" spans="1:16" ht="17.25" customHeight="1">
      <c r="A98" s="345"/>
      <c r="B98" s="345"/>
      <c r="C98" s="345"/>
      <c r="D98" s="341"/>
      <c r="E98" s="346"/>
      <c r="F98" s="262"/>
      <c r="G98" s="255"/>
      <c r="H98" s="255"/>
      <c r="I98" s="255"/>
      <c r="J98" s="255"/>
      <c r="K98" s="255"/>
      <c r="L98" s="255"/>
      <c r="M98" s="255"/>
      <c r="N98" s="255"/>
      <c r="O98" s="255"/>
      <c r="P98" s="255"/>
    </row>
    <row r="99" spans="1:16" ht="12.75">
      <c r="A99" s="369">
        <v>290</v>
      </c>
      <c r="B99" s="52"/>
      <c r="C99" s="53"/>
      <c r="D99" s="54"/>
      <c r="E99" s="109"/>
      <c r="F99" s="262"/>
      <c r="G99" s="255"/>
      <c r="H99" s="255"/>
      <c r="I99" s="255"/>
      <c r="J99" s="255"/>
      <c r="K99" s="255"/>
      <c r="L99" s="255"/>
      <c r="M99" s="255"/>
      <c r="N99" s="255"/>
      <c r="O99" s="255"/>
      <c r="P99" s="255"/>
    </row>
    <row r="100" spans="1:16" ht="12.75">
      <c r="A100" s="369"/>
      <c r="B100" s="52" t="s">
        <v>408</v>
      </c>
      <c r="C100" s="53" t="s">
        <v>433</v>
      </c>
      <c r="D100" s="54"/>
      <c r="E100" s="109">
        <v>15</v>
      </c>
      <c r="F100" s="262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</row>
    <row r="101" spans="1:16" ht="12.75">
      <c r="A101" s="51">
        <v>340</v>
      </c>
      <c r="B101" s="52" t="s">
        <v>408</v>
      </c>
      <c r="C101" s="55" t="s">
        <v>421</v>
      </c>
      <c r="D101" s="54"/>
      <c r="E101" s="109">
        <v>1.41</v>
      </c>
      <c r="F101" s="262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</row>
    <row r="102" spans="1:16" ht="12.75">
      <c r="A102" s="341" t="s">
        <v>419</v>
      </c>
      <c r="B102" s="341"/>
      <c r="C102" s="341"/>
      <c r="D102" s="56"/>
      <c r="E102" s="125">
        <f>SUM(E99:E101)</f>
        <v>16.41</v>
      </c>
      <c r="F102" s="262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</row>
    <row r="103" spans="1:16" s="113" customFormat="1" ht="12.75">
      <c r="A103" s="108"/>
      <c r="B103" s="108"/>
      <c r="C103" s="108"/>
      <c r="D103" s="108"/>
      <c r="E103" s="112"/>
      <c r="F103" s="263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</row>
    <row r="104" spans="1:16" s="88" customFormat="1" ht="12.75">
      <c r="A104" s="134"/>
      <c r="B104" s="135"/>
      <c r="C104" s="135"/>
      <c r="D104" s="135"/>
      <c r="E104" s="173"/>
      <c r="F104" s="252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</row>
    <row r="105" spans="1:16" s="84" customFormat="1" ht="41.25" customHeight="1">
      <c r="A105" s="384" t="s">
        <v>711</v>
      </c>
      <c r="B105" s="385"/>
      <c r="C105" s="385"/>
      <c r="D105" s="385"/>
      <c r="E105" s="386"/>
      <c r="F105" s="261">
        <v>275</v>
      </c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</row>
    <row r="106" spans="1:16" s="88" customFormat="1" ht="15.75" customHeight="1">
      <c r="A106" s="145"/>
      <c r="B106" s="146"/>
      <c r="C106" s="146"/>
      <c r="D106" s="146"/>
      <c r="E106" s="147"/>
      <c r="F106" s="252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</row>
    <row r="107" spans="1:16" s="149" customFormat="1" ht="12.75">
      <c r="A107" s="337" t="s">
        <v>712</v>
      </c>
      <c r="B107" s="371"/>
      <c r="C107" s="371"/>
      <c r="D107" s="371"/>
      <c r="E107" s="372"/>
      <c r="F107" s="269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</row>
    <row r="108" spans="1:16" s="165" customFormat="1" ht="25.5">
      <c r="A108" s="168"/>
      <c r="B108" s="169"/>
      <c r="C108" s="169"/>
      <c r="D108" s="169" t="s">
        <v>851</v>
      </c>
      <c r="E108" s="169"/>
      <c r="F108" s="270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</row>
    <row r="109" spans="1:16" ht="12.75">
      <c r="A109" s="345" t="s">
        <v>401</v>
      </c>
      <c r="B109" s="345" t="s">
        <v>402</v>
      </c>
      <c r="C109" s="345" t="s">
        <v>403</v>
      </c>
      <c r="D109" s="341" t="s">
        <v>404</v>
      </c>
      <c r="E109" s="346" t="s">
        <v>405</v>
      </c>
      <c r="F109" s="262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</row>
    <row r="110" spans="1:16" ht="12.75">
      <c r="A110" s="345"/>
      <c r="B110" s="345"/>
      <c r="C110" s="345"/>
      <c r="D110" s="341"/>
      <c r="E110" s="346"/>
      <c r="F110" s="262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</row>
    <row r="111" spans="1:16" ht="12.75">
      <c r="A111" s="345"/>
      <c r="B111" s="345"/>
      <c r="C111" s="345"/>
      <c r="D111" s="341"/>
      <c r="E111" s="346"/>
      <c r="F111" s="262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</row>
    <row r="112" spans="1:16" ht="12.75">
      <c r="A112" s="51">
        <v>226</v>
      </c>
      <c r="B112" s="52" t="s">
        <v>406</v>
      </c>
      <c r="C112" s="53" t="s">
        <v>487</v>
      </c>
      <c r="D112" s="54" t="s">
        <v>640</v>
      </c>
      <c r="E112" s="109">
        <v>4.8</v>
      </c>
      <c r="F112" s="262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</row>
    <row r="113" spans="1:16" ht="12.75">
      <c r="A113" s="51">
        <v>222</v>
      </c>
      <c r="B113" s="52" t="s">
        <v>408</v>
      </c>
      <c r="C113" s="53" t="s">
        <v>499</v>
      </c>
      <c r="D113" s="54"/>
      <c r="E113" s="109">
        <v>6</v>
      </c>
      <c r="F113" s="262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</row>
    <row r="114" spans="1:16" ht="22.5">
      <c r="A114" s="51">
        <v>340</v>
      </c>
      <c r="B114" s="52" t="s">
        <v>408</v>
      </c>
      <c r="C114" s="55" t="s">
        <v>500</v>
      </c>
      <c r="D114" s="54"/>
      <c r="E114" s="109">
        <v>2.6</v>
      </c>
      <c r="F114" s="262"/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</row>
    <row r="115" spans="1:16" ht="12.75">
      <c r="A115" s="341" t="s">
        <v>419</v>
      </c>
      <c r="B115" s="341"/>
      <c r="C115" s="341"/>
      <c r="D115" s="56"/>
      <c r="E115" s="125">
        <f>SUM(E112:E114)</f>
        <v>13.4</v>
      </c>
      <c r="F115" s="262"/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</row>
    <row r="116" spans="1:16" s="113" customFormat="1" ht="12.75">
      <c r="A116" s="119"/>
      <c r="B116" s="119"/>
      <c r="C116" s="119"/>
      <c r="D116" s="120"/>
      <c r="E116" s="121"/>
      <c r="F116" s="263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</row>
    <row r="117" spans="1:16" ht="12.75">
      <c r="A117" s="49"/>
      <c r="B117" s="49"/>
      <c r="C117" s="49"/>
      <c r="D117" s="370"/>
      <c r="E117" s="370"/>
      <c r="F117" s="262"/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</row>
    <row r="118" spans="1:16" s="84" customFormat="1" ht="12.75">
      <c r="A118" s="331" t="s">
        <v>713</v>
      </c>
      <c r="B118" s="379"/>
      <c r="C118" s="379"/>
      <c r="D118" s="379"/>
      <c r="E118" s="380"/>
      <c r="F118" s="26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</row>
    <row r="119" spans="1:17" s="162" customFormat="1" ht="25.5">
      <c r="A119" s="168"/>
      <c r="B119" s="169"/>
      <c r="C119" s="169"/>
      <c r="D119" s="169" t="s">
        <v>852</v>
      </c>
      <c r="E119" s="169"/>
      <c r="F119" s="252"/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  <c r="Q119" s="254"/>
    </row>
    <row r="120" spans="1:16" ht="12.75">
      <c r="A120" s="345" t="s">
        <v>401</v>
      </c>
      <c r="B120" s="345" t="s">
        <v>402</v>
      </c>
      <c r="C120" s="345" t="s">
        <v>403</v>
      </c>
      <c r="D120" s="341" t="s">
        <v>404</v>
      </c>
      <c r="E120" s="346" t="s">
        <v>405</v>
      </c>
      <c r="F120" s="253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</row>
    <row r="121" spans="1:16" ht="12.75">
      <c r="A121" s="345"/>
      <c r="B121" s="345"/>
      <c r="C121" s="345"/>
      <c r="D121" s="341"/>
      <c r="E121" s="346"/>
      <c r="F121" s="262"/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</row>
    <row r="122" spans="1:16" ht="12.75">
      <c r="A122" s="345"/>
      <c r="B122" s="345"/>
      <c r="C122" s="345"/>
      <c r="D122" s="341"/>
      <c r="E122" s="346"/>
      <c r="F122" s="262"/>
      <c r="G122" s="255"/>
      <c r="H122" s="255"/>
      <c r="I122" s="255"/>
      <c r="J122" s="255"/>
      <c r="K122" s="255"/>
      <c r="L122" s="255"/>
      <c r="M122" s="255"/>
      <c r="N122" s="255"/>
      <c r="O122" s="255"/>
      <c r="P122" s="255"/>
    </row>
    <row r="123" spans="1:16" ht="12.75">
      <c r="A123" s="51">
        <v>340</v>
      </c>
      <c r="B123" s="52" t="s">
        <v>415</v>
      </c>
      <c r="C123" s="55" t="s">
        <v>416</v>
      </c>
      <c r="D123" s="54"/>
      <c r="E123" s="109">
        <v>100</v>
      </c>
      <c r="F123" s="262"/>
      <c r="G123" s="255"/>
      <c r="H123" s="255"/>
      <c r="I123" s="255"/>
      <c r="J123" s="255"/>
      <c r="K123" s="255"/>
      <c r="L123" s="255"/>
      <c r="M123" s="255"/>
      <c r="N123" s="255"/>
      <c r="O123" s="255"/>
      <c r="P123" s="255"/>
    </row>
    <row r="124" spans="1:16" ht="12.75">
      <c r="A124" s="341" t="s">
        <v>419</v>
      </c>
      <c r="B124" s="341"/>
      <c r="C124" s="341"/>
      <c r="D124" s="56"/>
      <c r="E124" s="125">
        <f>SUM(E123:E123)</f>
        <v>100</v>
      </c>
      <c r="F124" s="262"/>
      <c r="G124" s="255"/>
      <c r="H124" s="255"/>
      <c r="I124" s="255"/>
      <c r="J124" s="255"/>
      <c r="K124" s="255"/>
      <c r="L124" s="255"/>
      <c r="M124" s="255"/>
      <c r="N124" s="255"/>
      <c r="O124" s="255"/>
      <c r="P124" s="255"/>
    </row>
    <row r="125" spans="1:16" s="113" customFormat="1" ht="12.75">
      <c r="A125" s="119"/>
      <c r="B125" s="119"/>
      <c r="C125" s="119"/>
      <c r="D125" s="120"/>
      <c r="E125" s="121"/>
      <c r="F125" s="263"/>
      <c r="G125" s="255"/>
      <c r="H125" s="255"/>
      <c r="I125" s="255"/>
      <c r="J125" s="255"/>
      <c r="K125" s="255"/>
      <c r="L125" s="255"/>
      <c r="M125" s="255"/>
      <c r="N125" s="255"/>
      <c r="O125" s="255"/>
      <c r="P125" s="255"/>
    </row>
    <row r="126" spans="1:16" ht="12.75">
      <c r="A126" s="49"/>
      <c r="B126" s="49"/>
      <c r="C126" s="49"/>
      <c r="D126" s="370"/>
      <c r="E126" s="370"/>
      <c r="F126" s="262"/>
      <c r="G126" s="255"/>
      <c r="H126" s="255"/>
      <c r="I126" s="255"/>
      <c r="J126" s="255"/>
      <c r="K126" s="255"/>
      <c r="L126" s="255"/>
      <c r="M126" s="255"/>
      <c r="N126" s="255"/>
      <c r="O126" s="255"/>
      <c r="P126" s="255"/>
    </row>
    <row r="127" spans="1:16" ht="12.75">
      <c r="A127" s="331" t="s">
        <v>714</v>
      </c>
      <c r="B127" s="379"/>
      <c r="C127" s="379"/>
      <c r="D127" s="379"/>
      <c r="E127" s="380"/>
      <c r="F127" s="256"/>
      <c r="G127" s="255"/>
      <c r="H127" s="255"/>
      <c r="I127" s="255"/>
      <c r="J127" s="255"/>
      <c r="K127" s="255"/>
      <c r="L127" s="255"/>
      <c r="M127" s="255"/>
      <c r="N127" s="255"/>
      <c r="O127" s="255"/>
      <c r="P127" s="255"/>
    </row>
    <row r="128" spans="1:17" s="162" customFormat="1" ht="25.5">
      <c r="A128" s="168"/>
      <c r="B128" s="169"/>
      <c r="C128" s="169"/>
      <c r="D128" s="169" t="s">
        <v>853</v>
      </c>
      <c r="E128" s="169"/>
      <c r="F128" s="252"/>
      <c r="G128" s="255"/>
      <c r="H128" s="255"/>
      <c r="I128" s="255"/>
      <c r="J128" s="255"/>
      <c r="K128" s="255"/>
      <c r="L128" s="255"/>
      <c r="M128" s="255"/>
      <c r="N128" s="255"/>
      <c r="O128" s="255"/>
      <c r="P128" s="255"/>
      <c r="Q128" s="254"/>
    </row>
    <row r="129" spans="1:16" ht="12.75">
      <c r="A129" s="345" t="s">
        <v>401</v>
      </c>
      <c r="B129" s="345" t="s">
        <v>402</v>
      </c>
      <c r="C129" s="345" t="s">
        <v>403</v>
      </c>
      <c r="D129" s="341" t="s">
        <v>404</v>
      </c>
      <c r="E129" s="346" t="s">
        <v>405</v>
      </c>
      <c r="F129" s="253"/>
      <c r="G129" s="255"/>
      <c r="H129" s="255"/>
      <c r="I129" s="255"/>
      <c r="J129" s="255"/>
      <c r="K129" s="255"/>
      <c r="L129" s="255"/>
      <c r="M129" s="255"/>
      <c r="N129" s="255"/>
      <c r="O129" s="255"/>
      <c r="P129" s="255"/>
    </row>
    <row r="130" spans="1:16" ht="12.75">
      <c r="A130" s="345"/>
      <c r="B130" s="345"/>
      <c r="C130" s="345"/>
      <c r="D130" s="341"/>
      <c r="E130" s="346"/>
      <c r="F130" s="262"/>
      <c r="G130" s="255"/>
      <c r="H130" s="255"/>
      <c r="I130" s="255"/>
      <c r="J130" s="255"/>
      <c r="K130" s="255"/>
      <c r="L130" s="255"/>
      <c r="M130" s="255"/>
      <c r="N130" s="255"/>
      <c r="O130" s="255"/>
      <c r="P130" s="255"/>
    </row>
    <row r="131" spans="1:16" ht="12.75">
      <c r="A131" s="345"/>
      <c r="B131" s="345"/>
      <c r="C131" s="345"/>
      <c r="D131" s="341"/>
      <c r="E131" s="346"/>
      <c r="F131" s="262"/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</row>
    <row r="132" spans="1:16" ht="12.75">
      <c r="A132" s="51">
        <v>226</v>
      </c>
      <c r="B132" s="52" t="s">
        <v>406</v>
      </c>
      <c r="C132" s="53" t="s">
        <v>487</v>
      </c>
      <c r="D132" s="54" t="s">
        <v>639</v>
      </c>
      <c r="E132" s="109">
        <v>4.8</v>
      </c>
      <c r="F132" s="262"/>
      <c r="G132" s="255"/>
      <c r="H132" s="255"/>
      <c r="I132" s="255"/>
      <c r="J132" s="255"/>
      <c r="K132" s="255"/>
      <c r="L132" s="255"/>
      <c r="M132" s="255"/>
      <c r="N132" s="255"/>
      <c r="O132" s="255"/>
      <c r="P132" s="255"/>
    </row>
    <row r="133" spans="1:16" ht="12.75">
      <c r="A133" s="51">
        <v>222</v>
      </c>
      <c r="B133" s="52" t="s">
        <v>408</v>
      </c>
      <c r="C133" s="53" t="s">
        <v>499</v>
      </c>
      <c r="D133" s="55"/>
      <c r="E133" s="109">
        <v>5.5</v>
      </c>
      <c r="F133" s="262"/>
      <c r="G133" s="255"/>
      <c r="H133" s="255"/>
      <c r="I133" s="255"/>
      <c r="J133" s="255"/>
      <c r="K133" s="255"/>
      <c r="L133" s="255"/>
      <c r="M133" s="255"/>
      <c r="N133" s="255"/>
      <c r="O133" s="255"/>
      <c r="P133" s="255"/>
    </row>
    <row r="134" spans="1:16" ht="22.5">
      <c r="A134" s="62">
        <v>340</v>
      </c>
      <c r="B134" s="52" t="s">
        <v>408</v>
      </c>
      <c r="C134" s="55" t="s">
        <v>500</v>
      </c>
      <c r="D134" s="54"/>
      <c r="E134" s="109">
        <v>2.6</v>
      </c>
      <c r="F134" s="262"/>
      <c r="G134" s="255"/>
      <c r="H134" s="255"/>
      <c r="I134" s="255"/>
      <c r="J134" s="255"/>
      <c r="K134" s="255"/>
      <c r="L134" s="255"/>
      <c r="M134" s="255"/>
      <c r="N134" s="255"/>
      <c r="O134" s="255"/>
      <c r="P134" s="255"/>
    </row>
    <row r="135" spans="1:16" ht="12.75">
      <c r="A135" s="341" t="s">
        <v>419</v>
      </c>
      <c r="B135" s="341"/>
      <c r="C135" s="341"/>
      <c r="D135" s="56"/>
      <c r="E135" s="125">
        <f>SUM(E132:E134)</f>
        <v>12.9</v>
      </c>
      <c r="F135" s="262"/>
      <c r="G135" s="255"/>
      <c r="H135" s="255"/>
      <c r="I135" s="255"/>
      <c r="J135" s="255"/>
      <c r="K135" s="255"/>
      <c r="L135" s="255"/>
      <c r="M135" s="255"/>
      <c r="N135" s="255"/>
      <c r="O135" s="255"/>
      <c r="P135" s="255"/>
    </row>
    <row r="136" spans="1:16" s="113" customFormat="1" ht="12.75">
      <c r="A136" s="119"/>
      <c r="B136" s="119"/>
      <c r="C136" s="119"/>
      <c r="D136" s="120"/>
      <c r="E136" s="121"/>
      <c r="F136" s="263"/>
      <c r="G136" s="255"/>
      <c r="H136" s="255"/>
      <c r="I136" s="255"/>
      <c r="J136" s="255"/>
      <c r="K136" s="255"/>
      <c r="L136" s="255"/>
      <c r="M136" s="255"/>
      <c r="N136" s="255"/>
      <c r="O136" s="255"/>
      <c r="P136" s="255"/>
    </row>
    <row r="137" spans="1:16" ht="12.75">
      <c r="A137" s="49"/>
      <c r="B137" s="49"/>
      <c r="C137" s="49"/>
      <c r="D137" s="370"/>
      <c r="E137" s="370"/>
      <c r="F137" s="262"/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</row>
    <row r="138" spans="1:16" ht="12.75">
      <c r="A138" s="183"/>
      <c r="B138" s="184"/>
      <c r="C138" s="184"/>
      <c r="D138" s="185"/>
      <c r="E138" s="186"/>
      <c r="F138" s="256"/>
      <c r="G138" s="255"/>
      <c r="H138" s="255"/>
      <c r="I138" s="255"/>
      <c r="J138" s="255"/>
      <c r="K138" s="255"/>
      <c r="L138" s="255"/>
      <c r="M138" s="255"/>
      <c r="N138" s="255"/>
      <c r="O138" s="255"/>
      <c r="P138" s="255"/>
    </row>
    <row r="139" spans="1:16" ht="12.75">
      <c r="A139" s="183"/>
      <c r="B139" s="184"/>
      <c r="C139" s="184"/>
      <c r="D139" s="185"/>
      <c r="E139" s="186"/>
      <c r="F139" s="256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</row>
    <row r="140" spans="1:16" ht="12.75">
      <c r="A140" s="183"/>
      <c r="B140" s="184"/>
      <c r="C140" s="184"/>
      <c r="D140" s="185"/>
      <c r="E140" s="186"/>
      <c r="F140" s="256"/>
      <c r="G140" s="255"/>
      <c r="H140" s="255"/>
      <c r="I140" s="255"/>
      <c r="J140" s="255"/>
      <c r="K140" s="255"/>
      <c r="L140" s="255"/>
      <c r="M140" s="255"/>
      <c r="N140" s="255"/>
      <c r="O140" s="255"/>
      <c r="P140" s="255"/>
    </row>
    <row r="141" spans="1:16" s="84" customFormat="1" ht="12.75">
      <c r="A141" s="331" t="s">
        <v>715</v>
      </c>
      <c r="B141" s="379"/>
      <c r="C141" s="379"/>
      <c r="D141" s="379"/>
      <c r="E141" s="380"/>
      <c r="F141" s="265"/>
      <c r="G141" s="255"/>
      <c r="H141" s="255"/>
      <c r="I141" s="255"/>
      <c r="J141" s="255"/>
      <c r="K141" s="255"/>
      <c r="L141" s="255"/>
      <c r="M141" s="255"/>
      <c r="N141" s="255"/>
      <c r="O141" s="255"/>
      <c r="P141" s="255"/>
    </row>
    <row r="142" spans="1:17" s="162" customFormat="1" ht="25.5">
      <c r="A142" s="168"/>
      <c r="B142" s="169"/>
      <c r="C142" s="169"/>
      <c r="D142" s="169" t="s">
        <v>854</v>
      </c>
      <c r="E142" s="169"/>
      <c r="F142" s="252"/>
      <c r="G142" s="255"/>
      <c r="H142" s="255"/>
      <c r="I142" s="255"/>
      <c r="J142" s="255"/>
      <c r="K142" s="255"/>
      <c r="L142" s="255"/>
      <c r="M142" s="255"/>
      <c r="N142" s="255"/>
      <c r="O142" s="255"/>
      <c r="P142" s="255"/>
      <c r="Q142" s="254"/>
    </row>
    <row r="143" spans="1:16" ht="12.75">
      <c r="A143" s="345" t="s">
        <v>401</v>
      </c>
      <c r="B143" s="345" t="s">
        <v>402</v>
      </c>
      <c r="C143" s="345" t="s">
        <v>403</v>
      </c>
      <c r="D143" s="341" t="s">
        <v>404</v>
      </c>
      <c r="E143" s="346" t="s">
        <v>405</v>
      </c>
      <c r="F143" s="253"/>
      <c r="G143" s="255"/>
      <c r="H143" s="255"/>
      <c r="I143" s="255"/>
      <c r="J143" s="255"/>
      <c r="K143" s="255"/>
      <c r="L143" s="255"/>
      <c r="M143" s="255"/>
      <c r="N143" s="255"/>
      <c r="O143" s="255"/>
      <c r="P143" s="255"/>
    </row>
    <row r="144" spans="1:16" ht="12.75">
      <c r="A144" s="345"/>
      <c r="B144" s="345"/>
      <c r="C144" s="345"/>
      <c r="D144" s="341"/>
      <c r="E144" s="346"/>
      <c r="F144" s="262"/>
      <c r="G144" s="255"/>
      <c r="H144" s="255"/>
      <c r="I144" s="255"/>
      <c r="J144" s="255"/>
      <c r="K144" s="255"/>
      <c r="L144" s="255"/>
      <c r="M144" s="255"/>
      <c r="N144" s="255"/>
      <c r="O144" s="255"/>
      <c r="P144" s="255"/>
    </row>
    <row r="145" spans="1:16" ht="12.75">
      <c r="A145" s="345"/>
      <c r="B145" s="345"/>
      <c r="C145" s="345"/>
      <c r="D145" s="341"/>
      <c r="E145" s="346"/>
      <c r="F145" s="262"/>
      <c r="G145" s="255"/>
      <c r="H145" s="255"/>
      <c r="I145" s="255"/>
      <c r="J145" s="255"/>
      <c r="K145" s="255"/>
      <c r="L145" s="255"/>
      <c r="M145" s="255"/>
      <c r="N145" s="255"/>
      <c r="O145" s="255"/>
      <c r="P145" s="255"/>
    </row>
    <row r="146" spans="1:16" ht="12.75">
      <c r="A146" s="51">
        <v>226</v>
      </c>
      <c r="B146" s="52" t="s">
        <v>406</v>
      </c>
      <c r="C146" s="53" t="s">
        <v>487</v>
      </c>
      <c r="D146" s="54" t="s">
        <v>497</v>
      </c>
      <c r="E146" s="109">
        <v>45</v>
      </c>
      <c r="F146" s="262"/>
      <c r="G146" s="255"/>
      <c r="H146" s="255"/>
      <c r="I146" s="255"/>
      <c r="J146" s="255"/>
      <c r="K146" s="255"/>
      <c r="L146" s="255"/>
      <c r="M146" s="255"/>
      <c r="N146" s="255"/>
      <c r="O146" s="255"/>
      <c r="P146" s="255"/>
    </row>
    <row r="147" spans="1:16" ht="12.75">
      <c r="A147" s="51">
        <v>340</v>
      </c>
      <c r="B147" s="52" t="s">
        <v>408</v>
      </c>
      <c r="C147" s="53" t="s">
        <v>421</v>
      </c>
      <c r="D147" s="54"/>
      <c r="E147" s="109">
        <v>1.05</v>
      </c>
      <c r="F147" s="262"/>
      <c r="G147" s="255"/>
      <c r="H147" s="255"/>
      <c r="I147" s="255"/>
      <c r="J147" s="255"/>
      <c r="K147" s="255"/>
      <c r="L147" s="255"/>
      <c r="M147" s="255"/>
      <c r="N147" s="255"/>
      <c r="O147" s="255"/>
      <c r="P147" s="255"/>
    </row>
    <row r="148" spans="1:16" ht="12.75">
      <c r="A148" s="341" t="s">
        <v>419</v>
      </c>
      <c r="B148" s="341"/>
      <c r="C148" s="341"/>
      <c r="D148" s="56"/>
      <c r="E148" s="125">
        <f>SUM(E146:E147)</f>
        <v>46.05</v>
      </c>
      <c r="F148" s="262"/>
      <c r="G148" s="255"/>
      <c r="H148" s="255"/>
      <c r="I148" s="255"/>
      <c r="J148" s="255"/>
      <c r="K148" s="255"/>
      <c r="L148" s="255"/>
      <c r="M148" s="255"/>
      <c r="N148" s="255"/>
      <c r="O148" s="255"/>
      <c r="P148" s="255"/>
    </row>
    <row r="149" spans="1:16" s="113" customFormat="1" ht="12.75">
      <c r="A149" s="119"/>
      <c r="B149" s="119"/>
      <c r="C149" s="119"/>
      <c r="D149" s="120"/>
      <c r="E149" s="121"/>
      <c r="F149" s="263"/>
      <c r="G149" s="255"/>
      <c r="H149" s="255"/>
      <c r="I149" s="255"/>
      <c r="J149" s="255"/>
      <c r="K149" s="255"/>
      <c r="L149" s="255"/>
      <c r="M149" s="255"/>
      <c r="N149" s="255"/>
      <c r="O149" s="255"/>
      <c r="P149" s="255"/>
    </row>
    <row r="150" spans="1:16" ht="12.75">
      <c r="A150" s="49"/>
      <c r="B150" s="49"/>
      <c r="C150" s="49"/>
      <c r="D150" s="370"/>
      <c r="E150" s="370"/>
      <c r="F150" s="262"/>
      <c r="G150" s="255"/>
      <c r="H150" s="255"/>
      <c r="I150" s="255"/>
      <c r="J150" s="255"/>
      <c r="K150" s="255"/>
      <c r="L150" s="255"/>
      <c r="M150" s="255"/>
      <c r="N150" s="255"/>
      <c r="O150" s="255"/>
      <c r="P150" s="255"/>
    </row>
    <row r="151" spans="1:16" s="84" customFormat="1" ht="12.75">
      <c r="A151" s="331" t="s">
        <v>716</v>
      </c>
      <c r="B151" s="379"/>
      <c r="C151" s="379"/>
      <c r="D151" s="379"/>
      <c r="E151" s="380"/>
      <c r="F151" s="265"/>
      <c r="G151" s="255"/>
      <c r="H151" s="255"/>
      <c r="I151" s="255"/>
      <c r="J151" s="255"/>
      <c r="K151" s="255"/>
      <c r="L151" s="255"/>
      <c r="M151" s="255"/>
      <c r="N151" s="255"/>
      <c r="O151" s="255"/>
      <c r="P151" s="255"/>
    </row>
    <row r="152" spans="1:17" s="162" customFormat="1" ht="12.75">
      <c r="A152" s="168"/>
      <c r="B152" s="169"/>
      <c r="C152" s="169"/>
      <c r="D152" s="169" t="s">
        <v>855</v>
      </c>
      <c r="E152" s="169"/>
      <c r="F152" s="252"/>
      <c r="G152" s="255"/>
      <c r="H152" s="255"/>
      <c r="I152" s="255"/>
      <c r="J152" s="255"/>
      <c r="K152" s="255"/>
      <c r="L152" s="255"/>
      <c r="M152" s="255"/>
      <c r="N152" s="255"/>
      <c r="O152" s="255"/>
      <c r="P152" s="255"/>
      <c r="Q152" s="254"/>
    </row>
    <row r="153" spans="1:16" ht="12.75">
      <c r="A153" s="345" t="s">
        <v>401</v>
      </c>
      <c r="B153" s="345" t="s">
        <v>402</v>
      </c>
      <c r="C153" s="345" t="s">
        <v>403</v>
      </c>
      <c r="D153" s="341" t="s">
        <v>404</v>
      </c>
      <c r="E153" s="346" t="s">
        <v>405</v>
      </c>
      <c r="F153" s="253"/>
      <c r="G153" s="255"/>
      <c r="H153" s="255"/>
      <c r="I153" s="255"/>
      <c r="J153" s="255"/>
      <c r="K153" s="255"/>
      <c r="L153" s="255"/>
      <c r="M153" s="255"/>
      <c r="N153" s="255"/>
      <c r="O153" s="255"/>
      <c r="P153" s="255"/>
    </row>
    <row r="154" spans="1:16" ht="12.75">
      <c r="A154" s="345"/>
      <c r="B154" s="345"/>
      <c r="C154" s="345"/>
      <c r="D154" s="341"/>
      <c r="E154" s="346"/>
      <c r="F154" s="262"/>
      <c r="G154" s="255"/>
      <c r="H154" s="255"/>
      <c r="I154" s="255"/>
      <c r="J154" s="255"/>
      <c r="K154" s="255"/>
      <c r="L154" s="255"/>
      <c r="M154" s="255"/>
      <c r="N154" s="255"/>
      <c r="O154" s="255"/>
      <c r="P154" s="255"/>
    </row>
    <row r="155" spans="1:16" ht="12.75">
      <c r="A155" s="345"/>
      <c r="B155" s="345"/>
      <c r="C155" s="345"/>
      <c r="D155" s="341"/>
      <c r="E155" s="346"/>
      <c r="F155" s="262"/>
      <c r="G155" s="255"/>
      <c r="H155" s="255"/>
      <c r="I155" s="255"/>
      <c r="J155" s="255"/>
      <c r="K155" s="255"/>
      <c r="L155" s="255"/>
      <c r="M155" s="255"/>
      <c r="N155" s="255"/>
      <c r="O155" s="255"/>
      <c r="P155" s="255"/>
    </row>
    <row r="156" spans="1:16" ht="12.75">
      <c r="A156" s="51">
        <v>340</v>
      </c>
      <c r="B156" s="52" t="s">
        <v>408</v>
      </c>
      <c r="C156" s="53" t="s">
        <v>671</v>
      </c>
      <c r="D156" s="54" t="s">
        <v>684</v>
      </c>
      <c r="E156" s="109">
        <v>2.5</v>
      </c>
      <c r="F156" s="262"/>
      <c r="G156" s="255"/>
      <c r="H156" s="255"/>
      <c r="I156" s="255"/>
      <c r="J156" s="255"/>
      <c r="K156" s="255"/>
      <c r="L156" s="255"/>
      <c r="M156" s="255"/>
      <c r="N156" s="255"/>
      <c r="O156" s="255"/>
      <c r="P156" s="255"/>
    </row>
    <row r="157" spans="1:16" ht="22.5">
      <c r="A157" s="51" t="s">
        <v>537</v>
      </c>
      <c r="B157" s="52"/>
      <c r="C157" s="52" t="s">
        <v>672</v>
      </c>
      <c r="D157" s="54" t="s">
        <v>673</v>
      </c>
      <c r="E157" s="109">
        <v>15</v>
      </c>
      <c r="F157" s="262"/>
      <c r="G157" s="255"/>
      <c r="H157" s="255"/>
      <c r="I157" s="255"/>
      <c r="J157" s="255"/>
      <c r="K157" s="255"/>
      <c r="L157" s="255"/>
      <c r="M157" s="255"/>
      <c r="N157" s="255"/>
      <c r="O157" s="255"/>
      <c r="P157" s="255"/>
    </row>
    <row r="158" spans="1:16" ht="12.75">
      <c r="A158" s="51">
        <v>226</v>
      </c>
      <c r="B158" s="52" t="s">
        <v>406</v>
      </c>
      <c r="C158" s="55" t="s">
        <v>484</v>
      </c>
      <c r="D158" s="54" t="s">
        <v>685</v>
      </c>
      <c r="E158" s="109">
        <v>15</v>
      </c>
      <c r="F158" s="262"/>
      <c r="G158" s="255"/>
      <c r="H158" s="255"/>
      <c r="I158" s="255"/>
      <c r="J158" s="255"/>
      <c r="K158" s="255"/>
      <c r="L158" s="255"/>
      <c r="M158" s="255"/>
      <c r="N158" s="255"/>
      <c r="O158" s="255"/>
      <c r="P158" s="255"/>
    </row>
    <row r="159" spans="1:16" ht="12.75">
      <c r="A159" s="51">
        <v>226</v>
      </c>
      <c r="B159" s="52" t="s">
        <v>408</v>
      </c>
      <c r="C159" s="55" t="s">
        <v>538</v>
      </c>
      <c r="D159" s="54" t="s">
        <v>675</v>
      </c>
      <c r="E159" s="109">
        <v>25</v>
      </c>
      <c r="F159" s="262"/>
      <c r="G159" s="255"/>
      <c r="H159" s="255"/>
      <c r="I159" s="255"/>
      <c r="J159" s="255"/>
      <c r="K159" s="255"/>
      <c r="L159" s="255"/>
      <c r="M159" s="255"/>
      <c r="N159" s="255"/>
      <c r="O159" s="255"/>
      <c r="P159" s="255"/>
    </row>
    <row r="160" spans="1:16" ht="12.75">
      <c r="A160" s="51">
        <v>340</v>
      </c>
      <c r="B160" s="52" t="s">
        <v>406</v>
      </c>
      <c r="C160" s="55" t="s">
        <v>544</v>
      </c>
      <c r="D160" s="54" t="s">
        <v>689</v>
      </c>
      <c r="E160" s="109">
        <v>3.75</v>
      </c>
      <c r="F160" s="262"/>
      <c r="G160" s="255"/>
      <c r="H160" s="255"/>
      <c r="I160" s="255"/>
      <c r="J160" s="255"/>
      <c r="K160" s="255"/>
      <c r="L160" s="255"/>
      <c r="M160" s="255"/>
      <c r="N160" s="255"/>
      <c r="O160" s="255"/>
      <c r="P160" s="255"/>
    </row>
    <row r="161" spans="1:16" ht="22.5">
      <c r="A161" s="51"/>
      <c r="B161" s="52"/>
      <c r="C161" s="55" t="s">
        <v>491</v>
      </c>
      <c r="D161" s="54" t="s">
        <v>674</v>
      </c>
      <c r="E161" s="109">
        <v>-23</v>
      </c>
      <c r="F161" s="262"/>
      <c r="G161" s="255"/>
      <c r="H161" s="255"/>
      <c r="I161" s="255"/>
      <c r="J161" s="255"/>
      <c r="K161" s="255"/>
      <c r="L161" s="255"/>
      <c r="M161" s="255"/>
      <c r="N161" s="255"/>
      <c r="O161" s="255"/>
      <c r="P161" s="255"/>
    </row>
    <row r="162" spans="1:16" ht="12.75">
      <c r="A162" s="341" t="s">
        <v>419</v>
      </c>
      <c r="B162" s="341"/>
      <c r="C162" s="341"/>
      <c r="D162" s="56"/>
      <c r="E162" s="125">
        <f>SUM(E156:E161)</f>
        <v>38.25</v>
      </c>
      <c r="F162" s="262"/>
      <c r="G162" s="255"/>
      <c r="H162" s="255"/>
      <c r="I162" s="255"/>
      <c r="J162" s="255"/>
      <c r="K162" s="255"/>
      <c r="L162" s="255"/>
      <c r="M162" s="255"/>
      <c r="N162" s="255"/>
      <c r="O162" s="255"/>
      <c r="P162" s="255"/>
    </row>
    <row r="163" spans="1:16" s="113" customFormat="1" ht="12.75">
      <c r="A163" s="119"/>
      <c r="B163" s="119"/>
      <c r="C163" s="119"/>
      <c r="D163" s="120"/>
      <c r="E163" s="121"/>
      <c r="F163" s="263"/>
      <c r="G163" s="255"/>
      <c r="H163" s="255"/>
      <c r="I163" s="255"/>
      <c r="J163" s="255"/>
      <c r="K163" s="255"/>
      <c r="L163" s="255"/>
      <c r="M163" s="255"/>
      <c r="N163" s="255"/>
      <c r="O163" s="255"/>
      <c r="P163" s="255"/>
    </row>
    <row r="164" spans="1:16" ht="12.75">
      <c r="A164" s="49"/>
      <c r="B164" s="49"/>
      <c r="C164" s="49"/>
      <c r="D164" s="370"/>
      <c r="E164" s="370"/>
      <c r="F164" s="262"/>
      <c r="G164" s="255"/>
      <c r="H164" s="255"/>
      <c r="I164" s="255"/>
      <c r="J164" s="255"/>
      <c r="K164" s="255"/>
      <c r="L164" s="255"/>
      <c r="M164" s="255"/>
      <c r="N164" s="255"/>
      <c r="O164" s="255"/>
      <c r="P164" s="255"/>
    </row>
    <row r="165" spans="1:16" s="149" customFormat="1" ht="12.75">
      <c r="A165" s="331" t="s">
        <v>717</v>
      </c>
      <c r="B165" s="379"/>
      <c r="C165" s="379"/>
      <c r="D165" s="379"/>
      <c r="E165" s="380"/>
      <c r="F165" s="271"/>
      <c r="G165" s="275"/>
      <c r="H165" s="275"/>
      <c r="I165" s="275"/>
      <c r="J165" s="275"/>
      <c r="K165" s="275"/>
      <c r="L165" s="275"/>
      <c r="M165" s="275"/>
      <c r="N165" s="275"/>
      <c r="O165" s="275"/>
      <c r="P165" s="275"/>
    </row>
    <row r="166" spans="1:17" s="177" customFormat="1" ht="12.75">
      <c r="A166" s="168"/>
      <c r="B166" s="169"/>
      <c r="C166" s="169"/>
      <c r="D166" s="169" t="s">
        <v>856</v>
      </c>
      <c r="E166" s="169"/>
      <c r="F166" s="270"/>
      <c r="G166" s="275"/>
      <c r="H166" s="275"/>
      <c r="I166" s="275"/>
      <c r="J166" s="275"/>
      <c r="K166" s="275"/>
      <c r="L166" s="275"/>
      <c r="M166" s="275"/>
      <c r="N166" s="275"/>
      <c r="O166" s="275"/>
      <c r="P166" s="275"/>
      <c r="Q166" s="272"/>
    </row>
    <row r="167" spans="1:16" ht="12.75">
      <c r="A167" s="345" t="s">
        <v>401</v>
      </c>
      <c r="B167" s="345" t="s">
        <v>402</v>
      </c>
      <c r="C167" s="345" t="s">
        <v>403</v>
      </c>
      <c r="D167" s="341" t="s">
        <v>404</v>
      </c>
      <c r="E167" s="346" t="s">
        <v>405</v>
      </c>
      <c r="F167" s="253"/>
      <c r="G167" s="255"/>
      <c r="H167" s="255"/>
      <c r="I167" s="255"/>
      <c r="J167" s="255"/>
      <c r="K167" s="255"/>
      <c r="L167" s="255"/>
      <c r="M167" s="255"/>
      <c r="N167" s="255"/>
      <c r="O167" s="255"/>
      <c r="P167" s="255"/>
    </row>
    <row r="168" spans="1:16" ht="12.75">
      <c r="A168" s="345"/>
      <c r="B168" s="345"/>
      <c r="C168" s="345"/>
      <c r="D168" s="341"/>
      <c r="E168" s="346"/>
      <c r="F168" s="262"/>
      <c r="G168" s="255"/>
      <c r="H168" s="255"/>
      <c r="I168" s="255"/>
      <c r="J168" s="255"/>
      <c r="K168" s="255"/>
      <c r="L168" s="255"/>
      <c r="M168" s="255"/>
      <c r="N168" s="255"/>
      <c r="O168" s="255"/>
      <c r="P168" s="255"/>
    </row>
    <row r="169" spans="1:16" ht="12.75">
      <c r="A169" s="345"/>
      <c r="B169" s="345"/>
      <c r="C169" s="345"/>
      <c r="D169" s="341"/>
      <c r="E169" s="346"/>
      <c r="F169" s="262"/>
      <c r="G169" s="255"/>
      <c r="H169" s="255"/>
      <c r="I169" s="255"/>
      <c r="J169" s="255"/>
      <c r="K169" s="255"/>
      <c r="L169" s="255"/>
      <c r="M169" s="255"/>
      <c r="N169" s="255"/>
      <c r="O169" s="255"/>
      <c r="P169" s="255"/>
    </row>
    <row r="170" spans="1:16" ht="12.75">
      <c r="A170" s="51">
        <v>226</v>
      </c>
      <c r="B170" s="52" t="s">
        <v>406</v>
      </c>
      <c r="C170" s="53" t="s">
        <v>503</v>
      </c>
      <c r="D170" s="54" t="s">
        <v>547</v>
      </c>
      <c r="E170" s="109">
        <v>12.5</v>
      </c>
      <c r="F170" s="262"/>
      <c r="G170" s="255"/>
      <c r="H170" s="255"/>
      <c r="I170" s="255"/>
      <c r="J170" s="255"/>
      <c r="K170" s="255"/>
      <c r="L170" s="255"/>
      <c r="M170" s="255"/>
      <c r="N170" s="255"/>
      <c r="O170" s="255"/>
      <c r="P170" s="255"/>
    </row>
    <row r="171" spans="1:16" ht="22.5">
      <c r="A171" s="51">
        <v>226</v>
      </c>
      <c r="B171" s="52" t="s">
        <v>410</v>
      </c>
      <c r="C171" s="55" t="s">
        <v>548</v>
      </c>
      <c r="D171" s="55"/>
      <c r="E171" s="109">
        <v>15</v>
      </c>
      <c r="F171" s="262"/>
      <c r="G171" s="255"/>
      <c r="H171" s="255"/>
      <c r="I171" s="255"/>
      <c r="J171" s="255"/>
      <c r="K171" s="255"/>
      <c r="L171" s="255"/>
      <c r="M171" s="255"/>
      <c r="N171" s="255"/>
      <c r="O171" s="255"/>
      <c r="P171" s="255"/>
    </row>
    <row r="172" spans="1:16" ht="22.5">
      <c r="A172" s="51">
        <v>226</v>
      </c>
      <c r="B172" s="52" t="s">
        <v>408</v>
      </c>
      <c r="C172" s="53" t="s">
        <v>536</v>
      </c>
      <c r="D172" s="54"/>
      <c r="E172" s="109">
        <v>5</v>
      </c>
      <c r="F172" s="262"/>
      <c r="G172" s="255"/>
      <c r="H172" s="255"/>
      <c r="I172" s="255"/>
      <c r="J172" s="255"/>
      <c r="K172" s="255"/>
      <c r="L172" s="255"/>
      <c r="M172" s="255"/>
      <c r="N172" s="255"/>
      <c r="O172" s="255"/>
      <c r="P172" s="255"/>
    </row>
    <row r="173" spans="1:16" ht="12.75">
      <c r="A173" s="51">
        <v>222</v>
      </c>
      <c r="B173" s="52" t="s">
        <v>408</v>
      </c>
      <c r="C173" s="55" t="s">
        <v>502</v>
      </c>
      <c r="D173" s="54"/>
      <c r="E173" s="109">
        <v>18</v>
      </c>
      <c r="F173" s="262"/>
      <c r="G173" s="255"/>
      <c r="H173" s="255"/>
      <c r="I173" s="255"/>
      <c r="J173" s="255"/>
      <c r="K173" s="255"/>
      <c r="L173" s="255"/>
      <c r="M173" s="255"/>
      <c r="N173" s="255"/>
      <c r="O173" s="255"/>
      <c r="P173" s="255"/>
    </row>
    <row r="174" spans="1:16" ht="12.75">
      <c r="A174" s="51">
        <v>340</v>
      </c>
      <c r="B174" s="52" t="s">
        <v>408</v>
      </c>
      <c r="C174" s="55" t="s">
        <v>421</v>
      </c>
      <c r="D174" s="54"/>
      <c r="E174" s="109">
        <v>2.5</v>
      </c>
      <c r="F174" s="262"/>
      <c r="G174" s="255"/>
      <c r="H174" s="255"/>
      <c r="I174" s="255"/>
      <c r="J174" s="255"/>
      <c r="K174" s="255"/>
      <c r="L174" s="255"/>
      <c r="M174" s="255"/>
      <c r="N174" s="255"/>
      <c r="O174" s="255"/>
      <c r="P174" s="255"/>
    </row>
    <row r="175" spans="1:16" ht="12.75">
      <c r="A175" s="51">
        <v>340</v>
      </c>
      <c r="B175" s="52" t="s">
        <v>406</v>
      </c>
      <c r="C175" s="55" t="s">
        <v>544</v>
      </c>
      <c r="D175" s="54"/>
      <c r="E175" s="109">
        <v>3</v>
      </c>
      <c r="F175" s="262"/>
      <c r="G175" s="255"/>
      <c r="H175" s="255"/>
      <c r="I175" s="255"/>
      <c r="J175" s="255"/>
      <c r="K175" s="255"/>
      <c r="L175" s="255"/>
      <c r="M175" s="255"/>
      <c r="N175" s="255"/>
      <c r="O175" s="255"/>
      <c r="P175" s="255"/>
    </row>
    <row r="176" spans="1:16" ht="22.5">
      <c r="A176" s="51"/>
      <c r="B176" s="52"/>
      <c r="C176" s="55" t="s">
        <v>491</v>
      </c>
      <c r="D176" s="54" t="s">
        <v>245</v>
      </c>
      <c r="E176" s="109">
        <v>-17.5</v>
      </c>
      <c r="F176" s="262"/>
      <c r="G176" s="255"/>
      <c r="H176" s="255"/>
      <c r="I176" s="255"/>
      <c r="J176" s="255"/>
      <c r="K176" s="255"/>
      <c r="L176" s="255"/>
      <c r="M176" s="255"/>
      <c r="N176" s="255"/>
      <c r="O176" s="255"/>
      <c r="P176" s="255"/>
    </row>
    <row r="177" spans="1:16" ht="12.75">
      <c r="A177" s="51"/>
      <c r="B177" s="52"/>
      <c r="C177" s="55"/>
      <c r="D177" s="54"/>
      <c r="E177" s="109"/>
      <c r="F177" s="262"/>
      <c r="G177" s="255"/>
      <c r="H177" s="255"/>
      <c r="I177" s="255"/>
      <c r="J177" s="255"/>
      <c r="K177" s="255"/>
      <c r="L177" s="255"/>
      <c r="M177" s="255"/>
      <c r="N177" s="255"/>
      <c r="O177" s="255"/>
      <c r="P177" s="255"/>
    </row>
    <row r="178" spans="1:16" ht="12.75">
      <c r="A178" s="341" t="s">
        <v>419</v>
      </c>
      <c r="B178" s="341"/>
      <c r="C178" s="341"/>
      <c r="D178" s="56"/>
      <c r="E178" s="125">
        <f>SUM(E170:E177)</f>
        <v>38.5</v>
      </c>
      <c r="F178" s="262"/>
      <c r="G178" s="255"/>
      <c r="H178" s="255"/>
      <c r="I178" s="255"/>
      <c r="J178" s="255"/>
      <c r="K178" s="255"/>
      <c r="L178" s="255"/>
      <c r="M178" s="255"/>
      <c r="N178" s="255"/>
      <c r="O178" s="255"/>
      <c r="P178" s="255"/>
    </row>
    <row r="179" spans="1:16" s="113" customFormat="1" ht="12.75">
      <c r="A179" s="119"/>
      <c r="B179" s="119"/>
      <c r="C179" s="119"/>
      <c r="D179" s="120"/>
      <c r="E179" s="121"/>
      <c r="F179" s="263"/>
      <c r="G179" s="255"/>
      <c r="H179" s="255"/>
      <c r="I179" s="255"/>
      <c r="J179" s="255"/>
      <c r="K179" s="255"/>
      <c r="L179" s="255"/>
      <c r="M179" s="255"/>
      <c r="N179" s="255"/>
      <c r="O179" s="255"/>
      <c r="P179" s="255"/>
    </row>
    <row r="180" spans="1:16" s="88" customFormat="1" ht="12.75">
      <c r="A180" s="130"/>
      <c r="B180" s="130"/>
      <c r="C180" s="130"/>
      <c r="D180" s="131"/>
      <c r="E180" s="132"/>
      <c r="F180" s="252"/>
      <c r="G180" s="255"/>
      <c r="H180" s="255"/>
      <c r="I180" s="255"/>
      <c r="J180" s="255"/>
      <c r="K180" s="255"/>
      <c r="L180" s="255"/>
      <c r="M180" s="255"/>
      <c r="N180" s="255"/>
      <c r="O180" s="255"/>
      <c r="P180" s="255"/>
    </row>
    <row r="181" spans="1:16" s="88" customFormat="1" ht="12.75">
      <c r="A181" s="130"/>
      <c r="B181" s="130"/>
      <c r="C181" s="130"/>
      <c r="D181" s="131"/>
      <c r="E181" s="132"/>
      <c r="F181" s="268"/>
      <c r="G181" s="255"/>
      <c r="H181" s="255"/>
      <c r="I181" s="255"/>
      <c r="J181" s="255"/>
      <c r="K181" s="255"/>
      <c r="L181" s="255"/>
      <c r="M181" s="255"/>
      <c r="N181" s="255"/>
      <c r="O181" s="255"/>
      <c r="P181" s="255"/>
    </row>
    <row r="182" spans="1:16" s="88" customFormat="1" ht="12.75">
      <c r="A182" s="130"/>
      <c r="B182" s="130"/>
      <c r="C182" s="130"/>
      <c r="D182" s="131"/>
      <c r="E182" s="132"/>
      <c r="F182" s="268"/>
      <c r="G182" s="255"/>
      <c r="H182" s="255"/>
      <c r="I182" s="255"/>
      <c r="J182" s="255"/>
      <c r="K182" s="255"/>
      <c r="L182" s="255"/>
      <c r="M182" s="255"/>
      <c r="N182" s="255"/>
      <c r="O182" s="255"/>
      <c r="P182" s="255"/>
    </row>
    <row r="183" spans="1:16" s="88" customFormat="1" ht="12.75">
      <c r="A183" s="130"/>
      <c r="B183" s="130"/>
      <c r="C183" s="130"/>
      <c r="D183" s="131"/>
      <c r="E183" s="132"/>
      <c r="F183" s="268"/>
      <c r="G183" s="255"/>
      <c r="H183" s="255"/>
      <c r="I183" s="255"/>
      <c r="J183" s="255"/>
      <c r="K183" s="255"/>
      <c r="L183" s="255"/>
      <c r="M183" s="255"/>
      <c r="N183" s="255"/>
      <c r="O183" s="255"/>
      <c r="P183" s="255"/>
    </row>
    <row r="184" spans="1:16" s="88" customFormat="1" ht="12.75">
      <c r="A184" s="130"/>
      <c r="B184" s="130"/>
      <c r="C184" s="130"/>
      <c r="D184" s="131"/>
      <c r="E184" s="132"/>
      <c r="F184" s="268"/>
      <c r="G184" s="255"/>
      <c r="H184" s="255"/>
      <c r="I184" s="255"/>
      <c r="J184" s="255"/>
      <c r="K184" s="255"/>
      <c r="L184" s="255"/>
      <c r="M184" s="255"/>
      <c r="N184" s="255"/>
      <c r="O184" s="255"/>
      <c r="P184" s="255"/>
    </row>
    <row r="185" spans="1:16" s="88" customFormat="1" ht="12.75">
      <c r="A185" s="130"/>
      <c r="B185" s="130"/>
      <c r="C185" s="130"/>
      <c r="D185" s="131"/>
      <c r="E185" s="132"/>
      <c r="F185" s="268"/>
      <c r="G185" s="255"/>
      <c r="H185" s="255"/>
      <c r="I185" s="255"/>
      <c r="J185" s="255"/>
      <c r="K185" s="255"/>
      <c r="L185" s="255"/>
      <c r="M185" s="255"/>
      <c r="N185" s="255"/>
      <c r="O185" s="255"/>
      <c r="P185" s="255"/>
    </row>
    <row r="186" spans="1:16" s="88" customFormat="1" ht="12.75">
      <c r="A186" s="130"/>
      <c r="B186" s="130"/>
      <c r="C186" s="130"/>
      <c r="D186" s="131"/>
      <c r="E186" s="132"/>
      <c r="F186" s="268"/>
      <c r="G186" s="255"/>
      <c r="H186" s="255"/>
      <c r="I186" s="255"/>
      <c r="J186" s="255"/>
      <c r="K186" s="255"/>
      <c r="L186" s="255"/>
      <c r="M186" s="255"/>
      <c r="N186" s="255"/>
      <c r="O186" s="255"/>
      <c r="P186" s="255"/>
    </row>
    <row r="187" spans="1:16" s="88" customFormat="1" ht="12.75">
      <c r="A187" s="130"/>
      <c r="B187" s="130"/>
      <c r="C187" s="130"/>
      <c r="D187" s="131"/>
      <c r="E187" s="132"/>
      <c r="F187" s="268"/>
      <c r="G187" s="255"/>
      <c r="H187" s="255"/>
      <c r="I187" s="255"/>
      <c r="J187" s="255"/>
      <c r="K187" s="255"/>
      <c r="L187" s="255"/>
      <c r="M187" s="255"/>
      <c r="N187" s="255"/>
      <c r="O187" s="255"/>
      <c r="P187" s="255"/>
    </row>
    <row r="188" spans="1:16" s="88" customFormat="1" ht="12.75">
      <c r="A188" s="130"/>
      <c r="B188" s="130"/>
      <c r="C188" s="130"/>
      <c r="D188" s="131"/>
      <c r="E188" s="132"/>
      <c r="F188" s="268"/>
      <c r="G188" s="255"/>
      <c r="H188" s="255"/>
      <c r="I188" s="255"/>
      <c r="J188" s="255"/>
      <c r="K188" s="255"/>
      <c r="L188" s="255"/>
      <c r="M188" s="255"/>
      <c r="N188" s="255"/>
      <c r="O188" s="255"/>
      <c r="P188" s="255"/>
    </row>
    <row r="189" spans="1:16" s="88" customFormat="1" ht="12.75">
      <c r="A189" s="130"/>
      <c r="B189" s="130"/>
      <c r="C189" s="130"/>
      <c r="D189" s="131"/>
      <c r="E189" s="132"/>
      <c r="F189" s="268"/>
      <c r="G189" s="255"/>
      <c r="H189" s="255"/>
      <c r="I189" s="255"/>
      <c r="J189" s="255"/>
      <c r="K189" s="255"/>
      <c r="L189" s="255"/>
      <c r="M189" s="255"/>
      <c r="N189" s="255"/>
      <c r="O189" s="255"/>
      <c r="P189" s="255"/>
    </row>
    <row r="190" spans="1:16" s="88" customFormat="1" ht="12.75">
      <c r="A190" s="130"/>
      <c r="B190" s="130"/>
      <c r="C190" s="130"/>
      <c r="D190" s="131"/>
      <c r="E190" s="132"/>
      <c r="F190" s="268"/>
      <c r="G190" s="255"/>
      <c r="H190" s="255"/>
      <c r="I190" s="255"/>
      <c r="J190" s="255"/>
      <c r="K190" s="255"/>
      <c r="L190" s="255"/>
      <c r="M190" s="255"/>
      <c r="N190" s="255"/>
      <c r="O190" s="255"/>
      <c r="P190" s="255"/>
    </row>
    <row r="191" spans="1:16" s="88" customFormat="1" ht="12.75">
      <c r="A191" s="130"/>
      <c r="B191" s="130"/>
      <c r="C191" s="130"/>
      <c r="D191" s="131"/>
      <c r="E191" s="132"/>
      <c r="F191" s="268"/>
      <c r="G191" s="255"/>
      <c r="H191" s="255"/>
      <c r="I191" s="255"/>
      <c r="J191" s="255"/>
      <c r="K191" s="255"/>
      <c r="L191" s="255"/>
      <c r="M191" s="255"/>
      <c r="N191" s="255"/>
      <c r="O191" s="255"/>
      <c r="P191" s="255"/>
    </row>
    <row r="192" spans="1:16" s="149" customFormat="1" ht="12.75">
      <c r="A192" s="331" t="s">
        <v>718</v>
      </c>
      <c r="B192" s="379"/>
      <c r="C192" s="379"/>
      <c r="D192" s="379"/>
      <c r="E192" s="380"/>
      <c r="F192" s="271"/>
      <c r="G192" s="275"/>
      <c r="H192" s="275"/>
      <c r="I192" s="275"/>
      <c r="J192" s="275"/>
      <c r="K192" s="275"/>
      <c r="L192" s="275"/>
      <c r="M192" s="275"/>
      <c r="N192" s="275"/>
      <c r="O192" s="275"/>
      <c r="P192" s="275"/>
    </row>
    <row r="193" spans="1:17" s="177" customFormat="1" ht="38.25">
      <c r="A193" s="168"/>
      <c r="B193" s="169"/>
      <c r="C193" s="169"/>
      <c r="D193" s="169" t="s">
        <v>918</v>
      </c>
      <c r="E193" s="169"/>
      <c r="F193" s="270"/>
      <c r="G193" s="275"/>
      <c r="H193" s="275"/>
      <c r="I193" s="275"/>
      <c r="J193" s="275"/>
      <c r="K193" s="275"/>
      <c r="L193" s="275"/>
      <c r="M193" s="275"/>
      <c r="N193" s="275"/>
      <c r="O193" s="275"/>
      <c r="P193" s="275"/>
      <c r="Q193" s="272"/>
    </row>
    <row r="194" spans="1:16" ht="12.75">
      <c r="A194" s="345" t="s">
        <v>401</v>
      </c>
      <c r="B194" s="345" t="s">
        <v>402</v>
      </c>
      <c r="C194" s="345" t="s">
        <v>403</v>
      </c>
      <c r="D194" s="341" t="s">
        <v>404</v>
      </c>
      <c r="E194" s="346" t="s">
        <v>405</v>
      </c>
      <c r="F194" s="253"/>
      <c r="G194" s="255"/>
      <c r="H194" s="255"/>
      <c r="I194" s="255"/>
      <c r="J194" s="255"/>
      <c r="K194" s="255"/>
      <c r="L194" s="255"/>
      <c r="M194" s="255"/>
      <c r="N194" s="255"/>
      <c r="O194" s="255"/>
      <c r="P194" s="255"/>
    </row>
    <row r="195" spans="1:16" ht="12.75">
      <c r="A195" s="345"/>
      <c r="B195" s="345"/>
      <c r="C195" s="345"/>
      <c r="D195" s="341"/>
      <c r="E195" s="346"/>
      <c r="F195" s="262"/>
      <c r="G195" s="255"/>
      <c r="H195" s="255"/>
      <c r="I195" s="255"/>
      <c r="J195" s="255"/>
      <c r="K195" s="255"/>
      <c r="L195" s="255"/>
      <c r="M195" s="255"/>
      <c r="N195" s="255"/>
      <c r="O195" s="255"/>
      <c r="P195" s="255"/>
    </row>
    <row r="196" spans="1:16" ht="12.75">
      <c r="A196" s="345"/>
      <c r="B196" s="345"/>
      <c r="C196" s="345"/>
      <c r="D196" s="341"/>
      <c r="E196" s="346"/>
      <c r="F196" s="262"/>
      <c r="G196" s="255"/>
      <c r="H196" s="255"/>
      <c r="I196" s="255"/>
      <c r="J196" s="255"/>
      <c r="K196" s="255"/>
      <c r="L196" s="255"/>
      <c r="M196" s="255"/>
      <c r="N196" s="255"/>
      <c r="O196" s="255"/>
      <c r="P196" s="255"/>
    </row>
    <row r="197" spans="1:16" ht="12.75">
      <c r="A197" s="387">
        <v>226</v>
      </c>
      <c r="B197" s="52" t="s">
        <v>406</v>
      </c>
      <c r="C197" s="53" t="s">
        <v>507</v>
      </c>
      <c r="D197" s="54" t="s">
        <v>647</v>
      </c>
      <c r="E197" s="109">
        <v>16.5</v>
      </c>
      <c r="F197" s="262"/>
      <c r="G197" s="255"/>
      <c r="H197" s="255"/>
      <c r="I197" s="255"/>
      <c r="J197" s="255"/>
      <c r="K197" s="255"/>
      <c r="L197" s="255"/>
      <c r="M197" s="255"/>
      <c r="N197" s="255"/>
      <c r="O197" s="255"/>
      <c r="P197" s="255"/>
    </row>
    <row r="198" spans="1:16" ht="45">
      <c r="A198" s="388"/>
      <c r="B198" s="52" t="s">
        <v>410</v>
      </c>
      <c r="C198" s="53" t="s">
        <v>411</v>
      </c>
      <c r="D198" s="54" t="s">
        <v>648</v>
      </c>
      <c r="E198" s="109">
        <v>20</v>
      </c>
      <c r="F198" s="262"/>
      <c r="G198" s="255"/>
      <c r="H198" s="255"/>
      <c r="I198" s="255"/>
      <c r="J198" s="255"/>
      <c r="K198" s="255"/>
      <c r="L198" s="255"/>
      <c r="M198" s="255"/>
      <c r="N198" s="255"/>
      <c r="O198" s="255"/>
      <c r="P198" s="255"/>
    </row>
    <row r="199" spans="1:16" ht="12.75">
      <c r="A199" s="389"/>
      <c r="B199" s="52" t="s">
        <v>408</v>
      </c>
      <c r="C199" s="55" t="s">
        <v>504</v>
      </c>
      <c r="D199" s="54"/>
      <c r="E199" s="109">
        <v>8</v>
      </c>
      <c r="F199" s="262"/>
      <c r="G199" s="255"/>
      <c r="H199" s="255"/>
      <c r="I199" s="255"/>
      <c r="J199" s="255"/>
      <c r="K199" s="255"/>
      <c r="L199" s="255"/>
      <c r="M199" s="255"/>
      <c r="N199" s="255"/>
      <c r="O199" s="255"/>
      <c r="P199" s="255"/>
    </row>
    <row r="200" spans="1:16" ht="12.75">
      <c r="A200" s="103">
        <v>340</v>
      </c>
      <c r="B200" s="52" t="s">
        <v>408</v>
      </c>
      <c r="C200" s="101" t="s">
        <v>649</v>
      </c>
      <c r="D200" s="54"/>
      <c r="E200" s="110">
        <v>4</v>
      </c>
      <c r="F200" s="262"/>
      <c r="G200" s="255"/>
      <c r="H200" s="255"/>
      <c r="I200" s="255"/>
      <c r="J200" s="255"/>
      <c r="K200" s="255"/>
      <c r="L200" s="255"/>
      <c r="M200" s="255"/>
      <c r="N200" s="255"/>
      <c r="O200" s="255"/>
      <c r="P200" s="255"/>
    </row>
    <row r="201" spans="1:16" ht="12.75">
      <c r="A201" s="103"/>
      <c r="B201" s="52" t="s">
        <v>415</v>
      </c>
      <c r="C201" s="101" t="s">
        <v>422</v>
      </c>
      <c r="D201" s="54"/>
      <c r="E201" s="110">
        <v>0.5</v>
      </c>
      <c r="F201" s="262"/>
      <c r="G201" s="255"/>
      <c r="H201" s="255"/>
      <c r="I201" s="255"/>
      <c r="J201" s="255"/>
      <c r="K201" s="255"/>
      <c r="L201" s="255"/>
      <c r="M201" s="255"/>
      <c r="N201" s="255"/>
      <c r="O201" s="255"/>
      <c r="P201" s="255"/>
    </row>
    <row r="202" spans="1:16" ht="12.75" customHeight="1">
      <c r="A202" s="51"/>
      <c r="B202" s="52"/>
      <c r="C202" s="101" t="s">
        <v>491</v>
      </c>
      <c r="D202" s="54" t="s">
        <v>676</v>
      </c>
      <c r="E202" s="110">
        <v>-23.1</v>
      </c>
      <c r="F202" s="262"/>
      <c r="G202" s="255"/>
      <c r="H202" s="255"/>
      <c r="I202" s="255"/>
      <c r="J202" s="255"/>
      <c r="K202" s="255"/>
      <c r="L202" s="255"/>
      <c r="M202" s="255"/>
      <c r="N202" s="255"/>
      <c r="O202" s="255"/>
      <c r="P202" s="255"/>
    </row>
    <row r="203" spans="1:16" ht="12.75">
      <c r="A203" s="341" t="s">
        <v>419</v>
      </c>
      <c r="B203" s="341"/>
      <c r="C203" s="341"/>
      <c r="D203" s="56"/>
      <c r="E203" s="125">
        <f>SUM(E197:E202)</f>
        <v>25.9</v>
      </c>
      <c r="F203" s="262"/>
      <c r="G203" s="255"/>
      <c r="H203" s="255"/>
      <c r="I203" s="255"/>
      <c r="J203" s="255"/>
      <c r="K203" s="255"/>
      <c r="L203" s="255"/>
      <c r="M203" s="255"/>
      <c r="N203" s="255"/>
      <c r="O203" s="255"/>
      <c r="P203" s="255"/>
    </row>
    <row r="204" spans="1:16" s="88" customFormat="1" ht="12.75">
      <c r="A204" s="130"/>
      <c r="B204" s="130"/>
      <c r="C204" s="130"/>
      <c r="D204" s="131"/>
      <c r="E204" s="132" t="s">
        <v>495</v>
      </c>
      <c r="F204" s="252"/>
      <c r="G204" s="255"/>
      <c r="H204" s="255"/>
      <c r="I204" s="255"/>
      <c r="J204" s="255"/>
      <c r="K204" s="255"/>
      <c r="L204" s="255"/>
      <c r="M204" s="255"/>
      <c r="N204" s="255"/>
      <c r="O204" s="255"/>
      <c r="P204" s="255"/>
    </row>
    <row r="205" spans="1:16" s="113" customFormat="1" ht="12.75">
      <c r="A205" s="119"/>
      <c r="B205" s="119"/>
      <c r="C205" s="119"/>
      <c r="D205" s="120"/>
      <c r="E205" s="121">
        <f>E203+E178+E162+E148+E135+E124+E115</f>
        <v>275</v>
      </c>
      <c r="F205" s="263"/>
      <c r="G205" s="255"/>
      <c r="H205" s="255"/>
      <c r="I205" s="255"/>
      <c r="J205" s="255"/>
      <c r="K205" s="255"/>
      <c r="L205" s="255"/>
      <c r="M205" s="255"/>
      <c r="N205" s="255"/>
      <c r="O205" s="255"/>
      <c r="P205" s="255"/>
    </row>
    <row r="206" spans="1:16" ht="12.75">
      <c r="A206" s="49"/>
      <c r="B206" s="49"/>
      <c r="C206" s="49"/>
      <c r="D206" s="370"/>
      <c r="E206" s="370"/>
      <c r="F206" s="262"/>
      <c r="G206" s="255"/>
      <c r="H206" s="255"/>
      <c r="I206" s="255"/>
      <c r="J206" s="255"/>
      <c r="K206" s="255"/>
      <c r="L206" s="255"/>
      <c r="M206" s="255"/>
      <c r="N206" s="255"/>
      <c r="O206" s="255"/>
      <c r="P206" s="255"/>
    </row>
    <row r="207" spans="1:16" ht="51.75" customHeight="1">
      <c r="A207" s="337" t="s">
        <v>719</v>
      </c>
      <c r="B207" s="371"/>
      <c r="C207" s="371"/>
      <c r="D207" s="371"/>
      <c r="E207" s="372"/>
      <c r="F207" s="262">
        <v>375</v>
      </c>
      <c r="G207" s="255"/>
      <c r="H207" s="255"/>
      <c r="I207" s="255"/>
      <c r="J207" s="255"/>
      <c r="K207" s="255"/>
      <c r="L207" s="255"/>
      <c r="M207" s="255"/>
      <c r="N207" s="255"/>
      <c r="O207" s="255"/>
      <c r="P207" s="255"/>
    </row>
    <row r="208" spans="1:16" s="88" customFormat="1" ht="19.5" customHeight="1">
      <c r="A208" s="150"/>
      <c r="B208" s="151"/>
      <c r="C208" s="151"/>
      <c r="D208" s="151"/>
      <c r="E208" s="151"/>
      <c r="F208" s="252"/>
      <c r="G208" s="255"/>
      <c r="H208" s="255"/>
      <c r="I208" s="255"/>
      <c r="J208" s="255"/>
      <c r="K208" s="255"/>
      <c r="L208" s="255"/>
      <c r="M208" s="255"/>
      <c r="N208" s="255"/>
      <c r="O208" s="255"/>
      <c r="P208" s="255"/>
    </row>
    <row r="209" spans="1:16" s="84" customFormat="1" ht="52.5" customHeight="1">
      <c r="A209" s="338" t="s">
        <v>779</v>
      </c>
      <c r="B209" s="339"/>
      <c r="C209" s="339"/>
      <c r="D209" s="339"/>
      <c r="E209" s="328"/>
      <c r="F209" s="265"/>
      <c r="G209" s="255"/>
      <c r="H209" s="255"/>
      <c r="I209" s="255"/>
      <c r="J209" s="255"/>
      <c r="K209" s="255"/>
      <c r="L209" s="255"/>
      <c r="M209" s="255"/>
      <c r="N209" s="255"/>
      <c r="O209" s="255"/>
      <c r="P209" s="255"/>
    </row>
    <row r="210" spans="1:17" s="162" customFormat="1" ht="16.5" customHeight="1">
      <c r="A210" s="172"/>
      <c r="B210" s="172"/>
      <c r="C210" s="172"/>
      <c r="D210" s="172" t="s">
        <v>857</v>
      </c>
      <c r="E210" s="172"/>
      <c r="F210" s="252"/>
      <c r="G210" s="255"/>
      <c r="H210" s="255"/>
      <c r="I210" s="255"/>
      <c r="J210" s="255"/>
      <c r="K210" s="255"/>
      <c r="L210" s="255"/>
      <c r="M210" s="255"/>
      <c r="N210" s="255"/>
      <c r="O210" s="255"/>
      <c r="P210" s="255"/>
      <c r="Q210" s="254"/>
    </row>
    <row r="211" spans="1:16" ht="12.75">
      <c r="A211" s="345" t="s">
        <v>401</v>
      </c>
      <c r="B211" s="345" t="s">
        <v>402</v>
      </c>
      <c r="C211" s="345" t="s">
        <v>403</v>
      </c>
      <c r="D211" s="341" t="s">
        <v>404</v>
      </c>
      <c r="E211" s="346" t="s">
        <v>405</v>
      </c>
      <c r="F211" s="253"/>
      <c r="G211" s="255"/>
      <c r="H211" s="255"/>
      <c r="I211" s="255"/>
      <c r="J211" s="255"/>
      <c r="K211" s="255"/>
      <c r="L211" s="255"/>
      <c r="M211" s="255"/>
      <c r="N211" s="255"/>
      <c r="O211" s="255"/>
      <c r="P211" s="255"/>
    </row>
    <row r="212" spans="1:16" ht="12.75">
      <c r="A212" s="345"/>
      <c r="B212" s="345"/>
      <c r="C212" s="345"/>
      <c r="D212" s="341"/>
      <c r="E212" s="346"/>
      <c r="F212" s="262"/>
      <c r="G212" s="255"/>
      <c r="H212" s="255"/>
      <c r="I212" s="255"/>
      <c r="J212" s="255"/>
      <c r="K212" s="255"/>
      <c r="L212" s="255"/>
      <c r="M212" s="255"/>
      <c r="N212" s="255"/>
      <c r="O212" s="255"/>
      <c r="P212" s="255"/>
    </row>
    <row r="213" spans="1:16" ht="12.75">
      <c r="A213" s="345"/>
      <c r="B213" s="345"/>
      <c r="C213" s="345"/>
      <c r="D213" s="341"/>
      <c r="E213" s="346"/>
      <c r="F213" s="262"/>
      <c r="G213" s="255"/>
      <c r="H213" s="255"/>
      <c r="I213" s="255"/>
      <c r="J213" s="255"/>
      <c r="K213" s="255"/>
      <c r="L213" s="255"/>
      <c r="M213" s="255"/>
      <c r="N213" s="255"/>
      <c r="O213" s="255"/>
      <c r="P213" s="255"/>
    </row>
    <row r="214" spans="1:16" ht="22.5">
      <c r="A214" s="51"/>
      <c r="B214" s="52"/>
      <c r="C214" s="53" t="s">
        <v>531</v>
      </c>
      <c r="D214" s="54" t="s">
        <v>551</v>
      </c>
      <c r="E214" s="109">
        <v>30</v>
      </c>
      <c r="F214" s="262"/>
      <c r="G214" s="255"/>
      <c r="H214" s="255"/>
      <c r="I214" s="255"/>
      <c r="J214" s="255"/>
      <c r="K214" s="255"/>
      <c r="L214" s="255"/>
      <c r="M214" s="255"/>
      <c r="N214" s="255"/>
      <c r="O214" s="255"/>
      <c r="P214" s="255"/>
    </row>
    <row r="215" spans="1:16" ht="12.75">
      <c r="A215" s="341" t="s">
        <v>419</v>
      </c>
      <c r="B215" s="341"/>
      <c r="C215" s="341"/>
      <c r="D215" s="56"/>
      <c r="E215" s="125">
        <f>SUM(E214:E214)</f>
        <v>30</v>
      </c>
      <c r="F215" s="262"/>
      <c r="G215" s="255"/>
      <c r="H215" s="255"/>
      <c r="I215" s="255"/>
      <c r="J215" s="255"/>
      <c r="K215" s="255"/>
      <c r="L215" s="255"/>
      <c r="M215" s="255"/>
      <c r="N215" s="255"/>
      <c r="O215" s="255"/>
      <c r="P215" s="255"/>
    </row>
    <row r="216" spans="1:16" s="113" customFormat="1" ht="12.75">
      <c r="A216" s="119"/>
      <c r="B216" s="119"/>
      <c r="C216" s="119"/>
      <c r="D216" s="120"/>
      <c r="E216" s="121"/>
      <c r="F216" s="263"/>
      <c r="G216" s="255"/>
      <c r="H216" s="255"/>
      <c r="I216" s="255"/>
      <c r="J216" s="255"/>
      <c r="K216" s="255"/>
      <c r="L216" s="255"/>
      <c r="M216" s="255"/>
      <c r="N216" s="255"/>
      <c r="O216" s="255"/>
      <c r="P216" s="255"/>
    </row>
    <row r="217" spans="1:16" ht="12.75">
      <c r="A217" s="49"/>
      <c r="B217" s="49"/>
      <c r="C217" s="49"/>
      <c r="D217" s="329"/>
      <c r="E217" s="330"/>
      <c r="F217" s="262"/>
      <c r="G217" s="255"/>
      <c r="H217" s="255"/>
      <c r="I217" s="255"/>
      <c r="J217" s="255"/>
      <c r="K217" s="255"/>
      <c r="L217" s="255"/>
      <c r="M217" s="255"/>
      <c r="N217" s="255"/>
      <c r="O217" s="255"/>
      <c r="P217" s="255"/>
    </row>
    <row r="218" spans="1:16" ht="54" customHeight="1">
      <c r="A218" s="331" t="s">
        <v>781</v>
      </c>
      <c r="B218" s="332"/>
      <c r="C218" s="332"/>
      <c r="D218" s="332"/>
      <c r="E218" s="368"/>
      <c r="F218" s="256"/>
      <c r="G218" s="255"/>
      <c r="H218" s="255"/>
      <c r="I218" s="255"/>
      <c r="J218" s="255"/>
      <c r="K218" s="255"/>
      <c r="L218" s="255"/>
      <c r="M218" s="255"/>
      <c r="N218" s="255"/>
      <c r="O218" s="255"/>
      <c r="P218" s="255"/>
    </row>
    <row r="219" spans="1:17" s="162" customFormat="1" ht="27" customHeight="1">
      <c r="A219" s="168"/>
      <c r="B219" s="168"/>
      <c r="C219" s="168"/>
      <c r="D219" s="168" t="s">
        <v>858</v>
      </c>
      <c r="E219" s="168"/>
      <c r="F219" s="252"/>
      <c r="G219" s="255"/>
      <c r="H219" s="255"/>
      <c r="I219" s="255"/>
      <c r="J219" s="255"/>
      <c r="K219" s="255"/>
      <c r="L219" s="255"/>
      <c r="M219" s="255"/>
      <c r="N219" s="255"/>
      <c r="O219" s="255"/>
      <c r="P219" s="255"/>
      <c r="Q219" s="254"/>
    </row>
    <row r="220" spans="1:16" ht="12.75">
      <c r="A220" s="345" t="s">
        <v>401</v>
      </c>
      <c r="B220" s="345" t="s">
        <v>402</v>
      </c>
      <c r="C220" s="345" t="s">
        <v>403</v>
      </c>
      <c r="D220" s="341" t="s">
        <v>404</v>
      </c>
      <c r="E220" s="346" t="s">
        <v>405</v>
      </c>
      <c r="F220" s="253"/>
      <c r="G220" s="255"/>
      <c r="H220" s="255"/>
      <c r="I220" s="255"/>
      <c r="J220" s="255"/>
      <c r="K220" s="255"/>
      <c r="L220" s="255"/>
      <c r="M220" s="255"/>
      <c r="N220" s="255"/>
      <c r="O220" s="255"/>
      <c r="P220" s="255"/>
    </row>
    <row r="221" spans="1:16" ht="12.75">
      <c r="A221" s="345"/>
      <c r="B221" s="345"/>
      <c r="C221" s="345"/>
      <c r="D221" s="341"/>
      <c r="E221" s="346"/>
      <c r="F221" s="262"/>
      <c r="G221" s="255"/>
      <c r="H221" s="255"/>
      <c r="I221" s="255"/>
      <c r="J221" s="255"/>
      <c r="K221" s="255"/>
      <c r="L221" s="255"/>
      <c r="M221" s="255"/>
      <c r="N221" s="255"/>
      <c r="O221" s="255"/>
      <c r="P221" s="255"/>
    </row>
    <row r="222" spans="1:16" ht="12.75">
      <c r="A222" s="345"/>
      <c r="B222" s="345"/>
      <c r="C222" s="345"/>
      <c r="D222" s="341"/>
      <c r="E222" s="346"/>
      <c r="F222" s="262"/>
      <c r="G222" s="255"/>
      <c r="H222" s="255"/>
      <c r="I222" s="255"/>
      <c r="J222" s="255"/>
      <c r="K222" s="255"/>
      <c r="L222" s="255"/>
      <c r="M222" s="255"/>
      <c r="N222" s="255"/>
      <c r="O222" s="255"/>
      <c r="P222" s="255"/>
    </row>
    <row r="223" spans="1:16" ht="22.5">
      <c r="A223" s="51">
        <v>226</v>
      </c>
      <c r="B223" s="52" t="s">
        <v>408</v>
      </c>
      <c r="C223" s="53" t="s">
        <v>530</v>
      </c>
      <c r="D223" s="54" t="s">
        <v>552</v>
      </c>
      <c r="E223" s="109">
        <v>100</v>
      </c>
      <c r="F223" s="262"/>
      <c r="G223" s="255"/>
      <c r="H223" s="255"/>
      <c r="I223" s="255"/>
      <c r="J223" s="255"/>
      <c r="K223" s="255"/>
      <c r="L223" s="255"/>
      <c r="M223" s="255"/>
      <c r="N223" s="255"/>
      <c r="O223" s="255"/>
      <c r="P223" s="255"/>
    </row>
    <row r="224" spans="1:16" ht="12.75">
      <c r="A224" s="341" t="s">
        <v>419</v>
      </c>
      <c r="B224" s="341"/>
      <c r="C224" s="341"/>
      <c r="D224" s="56"/>
      <c r="E224" s="125">
        <f>SUM(E223:E223)</f>
        <v>100</v>
      </c>
      <c r="F224" s="262"/>
      <c r="G224" s="255"/>
      <c r="H224" s="255"/>
      <c r="I224" s="255"/>
      <c r="J224" s="255"/>
      <c r="K224" s="255"/>
      <c r="L224" s="255"/>
      <c r="M224" s="255"/>
      <c r="N224" s="255"/>
      <c r="O224" s="255"/>
      <c r="P224" s="255"/>
    </row>
    <row r="225" spans="1:16" s="113" customFormat="1" ht="12.75">
      <c r="A225" s="119"/>
      <c r="B225" s="119"/>
      <c r="C225" s="119"/>
      <c r="D225" s="120"/>
      <c r="E225" s="121"/>
      <c r="F225" s="263"/>
      <c r="G225" s="255"/>
      <c r="H225" s="255"/>
      <c r="I225" s="255"/>
      <c r="J225" s="255"/>
      <c r="K225" s="255"/>
      <c r="L225" s="255"/>
      <c r="M225" s="255"/>
      <c r="N225" s="255"/>
      <c r="O225" s="255"/>
      <c r="P225" s="255"/>
    </row>
    <row r="226" spans="1:16" s="88" customFormat="1" ht="12.75">
      <c r="A226" s="130"/>
      <c r="B226" s="130"/>
      <c r="C226" s="130"/>
      <c r="D226" s="131"/>
      <c r="E226" s="132"/>
      <c r="F226" s="252"/>
      <c r="G226" s="255"/>
      <c r="H226" s="255"/>
      <c r="I226" s="255"/>
      <c r="J226" s="255"/>
      <c r="K226" s="255"/>
      <c r="L226" s="255"/>
      <c r="M226" s="255"/>
      <c r="N226" s="255"/>
      <c r="O226" s="255"/>
      <c r="P226" s="255"/>
    </row>
    <row r="227" spans="1:16" s="88" customFormat="1" ht="12.75">
      <c r="A227" s="130"/>
      <c r="B227" s="130"/>
      <c r="C227" s="130"/>
      <c r="D227" s="131"/>
      <c r="E227" s="132"/>
      <c r="F227" s="268"/>
      <c r="G227" s="255"/>
      <c r="H227" s="255"/>
      <c r="I227" s="255"/>
      <c r="J227" s="255"/>
      <c r="K227" s="255"/>
      <c r="L227" s="255"/>
      <c r="M227" s="255"/>
      <c r="N227" s="255"/>
      <c r="O227" s="255"/>
      <c r="P227" s="255"/>
    </row>
    <row r="228" spans="1:16" s="88" customFormat="1" ht="12.75">
      <c r="A228" s="130"/>
      <c r="B228" s="130"/>
      <c r="C228" s="130"/>
      <c r="D228" s="131"/>
      <c r="E228" s="132"/>
      <c r="F228" s="268"/>
      <c r="G228" s="255"/>
      <c r="H228" s="255"/>
      <c r="I228" s="255"/>
      <c r="J228" s="255"/>
      <c r="K228" s="255"/>
      <c r="L228" s="255"/>
      <c r="M228" s="255"/>
      <c r="N228" s="255"/>
      <c r="O228" s="255"/>
      <c r="P228" s="255"/>
    </row>
    <row r="229" spans="1:16" ht="49.5" customHeight="1">
      <c r="A229" s="331" t="s">
        <v>782</v>
      </c>
      <c r="B229" s="379"/>
      <c r="C229" s="379"/>
      <c r="D229" s="379"/>
      <c r="E229" s="380"/>
      <c r="F229" s="256"/>
      <c r="G229" s="255"/>
      <c r="H229" s="255"/>
      <c r="I229" s="255"/>
      <c r="J229" s="255"/>
      <c r="K229" s="255"/>
      <c r="L229" s="255"/>
      <c r="M229" s="255"/>
      <c r="N229" s="255"/>
      <c r="O229" s="255"/>
      <c r="P229" s="255"/>
    </row>
    <row r="230" spans="1:17" s="162" customFormat="1" ht="16.5" customHeight="1">
      <c r="A230" s="168"/>
      <c r="B230" s="169"/>
      <c r="C230" s="169"/>
      <c r="D230" s="169" t="s">
        <v>859</v>
      </c>
      <c r="E230" s="169"/>
      <c r="F230" s="252"/>
      <c r="G230" s="255"/>
      <c r="H230" s="255"/>
      <c r="I230" s="255"/>
      <c r="J230" s="255"/>
      <c r="K230" s="255"/>
      <c r="L230" s="255"/>
      <c r="M230" s="255"/>
      <c r="N230" s="255"/>
      <c r="O230" s="255"/>
      <c r="P230" s="255"/>
      <c r="Q230" s="254"/>
    </row>
    <row r="231" spans="1:16" ht="12.75">
      <c r="A231" s="345" t="s">
        <v>401</v>
      </c>
      <c r="B231" s="345" t="s">
        <v>402</v>
      </c>
      <c r="C231" s="345" t="s">
        <v>403</v>
      </c>
      <c r="D231" s="341" t="s">
        <v>404</v>
      </c>
      <c r="E231" s="346" t="s">
        <v>405</v>
      </c>
      <c r="F231" s="253"/>
      <c r="G231" s="255"/>
      <c r="H231" s="255"/>
      <c r="I231" s="255"/>
      <c r="J231" s="255"/>
      <c r="K231" s="255"/>
      <c r="L231" s="255"/>
      <c r="M231" s="255"/>
      <c r="N231" s="255"/>
      <c r="O231" s="255"/>
      <c r="P231" s="255"/>
    </row>
    <row r="232" spans="1:16" ht="12.75">
      <c r="A232" s="345"/>
      <c r="B232" s="345"/>
      <c r="C232" s="345"/>
      <c r="D232" s="341"/>
      <c r="E232" s="346"/>
      <c r="F232" s="262"/>
      <c r="G232" s="255"/>
      <c r="H232" s="255"/>
      <c r="I232" s="255"/>
      <c r="J232" s="255"/>
      <c r="K232" s="255"/>
      <c r="L232" s="255"/>
      <c r="M232" s="255"/>
      <c r="N232" s="255"/>
      <c r="O232" s="255"/>
      <c r="P232" s="255"/>
    </row>
    <row r="233" spans="1:16" ht="12.75">
      <c r="A233" s="345"/>
      <c r="B233" s="345"/>
      <c r="C233" s="345"/>
      <c r="D233" s="341"/>
      <c r="E233" s="346"/>
      <c r="F233" s="262"/>
      <c r="G233" s="274"/>
      <c r="H233" s="255"/>
      <c r="I233" s="255"/>
      <c r="J233" s="255"/>
      <c r="K233" s="255"/>
      <c r="L233" s="255"/>
      <c r="M233" s="255"/>
      <c r="N233" s="255"/>
      <c r="O233" s="255"/>
      <c r="P233" s="255"/>
    </row>
    <row r="234" spans="1:16" ht="12.75">
      <c r="A234" s="65">
        <v>222</v>
      </c>
      <c r="B234" s="152" t="s">
        <v>408</v>
      </c>
      <c r="C234" s="65" t="s">
        <v>502</v>
      </c>
      <c r="D234" s="65" t="s">
        <v>162</v>
      </c>
      <c r="E234" s="122">
        <v>45</v>
      </c>
      <c r="F234" s="262"/>
      <c r="G234" s="255"/>
      <c r="H234" s="255"/>
      <c r="I234" s="255"/>
      <c r="J234" s="255"/>
      <c r="K234" s="255"/>
      <c r="L234" s="255"/>
      <c r="M234" s="255"/>
      <c r="N234" s="255"/>
      <c r="O234" s="255"/>
      <c r="P234" s="255"/>
    </row>
    <row r="235" spans="1:16" ht="22.5">
      <c r="A235" s="51">
        <v>226</v>
      </c>
      <c r="B235" s="52" t="s">
        <v>408</v>
      </c>
      <c r="C235" s="53" t="s">
        <v>533</v>
      </c>
      <c r="D235" s="54" t="s">
        <v>163</v>
      </c>
      <c r="E235" s="109">
        <v>35</v>
      </c>
      <c r="F235" s="262"/>
      <c r="G235" s="255"/>
      <c r="H235" s="255"/>
      <c r="I235" s="255"/>
      <c r="J235" s="255"/>
      <c r="K235" s="255"/>
      <c r="L235" s="255"/>
      <c r="M235" s="255"/>
      <c r="N235" s="255"/>
      <c r="O235" s="255"/>
      <c r="P235" s="255"/>
    </row>
    <row r="236" spans="1:16" ht="12.75">
      <c r="A236" s="341" t="s">
        <v>419</v>
      </c>
      <c r="B236" s="341"/>
      <c r="C236" s="341"/>
      <c r="D236" s="56"/>
      <c r="E236" s="125">
        <f>SUM(E234:E235)</f>
        <v>80</v>
      </c>
      <c r="F236" s="262"/>
      <c r="G236" s="255"/>
      <c r="H236" s="255"/>
      <c r="I236" s="255"/>
      <c r="J236" s="255"/>
      <c r="K236" s="255"/>
      <c r="L236" s="255"/>
      <c r="M236" s="255"/>
      <c r="N236" s="255"/>
      <c r="O236" s="255"/>
      <c r="P236" s="255"/>
    </row>
    <row r="237" spans="1:16" s="113" customFormat="1" ht="12.75">
      <c r="A237" s="119"/>
      <c r="B237" s="119"/>
      <c r="C237" s="119"/>
      <c r="D237" s="120"/>
      <c r="E237" s="121"/>
      <c r="F237" s="263"/>
      <c r="G237" s="255"/>
      <c r="H237" s="255"/>
      <c r="I237" s="255"/>
      <c r="J237" s="255"/>
      <c r="K237" s="255"/>
      <c r="L237" s="255"/>
      <c r="M237" s="255"/>
      <c r="N237" s="255"/>
      <c r="O237" s="255"/>
      <c r="P237" s="255"/>
    </row>
    <row r="238" spans="1:16" ht="12.75">
      <c r="A238" s="49"/>
      <c r="B238" s="49"/>
      <c r="C238" s="49"/>
      <c r="D238" s="370"/>
      <c r="E238" s="370"/>
      <c r="F238" s="262"/>
      <c r="G238" s="255"/>
      <c r="H238" s="255"/>
      <c r="I238" s="255"/>
      <c r="J238" s="255"/>
      <c r="K238" s="255"/>
      <c r="L238" s="255"/>
      <c r="M238" s="255"/>
      <c r="N238" s="255"/>
      <c r="O238" s="255"/>
      <c r="P238" s="255"/>
    </row>
    <row r="239" spans="1:16" ht="52.5" customHeight="1">
      <c r="A239" s="331" t="s">
        <v>783</v>
      </c>
      <c r="B239" s="379"/>
      <c r="C239" s="379"/>
      <c r="D239" s="379"/>
      <c r="E239" s="380"/>
      <c r="F239" s="256"/>
      <c r="G239" s="255"/>
      <c r="H239" s="255"/>
      <c r="I239" s="255"/>
      <c r="J239" s="255"/>
      <c r="K239" s="255"/>
      <c r="L239" s="255"/>
      <c r="M239" s="255"/>
      <c r="N239" s="255"/>
      <c r="O239" s="255"/>
      <c r="P239" s="255"/>
    </row>
    <row r="240" spans="1:17" s="162" customFormat="1" ht="15.75" customHeight="1">
      <c r="A240" s="168"/>
      <c r="B240" s="169"/>
      <c r="C240" s="169"/>
      <c r="D240" s="169" t="s">
        <v>860</v>
      </c>
      <c r="E240" s="169"/>
      <c r="F240" s="252"/>
      <c r="G240" s="255"/>
      <c r="H240" s="255"/>
      <c r="I240" s="255"/>
      <c r="J240" s="255"/>
      <c r="K240" s="255"/>
      <c r="L240" s="255"/>
      <c r="M240" s="255"/>
      <c r="N240" s="255"/>
      <c r="O240" s="255"/>
      <c r="P240" s="255"/>
      <c r="Q240" s="254"/>
    </row>
    <row r="241" spans="1:16" ht="12.75">
      <c r="A241" s="345" t="s">
        <v>401</v>
      </c>
      <c r="B241" s="345" t="s">
        <v>402</v>
      </c>
      <c r="C241" s="345" t="s">
        <v>403</v>
      </c>
      <c r="D241" s="341" t="s">
        <v>404</v>
      </c>
      <c r="E241" s="346" t="s">
        <v>405</v>
      </c>
      <c r="F241" s="253"/>
      <c r="G241" s="255"/>
      <c r="H241" s="255"/>
      <c r="I241" s="255"/>
      <c r="J241" s="255"/>
      <c r="K241" s="255"/>
      <c r="L241" s="255"/>
      <c r="M241" s="255"/>
      <c r="N241" s="255"/>
      <c r="O241" s="255"/>
      <c r="P241" s="255"/>
    </row>
    <row r="242" spans="1:16" ht="12.75">
      <c r="A242" s="345"/>
      <c r="B242" s="345"/>
      <c r="C242" s="345"/>
      <c r="D242" s="341"/>
      <c r="E242" s="346"/>
      <c r="F242" s="262"/>
      <c r="G242" s="255"/>
      <c r="H242" s="255"/>
      <c r="I242" s="255"/>
      <c r="J242" s="255"/>
      <c r="K242" s="255"/>
      <c r="L242" s="255"/>
      <c r="M242" s="255"/>
      <c r="N242" s="255"/>
      <c r="O242" s="255"/>
      <c r="P242" s="255"/>
    </row>
    <row r="243" spans="1:16" ht="12.75">
      <c r="A243" s="345"/>
      <c r="B243" s="345"/>
      <c r="C243" s="345"/>
      <c r="D243" s="341"/>
      <c r="E243" s="346"/>
      <c r="F243" s="262"/>
      <c r="G243" s="255"/>
      <c r="H243" s="255"/>
      <c r="I243" s="255"/>
      <c r="J243" s="255"/>
      <c r="K243" s="255"/>
      <c r="L243" s="255"/>
      <c r="M243" s="255"/>
      <c r="N243" s="255"/>
      <c r="O243" s="255"/>
      <c r="P243" s="255"/>
    </row>
    <row r="244" spans="1:16" ht="12.75">
      <c r="A244" s="65">
        <v>222</v>
      </c>
      <c r="B244" s="152" t="s">
        <v>408</v>
      </c>
      <c r="C244" s="65" t="s">
        <v>502</v>
      </c>
      <c r="D244" s="65" t="s">
        <v>550</v>
      </c>
      <c r="E244" s="122">
        <v>75</v>
      </c>
      <c r="F244" s="262"/>
      <c r="G244" s="255"/>
      <c r="H244" s="255"/>
      <c r="I244" s="255"/>
      <c r="J244" s="255"/>
      <c r="K244" s="255"/>
      <c r="L244" s="255"/>
      <c r="M244" s="255"/>
      <c r="N244" s="255"/>
      <c r="O244" s="255"/>
      <c r="P244" s="255"/>
    </row>
    <row r="245" spans="1:16" ht="12.75">
      <c r="A245" s="51"/>
      <c r="B245" s="52"/>
      <c r="C245" s="53" t="s">
        <v>532</v>
      </c>
      <c r="D245" s="54" t="s">
        <v>680</v>
      </c>
      <c r="E245" s="109">
        <v>55</v>
      </c>
      <c r="F245" s="262"/>
      <c r="G245" s="255"/>
      <c r="H245" s="255"/>
      <c r="I245" s="255"/>
      <c r="J245" s="255"/>
      <c r="K245" s="255"/>
      <c r="L245" s="255"/>
      <c r="M245" s="255"/>
      <c r="N245" s="255"/>
      <c r="O245" s="255"/>
      <c r="P245" s="255"/>
    </row>
    <row r="246" spans="1:16" ht="12.75">
      <c r="A246" s="341" t="s">
        <v>419</v>
      </c>
      <c r="B246" s="341"/>
      <c r="C246" s="341"/>
      <c r="D246" s="56"/>
      <c r="E246" s="125">
        <f>SUM(E244:E245)</f>
        <v>130</v>
      </c>
      <c r="F246" s="262"/>
      <c r="G246" s="255"/>
      <c r="H246" s="255"/>
      <c r="I246" s="255"/>
      <c r="J246" s="255"/>
      <c r="K246" s="255"/>
      <c r="L246" s="255"/>
      <c r="M246" s="255"/>
      <c r="N246" s="255"/>
      <c r="O246" s="255"/>
      <c r="P246" s="255"/>
    </row>
    <row r="247" spans="1:16" s="113" customFormat="1" ht="12.75">
      <c r="A247" s="119"/>
      <c r="B247" s="119"/>
      <c r="C247" s="119"/>
      <c r="D247" s="120"/>
      <c r="E247" s="121"/>
      <c r="F247" s="263"/>
      <c r="G247" s="255"/>
      <c r="H247" s="255"/>
      <c r="I247" s="255"/>
      <c r="J247" s="255"/>
      <c r="K247" s="255"/>
      <c r="L247" s="255"/>
      <c r="M247" s="255"/>
      <c r="N247" s="255"/>
      <c r="O247" s="255"/>
      <c r="P247" s="255"/>
    </row>
    <row r="248" spans="1:16" ht="12.75">
      <c r="A248" s="49"/>
      <c r="B248" s="49"/>
      <c r="C248" s="49"/>
      <c r="D248" s="370"/>
      <c r="E248" s="370"/>
      <c r="F248" s="262"/>
      <c r="G248" s="255"/>
      <c r="H248" s="255"/>
      <c r="I248" s="255"/>
      <c r="J248" s="255"/>
      <c r="K248" s="255"/>
      <c r="L248" s="255"/>
      <c r="M248" s="255"/>
      <c r="N248" s="255"/>
      <c r="O248" s="255"/>
      <c r="P248" s="255"/>
    </row>
    <row r="249" spans="1:16" ht="51" customHeight="1">
      <c r="A249" s="331" t="s">
        <v>784</v>
      </c>
      <c r="B249" s="379"/>
      <c r="C249" s="379"/>
      <c r="D249" s="379"/>
      <c r="E249" s="380"/>
      <c r="F249" s="256"/>
      <c r="G249" s="255"/>
      <c r="H249" s="255"/>
      <c r="I249" s="255"/>
      <c r="J249" s="255"/>
      <c r="K249" s="255"/>
      <c r="L249" s="255"/>
      <c r="M249" s="255"/>
      <c r="N249" s="255"/>
      <c r="O249" s="255"/>
      <c r="P249" s="255"/>
    </row>
    <row r="250" spans="1:17" s="162" customFormat="1" ht="21.75" customHeight="1">
      <c r="A250" s="168"/>
      <c r="B250" s="169"/>
      <c r="C250" s="169"/>
      <c r="D250" s="169" t="s">
        <v>861</v>
      </c>
      <c r="E250" s="169"/>
      <c r="F250" s="252"/>
      <c r="G250" s="255"/>
      <c r="H250" s="255"/>
      <c r="I250" s="255"/>
      <c r="J250" s="255"/>
      <c r="K250" s="255"/>
      <c r="L250" s="255"/>
      <c r="M250" s="255"/>
      <c r="N250" s="255"/>
      <c r="O250" s="255"/>
      <c r="P250" s="255"/>
      <c r="Q250" s="254"/>
    </row>
    <row r="251" spans="1:16" ht="12.75" customHeight="1">
      <c r="A251" s="345" t="s">
        <v>401</v>
      </c>
      <c r="B251" s="345" t="s">
        <v>402</v>
      </c>
      <c r="C251" s="345" t="s">
        <v>403</v>
      </c>
      <c r="D251" s="341" t="s">
        <v>404</v>
      </c>
      <c r="E251" s="346" t="s">
        <v>405</v>
      </c>
      <c r="F251" s="253"/>
      <c r="G251" s="255"/>
      <c r="H251" s="255"/>
      <c r="I251" s="255"/>
      <c r="J251" s="255"/>
      <c r="K251" s="255"/>
      <c r="L251" s="255"/>
      <c r="M251" s="255"/>
      <c r="N251" s="255"/>
      <c r="O251" s="255"/>
      <c r="P251" s="255"/>
    </row>
    <row r="252" spans="1:16" ht="12.75">
      <c r="A252" s="345"/>
      <c r="B252" s="345"/>
      <c r="C252" s="345"/>
      <c r="D252" s="341"/>
      <c r="E252" s="346"/>
      <c r="F252" s="262"/>
      <c r="G252" s="255"/>
      <c r="H252" s="255"/>
      <c r="I252" s="255"/>
      <c r="J252" s="255"/>
      <c r="K252" s="255"/>
      <c r="L252" s="255"/>
      <c r="M252" s="255"/>
      <c r="N252" s="255"/>
      <c r="O252" s="255"/>
      <c r="P252" s="255"/>
    </row>
    <row r="253" spans="1:16" ht="12.75">
      <c r="A253" s="345"/>
      <c r="B253" s="345"/>
      <c r="C253" s="345"/>
      <c r="D253" s="341"/>
      <c r="E253" s="346"/>
      <c r="F253" s="262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</row>
    <row r="254" spans="1:16" ht="22.5">
      <c r="A254" s="65">
        <v>222</v>
      </c>
      <c r="B254" s="152" t="s">
        <v>408</v>
      </c>
      <c r="C254" s="65" t="s">
        <v>502</v>
      </c>
      <c r="D254" s="65" t="s">
        <v>862</v>
      </c>
      <c r="E254" s="122">
        <v>10</v>
      </c>
      <c r="F254" s="262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</row>
    <row r="255" spans="1:16" ht="22.5">
      <c r="A255" s="51">
        <v>226</v>
      </c>
      <c r="B255" s="52" t="s">
        <v>408</v>
      </c>
      <c r="C255" s="53" t="s">
        <v>533</v>
      </c>
      <c r="D255" s="54" t="s">
        <v>863</v>
      </c>
      <c r="E255" s="109">
        <v>25</v>
      </c>
      <c r="F255" s="262"/>
      <c r="G255" s="255"/>
      <c r="H255" s="255"/>
      <c r="I255" s="255"/>
      <c r="J255" s="255"/>
      <c r="K255" s="255"/>
      <c r="L255" s="255"/>
      <c r="M255" s="255"/>
      <c r="N255" s="255"/>
      <c r="O255" s="255"/>
      <c r="P255" s="255"/>
    </row>
    <row r="256" spans="1:16" ht="12.75">
      <c r="A256" s="51"/>
      <c r="B256" s="52"/>
      <c r="C256" s="53"/>
      <c r="D256" s="54"/>
      <c r="E256" s="109"/>
      <c r="F256" s="262"/>
      <c r="G256" s="255"/>
      <c r="H256" s="255"/>
      <c r="I256" s="255"/>
      <c r="J256" s="255"/>
      <c r="K256" s="255"/>
      <c r="L256" s="255"/>
      <c r="M256" s="255"/>
      <c r="N256" s="255"/>
      <c r="O256" s="255"/>
      <c r="P256" s="255"/>
    </row>
    <row r="257" spans="1:16" ht="12.75">
      <c r="A257" s="341" t="s">
        <v>419</v>
      </c>
      <c r="B257" s="341"/>
      <c r="C257" s="341"/>
      <c r="D257" s="56"/>
      <c r="E257" s="125">
        <f>SUM(E254:E255)</f>
        <v>35</v>
      </c>
      <c r="F257" s="262"/>
      <c r="G257" s="255"/>
      <c r="H257" s="255"/>
      <c r="I257" s="255"/>
      <c r="J257" s="255"/>
      <c r="K257" s="255"/>
      <c r="L257" s="255"/>
      <c r="M257" s="255"/>
      <c r="N257" s="255"/>
      <c r="O257" s="255"/>
      <c r="P257" s="255"/>
    </row>
    <row r="258" spans="1:16" ht="12.75">
      <c r="A258" s="116"/>
      <c r="B258" s="116"/>
      <c r="C258" s="116"/>
      <c r="D258" s="117"/>
      <c r="E258" s="118" t="s">
        <v>785</v>
      </c>
      <c r="F258" s="262"/>
      <c r="G258" s="255"/>
      <c r="H258" s="255"/>
      <c r="I258" s="255"/>
      <c r="J258" s="255"/>
      <c r="K258" s="255"/>
      <c r="L258" s="255"/>
      <c r="M258" s="255"/>
      <c r="N258" s="255"/>
      <c r="O258" s="255"/>
      <c r="P258" s="255"/>
    </row>
    <row r="259" spans="1:16" s="113" customFormat="1" ht="12.75">
      <c r="A259" s="119"/>
      <c r="B259" s="119"/>
      <c r="C259" s="119"/>
      <c r="D259" s="120"/>
      <c r="E259" s="121">
        <f>E257+E246+E236+E224+E215</f>
        <v>375</v>
      </c>
      <c r="F259" s="263"/>
      <c r="G259" s="255"/>
      <c r="H259" s="255"/>
      <c r="I259" s="255"/>
      <c r="J259" s="255"/>
      <c r="K259" s="255"/>
      <c r="L259" s="255"/>
      <c r="M259" s="255"/>
      <c r="N259" s="255"/>
      <c r="O259" s="255"/>
      <c r="P259" s="255"/>
    </row>
    <row r="260" spans="1:16" s="113" customFormat="1" ht="12.75">
      <c r="A260" s="119"/>
      <c r="B260" s="119"/>
      <c r="C260" s="119"/>
      <c r="D260" s="120"/>
      <c r="E260" s="121"/>
      <c r="F260" s="263"/>
      <c r="G260" s="255"/>
      <c r="H260" s="255"/>
      <c r="I260" s="255"/>
      <c r="J260" s="255"/>
      <c r="K260" s="255"/>
      <c r="L260" s="255"/>
      <c r="M260" s="255"/>
      <c r="N260" s="255"/>
      <c r="O260" s="255"/>
      <c r="P260" s="255"/>
    </row>
    <row r="261" spans="1:16" s="113" customFormat="1" ht="12.75">
      <c r="A261" s="119"/>
      <c r="B261" s="119"/>
      <c r="C261" s="119"/>
      <c r="D261" s="120"/>
      <c r="E261" s="121"/>
      <c r="F261" s="263"/>
      <c r="G261" s="255"/>
      <c r="H261" s="255"/>
      <c r="I261" s="255"/>
      <c r="J261" s="255"/>
      <c r="K261" s="255"/>
      <c r="L261" s="255"/>
      <c r="M261" s="255"/>
      <c r="N261" s="255"/>
      <c r="O261" s="255"/>
      <c r="P261" s="255"/>
    </row>
    <row r="262" spans="1:16" s="113" customFormat="1" ht="12.75">
      <c r="A262" s="119"/>
      <c r="B262" s="119"/>
      <c r="C262" s="119"/>
      <c r="D262" s="120"/>
      <c r="E262" s="121"/>
      <c r="F262" s="263"/>
      <c r="G262" s="255"/>
      <c r="H262" s="255"/>
      <c r="I262" s="255"/>
      <c r="J262" s="255"/>
      <c r="K262" s="255"/>
      <c r="L262" s="255"/>
      <c r="M262" s="255"/>
      <c r="N262" s="255"/>
      <c r="O262" s="255"/>
      <c r="P262" s="255"/>
    </row>
    <row r="263" spans="1:16" s="113" customFormat="1" ht="12.75">
      <c r="A263" s="119"/>
      <c r="B263" s="119"/>
      <c r="C263" s="119"/>
      <c r="D263" s="120"/>
      <c r="E263" s="121"/>
      <c r="F263" s="263"/>
      <c r="G263" s="255"/>
      <c r="H263" s="255"/>
      <c r="I263" s="255"/>
      <c r="J263" s="255"/>
      <c r="K263" s="255"/>
      <c r="L263" s="255"/>
      <c r="M263" s="255"/>
      <c r="N263" s="255"/>
      <c r="O263" s="255"/>
      <c r="P263" s="255"/>
    </row>
    <row r="264" spans="1:16" s="113" customFormat="1" ht="12.75">
      <c r="A264" s="119"/>
      <c r="B264" s="119"/>
      <c r="C264" s="119"/>
      <c r="D264" s="120"/>
      <c r="E264" s="121"/>
      <c r="F264" s="263"/>
      <c r="G264" s="255"/>
      <c r="H264" s="255"/>
      <c r="I264" s="255"/>
      <c r="J264" s="255"/>
      <c r="K264" s="255"/>
      <c r="L264" s="255"/>
      <c r="M264" s="255"/>
      <c r="N264" s="255"/>
      <c r="O264" s="255"/>
      <c r="P264" s="255"/>
    </row>
    <row r="265" spans="1:16" s="113" customFormat="1" ht="12.75">
      <c r="A265" s="119"/>
      <c r="B265" s="119"/>
      <c r="C265" s="119"/>
      <c r="D265" s="120"/>
      <c r="E265" s="121"/>
      <c r="F265" s="263"/>
      <c r="G265" s="255"/>
      <c r="H265" s="255"/>
      <c r="I265" s="255"/>
      <c r="J265" s="255"/>
      <c r="K265" s="255"/>
      <c r="L265" s="255"/>
      <c r="M265" s="255"/>
      <c r="N265" s="255"/>
      <c r="O265" s="255"/>
      <c r="P265" s="255"/>
    </row>
    <row r="266" spans="1:16" s="113" customFormat="1" ht="12.75">
      <c r="A266" s="119"/>
      <c r="B266" s="119"/>
      <c r="C266" s="119"/>
      <c r="D266" s="120"/>
      <c r="E266" s="121"/>
      <c r="F266" s="263"/>
      <c r="G266" s="255"/>
      <c r="H266" s="255"/>
      <c r="I266" s="255"/>
      <c r="J266" s="255"/>
      <c r="K266" s="255"/>
      <c r="L266" s="255"/>
      <c r="M266" s="255"/>
      <c r="N266" s="255"/>
      <c r="O266" s="255"/>
      <c r="P266" s="255"/>
    </row>
    <row r="267" spans="1:16" s="113" customFormat="1" ht="12.75">
      <c r="A267" s="119"/>
      <c r="B267" s="119"/>
      <c r="C267" s="119"/>
      <c r="D267" s="120"/>
      <c r="E267" s="121"/>
      <c r="F267" s="263"/>
      <c r="G267" s="255"/>
      <c r="H267" s="255"/>
      <c r="I267" s="255"/>
      <c r="J267" s="255"/>
      <c r="K267" s="255"/>
      <c r="L267" s="255"/>
      <c r="M267" s="255"/>
      <c r="N267" s="255"/>
      <c r="O267" s="255"/>
      <c r="P267" s="255"/>
    </row>
    <row r="268" spans="1:16" s="113" customFormat="1" ht="12.75">
      <c r="A268" s="119"/>
      <c r="B268" s="119"/>
      <c r="C268" s="119"/>
      <c r="D268" s="120"/>
      <c r="E268" s="121"/>
      <c r="F268" s="263"/>
      <c r="G268" s="255"/>
      <c r="H268" s="255"/>
      <c r="I268" s="255"/>
      <c r="J268" s="255"/>
      <c r="K268" s="255"/>
      <c r="L268" s="255"/>
      <c r="M268" s="255"/>
      <c r="N268" s="255"/>
      <c r="O268" s="255"/>
      <c r="P268" s="255"/>
    </row>
    <row r="269" spans="1:16" s="113" customFormat="1" ht="12.75">
      <c r="A269" s="119"/>
      <c r="B269" s="119"/>
      <c r="C269" s="119"/>
      <c r="D269" s="120"/>
      <c r="E269" s="121"/>
      <c r="F269" s="263"/>
      <c r="G269" s="255"/>
      <c r="H269" s="255"/>
      <c r="I269" s="255"/>
      <c r="J269" s="255"/>
      <c r="K269" s="255"/>
      <c r="L269" s="255"/>
      <c r="M269" s="255"/>
      <c r="N269" s="255"/>
      <c r="O269" s="255"/>
      <c r="P269" s="255"/>
    </row>
    <row r="270" spans="1:16" ht="39.75" customHeight="1">
      <c r="A270" s="342" t="s">
        <v>786</v>
      </c>
      <c r="B270" s="343"/>
      <c r="C270" s="343"/>
      <c r="D270" s="343"/>
      <c r="E270" s="344"/>
      <c r="F270" s="262">
        <v>1595</v>
      </c>
      <c r="G270" s="255"/>
      <c r="H270" s="255"/>
      <c r="I270" s="255"/>
      <c r="J270" s="255"/>
      <c r="K270" s="255"/>
      <c r="L270" s="255"/>
      <c r="M270" s="255"/>
      <c r="N270" s="255"/>
      <c r="O270" s="255"/>
      <c r="P270" s="255"/>
    </row>
    <row r="271" spans="1:16" s="88" customFormat="1" ht="15" customHeight="1">
      <c r="A271" s="153"/>
      <c r="B271" s="154"/>
      <c r="C271" s="154"/>
      <c r="D271" s="154"/>
      <c r="E271" s="155"/>
      <c r="F271" s="252"/>
      <c r="G271" s="255"/>
      <c r="H271" s="255"/>
      <c r="I271" s="255"/>
      <c r="J271" s="255"/>
      <c r="K271" s="255"/>
      <c r="L271" s="255"/>
      <c r="M271" s="255"/>
      <c r="N271" s="255"/>
      <c r="O271" s="255"/>
      <c r="P271" s="255"/>
    </row>
    <row r="272" spans="1:16" ht="12.75">
      <c r="A272" s="331" t="s">
        <v>787</v>
      </c>
      <c r="B272" s="379"/>
      <c r="C272" s="379"/>
      <c r="D272" s="379"/>
      <c r="E272" s="380"/>
      <c r="F272" s="256"/>
      <c r="G272" s="255"/>
      <c r="H272" s="255"/>
      <c r="I272" s="255"/>
      <c r="J272" s="255"/>
      <c r="K272" s="255"/>
      <c r="L272" s="255"/>
      <c r="M272" s="255"/>
      <c r="N272" s="255"/>
      <c r="O272" s="255"/>
      <c r="P272" s="255"/>
    </row>
    <row r="273" spans="1:17" s="162" customFormat="1" ht="38.25">
      <c r="A273" s="168"/>
      <c r="B273" s="169"/>
      <c r="C273" s="169"/>
      <c r="D273" s="169" t="s">
        <v>919</v>
      </c>
      <c r="E273" s="169"/>
      <c r="F273" s="252"/>
      <c r="G273" s="255"/>
      <c r="H273" s="255"/>
      <c r="I273" s="255"/>
      <c r="J273" s="255"/>
      <c r="K273" s="255"/>
      <c r="L273" s="255"/>
      <c r="M273" s="255"/>
      <c r="N273" s="255"/>
      <c r="O273" s="255"/>
      <c r="P273" s="255"/>
      <c r="Q273" s="254"/>
    </row>
    <row r="274" spans="1:16" ht="12.75">
      <c r="A274" s="345" t="s">
        <v>401</v>
      </c>
      <c r="B274" s="345" t="s">
        <v>402</v>
      </c>
      <c r="C274" s="345" t="s">
        <v>403</v>
      </c>
      <c r="D274" s="341" t="s">
        <v>404</v>
      </c>
      <c r="E274" s="346" t="s">
        <v>405</v>
      </c>
      <c r="F274" s="253"/>
      <c r="G274" s="255"/>
      <c r="H274" s="255"/>
      <c r="I274" s="255"/>
      <c r="J274" s="255"/>
      <c r="K274" s="255"/>
      <c r="L274" s="255"/>
      <c r="M274" s="255"/>
      <c r="N274" s="255"/>
      <c r="O274" s="255"/>
      <c r="P274" s="255"/>
    </row>
    <row r="275" spans="1:16" ht="12.75">
      <c r="A275" s="345"/>
      <c r="B275" s="345"/>
      <c r="C275" s="345"/>
      <c r="D275" s="341"/>
      <c r="E275" s="346"/>
      <c r="F275" s="262"/>
      <c r="G275" s="255"/>
      <c r="H275" s="255"/>
      <c r="I275" s="255"/>
      <c r="J275" s="255"/>
      <c r="K275" s="255"/>
      <c r="L275" s="255"/>
      <c r="M275" s="255"/>
      <c r="N275" s="255"/>
      <c r="O275" s="255"/>
      <c r="P275" s="255"/>
    </row>
    <row r="276" spans="1:16" ht="12.75">
      <c r="A276" s="345"/>
      <c r="B276" s="345"/>
      <c r="C276" s="345"/>
      <c r="D276" s="341"/>
      <c r="E276" s="346"/>
      <c r="F276" s="262"/>
      <c r="G276" s="255"/>
      <c r="H276" s="255"/>
      <c r="I276" s="255"/>
      <c r="J276" s="255"/>
      <c r="K276" s="255"/>
      <c r="L276" s="255"/>
      <c r="M276" s="255"/>
      <c r="N276" s="255"/>
      <c r="O276" s="255"/>
      <c r="P276" s="255"/>
    </row>
    <row r="277" spans="1:16" ht="12.75">
      <c r="A277" s="63">
        <v>212</v>
      </c>
      <c r="B277" s="64" t="s">
        <v>408</v>
      </c>
      <c r="C277" s="63" t="s">
        <v>519</v>
      </c>
      <c r="D277" s="63"/>
      <c r="E277" s="122">
        <v>2.8</v>
      </c>
      <c r="F277" s="262"/>
      <c r="G277" s="255"/>
      <c r="H277" s="255"/>
      <c r="I277" s="255"/>
      <c r="J277" s="255"/>
      <c r="K277" s="255"/>
      <c r="L277" s="255"/>
      <c r="M277" s="255"/>
      <c r="N277" s="255"/>
      <c r="O277" s="255"/>
      <c r="P277" s="255"/>
    </row>
    <row r="278" spans="1:16" ht="22.5">
      <c r="A278" s="63">
        <v>222</v>
      </c>
      <c r="B278" s="64" t="s">
        <v>408</v>
      </c>
      <c r="C278" s="63" t="s">
        <v>523</v>
      </c>
      <c r="D278" s="63"/>
      <c r="E278" s="122">
        <v>36</v>
      </c>
      <c r="F278" s="262"/>
      <c r="G278" s="255"/>
      <c r="H278" s="255"/>
      <c r="I278" s="255"/>
      <c r="J278" s="255"/>
      <c r="K278" s="255"/>
      <c r="L278" s="255"/>
      <c r="M278" s="255"/>
      <c r="N278" s="255"/>
      <c r="O278" s="255"/>
      <c r="P278" s="255"/>
    </row>
    <row r="279" spans="1:16" ht="12.75">
      <c r="A279" s="51">
        <v>226</v>
      </c>
      <c r="B279" s="52" t="s">
        <v>408</v>
      </c>
      <c r="C279" s="53" t="s">
        <v>522</v>
      </c>
      <c r="D279" s="54"/>
      <c r="E279" s="109">
        <v>20.2</v>
      </c>
      <c r="F279" s="262"/>
      <c r="G279" s="255"/>
      <c r="H279" s="255"/>
      <c r="I279" s="255"/>
      <c r="J279" s="255"/>
      <c r="K279" s="255"/>
      <c r="L279" s="255"/>
      <c r="M279" s="255"/>
      <c r="N279" s="255"/>
      <c r="O279" s="255"/>
      <c r="P279" s="255"/>
    </row>
    <row r="280" spans="1:16" ht="12.75">
      <c r="A280" s="369">
        <v>340</v>
      </c>
      <c r="B280" s="52" t="s">
        <v>406</v>
      </c>
      <c r="C280" s="55" t="s">
        <v>414</v>
      </c>
      <c r="D280" s="57"/>
      <c r="E280" s="109">
        <v>37.5</v>
      </c>
      <c r="F280" s="262"/>
      <c r="G280" s="255"/>
      <c r="H280" s="255"/>
      <c r="I280" s="255"/>
      <c r="J280" s="255"/>
      <c r="K280" s="255"/>
      <c r="L280" s="255"/>
      <c r="M280" s="255"/>
      <c r="N280" s="255"/>
      <c r="O280" s="255"/>
      <c r="P280" s="255"/>
    </row>
    <row r="281" spans="1:16" ht="12.75">
      <c r="A281" s="369"/>
      <c r="B281" s="52" t="s">
        <v>415</v>
      </c>
      <c r="C281" s="55" t="s">
        <v>416</v>
      </c>
      <c r="D281" s="54"/>
      <c r="E281" s="109">
        <v>1</v>
      </c>
      <c r="F281" s="262"/>
      <c r="G281" s="255"/>
      <c r="H281" s="255"/>
      <c r="I281" s="255"/>
      <c r="J281" s="255"/>
      <c r="K281" s="255"/>
      <c r="L281" s="255"/>
      <c r="M281" s="255"/>
      <c r="N281" s="255"/>
      <c r="O281" s="255"/>
      <c r="P281" s="255"/>
    </row>
    <row r="282" spans="1:16" ht="22.5">
      <c r="A282" s="369"/>
      <c r="B282" s="52" t="s">
        <v>408</v>
      </c>
      <c r="C282" s="55" t="s">
        <v>417</v>
      </c>
      <c r="D282" s="54"/>
      <c r="E282" s="109">
        <v>12.5</v>
      </c>
      <c r="F282" s="262"/>
      <c r="G282" s="255"/>
      <c r="H282" s="255"/>
      <c r="I282" s="255"/>
      <c r="J282" s="255"/>
      <c r="K282" s="255"/>
      <c r="L282" s="255"/>
      <c r="M282" s="255"/>
      <c r="N282" s="255"/>
      <c r="O282" s="255"/>
      <c r="P282" s="255"/>
    </row>
    <row r="283" spans="1:16" ht="22.5">
      <c r="A283" s="51"/>
      <c r="B283" s="52"/>
      <c r="C283" s="55" t="s">
        <v>491</v>
      </c>
      <c r="D283" s="54" t="s">
        <v>524</v>
      </c>
      <c r="E283" s="109">
        <v>-25</v>
      </c>
      <c r="F283" s="262"/>
      <c r="G283" s="255"/>
      <c r="H283" s="255"/>
      <c r="I283" s="255"/>
      <c r="J283" s="255"/>
      <c r="K283" s="255"/>
      <c r="L283" s="255"/>
      <c r="M283" s="255"/>
      <c r="N283" s="255"/>
      <c r="O283" s="255"/>
      <c r="P283" s="255"/>
    </row>
    <row r="284" spans="1:16" ht="12.75">
      <c r="A284" s="341" t="s">
        <v>419</v>
      </c>
      <c r="B284" s="341"/>
      <c r="C284" s="341"/>
      <c r="D284" s="56"/>
      <c r="E284" s="125">
        <f>SUM(E277:E283)</f>
        <v>85</v>
      </c>
      <c r="F284" s="262"/>
      <c r="G284" s="255"/>
      <c r="H284" s="255"/>
      <c r="I284" s="255"/>
      <c r="J284" s="255"/>
      <c r="K284" s="255"/>
      <c r="L284" s="255"/>
      <c r="M284" s="255"/>
      <c r="N284" s="255"/>
      <c r="O284" s="255"/>
      <c r="P284" s="255"/>
    </row>
    <row r="285" spans="1:16" ht="12.75">
      <c r="A285" s="331" t="s">
        <v>788</v>
      </c>
      <c r="B285" s="379"/>
      <c r="C285" s="379"/>
      <c r="D285" s="379"/>
      <c r="E285" s="380"/>
      <c r="F285" s="256"/>
      <c r="G285" s="255"/>
      <c r="H285" s="255"/>
      <c r="I285" s="255"/>
      <c r="J285" s="255"/>
      <c r="K285" s="255"/>
      <c r="L285" s="255"/>
      <c r="M285" s="255"/>
      <c r="N285" s="255"/>
      <c r="O285" s="255"/>
      <c r="P285" s="255"/>
    </row>
    <row r="286" spans="1:17" s="162" customFormat="1" ht="12.75">
      <c r="A286" s="168"/>
      <c r="B286" s="169"/>
      <c r="C286" s="169"/>
      <c r="D286" s="169" t="s">
        <v>870</v>
      </c>
      <c r="E286" s="169"/>
      <c r="F286" s="252"/>
      <c r="G286" s="255"/>
      <c r="H286" s="255"/>
      <c r="I286" s="255"/>
      <c r="J286" s="255"/>
      <c r="K286" s="255"/>
      <c r="L286" s="255"/>
      <c r="M286" s="255"/>
      <c r="N286" s="255"/>
      <c r="O286" s="255"/>
      <c r="P286" s="255"/>
      <c r="Q286" s="254"/>
    </row>
    <row r="287" spans="1:16" ht="12.75">
      <c r="A287" s="345" t="s">
        <v>401</v>
      </c>
      <c r="B287" s="345" t="s">
        <v>402</v>
      </c>
      <c r="C287" s="345" t="s">
        <v>403</v>
      </c>
      <c r="D287" s="341" t="s">
        <v>404</v>
      </c>
      <c r="E287" s="346" t="s">
        <v>405</v>
      </c>
      <c r="F287" s="253"/>
      <c r="G287" s="255"/>
      <c r="H287" s="255"/>
      <c r="I287" s="255"/>
      <c r="J287" s="255"/>
      <c r="K287" s="255"/>
      <c r="L287" s="255"/>
      <c r="M287" s="255"/>
      <c r="N287" s="255"/>
      <c r="O287" s="255"/>
      <c r="P287" s="255"/>
    </row>
    <row r="288" spans="1:16" ht="12.75">
      <c r="A288" s="345"/>
      <c r="B288" s="345"/>
      <c r="C288" s="345"/>
      <c r="D288" s="341"/>
      <c r="E288" s="346"/>
      <c r="F288" s="262"/>
      <c r="G288" s="255"/>
      <c r="H288" s="255"/>
      <c r="I288" s="255"/>
      <c r="J288" s="255"/>
      <c r="K288" s="255"/>
      <c r="L288" s="255"/>
      <c r="M288" s="255"/>
      <c r="N288" s="255"/>
      <c r="O288" s="255"/>
      <c r="P288" s="255"/>
    </row>
    <row r="289" spans="1:16" ht="12.75">
      <c r="A289" s="345"/>
      <c r="B289" s="345"/>
      <c r="C289" s="345"/>
      <c r="D289" s="341"/>
      <c r="E289" s="346"/>
      <c r="F289" s="262"/>
      <c r="G289" s="255"/>
      <c r="H289" s="255"/>
      <c r="I289" s="255"/>
      <c r="J289" s="255"/>
      <c r="K289" s="255"/>
      <c r="L289" s="255"/>
      <c r="M289" s="255"/>
      <c r="N289" s="255"/>
      <c r="O289" s="255"/>
      <c r="P289" s="255"/>
    </row>
    <row r="290" spans="1:16" ht="12.75">
      <c r="A290" s="51">
        <v>222</v>
      </c>
      <c r="B290" s="52" t="s">
        <v>408</v>
      </c>
      <c r="C290" s="53" t="s">
        <v>502</v>
      </c>
      <c r="D290" s="54"/>
      <c r="E290" s="109">
        <v>10</v>
      </c>
      <c r="F290" s="262"/>
      <c r="G290" s="255"/>
      <c r="H290" s="255"/>
      <c r="I290" s="255"/>
      <c r="J290" s="255"/>
      <c r="K290" s="255"/>
      <c r="L290" s="255"/>
      <c r="M290" s="255"/>
      <c r="N290" s="255"/>
      <c r="O290" s="255"/>
      <c r="P290" s="255"/>
    </row>
    <row r="291" spans="1:16" ht="12.75">
      <c r="A291" s="369">
        <v>340</v>
      </c>
      <c r="B291" s="52" t="s">
        <v>408</v>
      </c>
      <c r="C291" s="55" t="s">
        <v>512</v>
      </c>
      <c r="D291" s="54"/>
      <c r="E291" s="109">
        <v>5</v>
      </c>
      <c r="F291" s="262"/>
      <c r="G291" s="255"/>
      <c r="H291" s="255"/>
      <c r="I291" s="255"/>
      <c r="J291" s="255"/>
      <c r="K291" s="255"/>
      <c r="L291" s="255"/>
      <c r="M291" s="255"/>
      <c r="N291" s="255"/>
      <c r="O291" s="255"/>
      <c r="P291" s="255"/>
    </row>
    <row r="292" spans="1:16" ht="45">
      <c r="A292" s="369"/>
      <c r="B292" s="52" t="s">
        <v>408</v>
      </c>
      <c r="C292" s="55" t="s">
        <v>513</v>
      </c>
      <c r="D292" s="54"/>
      <c r="E292" s="109">
        <v>12</v>
      </c>
      <c r="F292" s="262"/>
      <c r="G292" s="255"/>
      <c r="H292" s="255"/>
      <c r="I292" s="255"/>
      <c r="J292" s="255"/>
      <c r="K292" s="255"/>
      <c r="L292" s="255"/>
      <c r="M292" s="255"/>
      <c r="N292" s="255"/>
      <c r="O292" s="255"/>
      <c r="P292" s="255"/>
    </row>
    <row r="293" spans="1:16" ht="12.75">
      <c r="A293" s="51">
        <v>310</v>
      </c>
      <c r="B293" s="52" t="s">
        <v>408</v>
      </c>
      <c r="C293" s="55" t="s">
        <v>418</v>
      </c>
      <c r="D293" s="54"/>
      <c r="E293" s="109">
        <v>15</v>
      </c>
      <c r="F293" s="262"/>
      <c r="G293" s="255"/>
      <c r="H293" s="255"/>
      <c r="I293" s="255"/>
      <c r="J293" s="255"/>
      <c r="K293" s="255"/>
      <c r="L293" s="255"/>
      <c r="M293" s="255"/>
      <c r="N293" s="255"/>
      <c r="O293" s="255"/>
      <c r="P293" s="255"/>
    </row>
    <row r="294" spans="1:16" ht="12.75">
      <c r="A294" s="341" t="s">
        <v>419</v>
      </c>
      <c r="B294" s="341"/>
      <c r="C294" s="341"/>
      <c r="D294" s="56"/>
      <c r="E294" s="125">
        <f>SUM(E290:E293)</f>
        <v>42</v>
      </c>
      <c r="F294" s="262"/>
      <c r="G294" s="255"/>
      <c r="H294" s="255"/>
      <c r="I294" s="255"/>
      <c r="J294" s="255"/>
      <c r="K294" s="255"/>
      <c r="L294" s="255"/>
      <c r="M294" s="255"/>
      <c r="N294" s="255"/>
      <c r="O294" s="255"/>
      <c r="P294" s="255"/>
    </row>
    <row r="295" spans="1:16" s="113" customFormat="1" ht="12.75">
      <c r="A295" s="119"/>
      <c r="B295" s="119"/>
      <c r="C295" s="119"/>
      <c r="D295" s="120"/>
      <c r="E295" s="121"/>
      <c r="F295" s="263"/>
      <c r="G295" s="255"/>
      <c r="H295" s="255"/>
      <c r="I295" s="255"/>
      <c r="J295" s="255"/>
      <c r="K295" s="255"/>
      <c r="L295" s="255"/>
      <c r="M295" s="255"/>
      <c r="N295" s="255"/>
      <c r="O295" s="255"/>
      <c r="P295" s="255"/>
    </row>
    <row r="296" spans="1:16" ht="12.75">
      <c r="A296" s="331" t="s">
        <v>789</v>
      </c>
      <c r="B296" s="379"/>
      <c r="C296" s="379"/>
      <c r="D296" s="379"/>
      <c r="E296" s="380"/>
      <c r="F296" s="256"/>
      <c r="G296" s="255"/>
      <c r="H296" s="255"/>
      <c r="I296" s="255"/>
      <c r="J296" s="255"/>
      <c r="K296" s="255"/>
      <c r="L296" s="255"/>
      <c r="M296" s="255"/>
      <c r="N296" s="255"/>
      <c r="O296" s="255"/>
      <c r="P296" s="255"/>
    </row>
    <row r="297" spans="1:17" s="162" customFormat="1" ht="25.5">
      <c r="A297" s="168"/>
      <c r="B297" s="169"/>
      <c r="C297" s="169"/>
      <c r="D297" s="169" t="s">
        <v>871</v>
      </c>
      <c r="E297" s="169"/>
      <c r="F297" s="252"/>
      <c r="G297" s="255"/>
      <c r="H297" s="255"/>
      <c r="I297" s="255"/>
      <c r="J297" s="255"/>
      <c r="K297" s="255"/>
      <c r="L297" s="255"/>
      <c r="M297" s="255"/>
      <c r="N297" s="255"/>
      <c r="O297" s="255"/>
      <c r="P297" s="255"/>
      <c r="Q297" s="254"/>
    </row>
    <row r="298" spans="1:16" ht="12.75">
      <c r="A298" s="345" t="s">
        <v>401</v>
      </c>
      <c r="B298" s="345" t="s">
        <v>402</v>
      </c>
      <c r="C298" s="345" t="s">
        <v>403</v>
      </c>
      <c r="D298" s="341" t="s">
        <v>404</v>
      </c>
      <c r="E298" s="346" t="s">
        <v>405</v>
      </c>
      <c r="F298" s="253"/>
      <c r="G298" s="255"/>
      <c r="H298" s="255"/>
      <c r="I298" s="255"/>
      <c r="J298" s="255"/>
      <c r="K298" s="255"/>
      <c r="L298" s="255"/>
      <c r="M298" s="255"/>
      <c r="N298" s="255"/>
      <c r="O298" s="255"/>
      <c r="P298" s="255"/>
    </row>
    <row r="299" spans="1:16" ht="12.75">
      <c r="A299" s="345"/>
      <c r="B299" s="345"/>
      <c r="C299" s="345"/>
      <c r="D299" s="341"/>
      <c r="E299" s="346"/>
      <c r="F299" s="262"/>
      <c r="G299" s="255"/>
      <c r="H299" s="255"/>
      <c r="I299" s="255"/>
      <c r="J299" s="255"/>
      <c r="K299" s="255"/>
      <c r="L299" s="255"/>
      <c r="M299" s="255"/>
      <c r="N299" s="255"/>
      <c r="O299" s="255"/>
      <c r="P299" s="255"/>
    </row>
    <row r="300" spans="1:16" ht="12.75">
      <c r="A300" s="345"/>
      <c r="B300" s="345"/>
      <c r="C300" s="345"/>
      <c r="D300" s="341"/>
      <c r="E300" s="346"/>
      <c r="F300" s="262"/>
      <c r="G300" s="255"/>
      <c r="H300" s="255"/>
      <c r="I300" s="255"/>
      <c r="J300" s="255"/>
      <c r="K300" s="255"/>
      <c r="L300" s="255"/>
      <c r="M300" s="255"/>
      <c r="N300" s="255"/>
      <c r="O300" s="255"/>
      <c r="P300" s="255"/>
    </row>
    <row r="301" spans="1:16" ht="22.5">
      <c r="A301" s="369">
        <v>226</v>
      </c>
      <c r="B301" s="390" t="s">
        <v>406</v>
      </c>
      <c r="C301" s="392" t="s">
        <v>487</v>
      </c>
      <c r="D301" s="54" t="s">
        <v>488</v>
      </c>
      <c r="E301" s="376">
        <v>123.2</v>
      </c>
      <c r="F301" s="262"/>
      <c r="G301" s="255"/>
      <c r="H301" s="255"/>
      <c r="I301" s="255"/>
      <c r="J301" s="255"/>
      <c r="K301" s="255"/>
      <c r="L301" s="255"/>
      <c r="M301" s="255"/>
      <c r="N301" s="255"/>
      <c r="O301" s="255"/>
      <c r="P301" s="255"/>
    </row>
    <row r="302" spans="1:16" ht="22.5">
      <c r="A302" s="369"/>
      <c r="B302" s="391"/>
      <c r="C302" s="393"/>
      <c r="D302" s="54" t="s">
        <v>489</v>
      </c>
      <c r="E302" s="378"/>
      <c r="F302" s="262"/>
      <c r="G302" s="255"/>
      <c r="H302" s="255"/>
      <c r="I302" s="255"/>
      <c r="J302" s="255"/>
      <c r="K302" s="255"/>
      <c r="L302" s="255"/>
      <c r="M302" s="255"/>
      <c r="N302" s="255"/>
      <c r="O302" s="255"/>
      <c r="P302" s="255"/>
    </row>
    <row r="303" spans="1:16" ht="12.75">
      <c r="A303" s="369"/>
      <c r="B303" s="52" t="s">
        <v>408</v>
      </c>
      <c r="C303" s="53" t="s">
        <v>490</v>
      </c>
      <c r="D303" s="54"/>
      <c r="E303" s="109">
        <v>42</v>
      </c>
      <c r="F303" s="262"/>
      <c r="G303" s="255"/>
      <c r="H303" s="255"/>
      <c r="I303" s="255"/>
      <c r="J303" s="255"/>
      <c r="K303" s="255"/>
      <c r="L303" s="255"/>
      <c r="M303" s="255"/>
      <c r="N303" s="255"/>
      <c r="O303" s="255"/>
      <c r="P303" s="255"/>
    </row>
    <row r="304" spans="1:16" ht="12.75">
      <c r="A304" s="369"/>
      <c r="B304" s="52" t="s">
        <v>410</v>
      </c>
      <c r="C304" s="53" t="s">
        <v>411</v>
      </c>
      <c r="D304" s="54"/>
      <c r="E304" s="109">
        <v>36</v>
      </c>
      <c r="F304" s="262"/>
      <c r="G304" s="255"/>
      <c r="H304" s="255"/>
      <c r="I304" s="255"/>
      <c r="J304" s="255"/>
      <c r="K304" s="255"/>
      <c r="L304" s="255"/>
      <c r="M304" s="255"/>
      <c r="N304" s="255"/>
      <c r="O304" s="255"/>
      <c r="P304" s="255"/>
    </row>
    <row r="305" spans="1:16" ht="12.75">
      <c r="A305" s="369">
        <v>340</v>
      </c>
      <c r="B305" s="52" t="s">
        <v>415</v>
      </c>
      <c r="C305" s="55" t="s">
        <v>416</v>
      </c>
      <c r="D305" s="54"/>
      <c r="E305" s="109">
        <v>5</v>
      </c>
      <c r="F305" s="262"/>
      <c r="G305" s="255"/>
      <c r="H305" s="255"/>
      <c r="I305" s="255"/>
      <c r="J305" s="255"/>
      <c r="K305" s="255"/>
      <c r="L305" s="255"/>
      <c r="M305" s="255"/>
      <c r="N305" s="255"/>
      <c r="O305" s="255"/>
      <c r="P305" s="255"/>
    </row>
    <row r="306" spans="1:16" ht="12.75">
      <c r="A306" s="369"/>
      <c r="B306" s="52" t="s">
        <v>408</v>
      </c>
      <c r="C306" s="55" t="s">
        <v>421</v>
      </c>
      <c r="D306" s="54"/>
      <c r="E306" s="109">
        <v>3</v>
      </c>
      <c r="F306" s="262"/>
      <c r="G306" s="255"/>
      <c r="H306" s="255"/>
      <c r="I306" s="255"/>
      <c r="J306" s="255"/>
      <c r="K306" s="255"/>
      <c r="L306" s="255"/>
      <c r="M306" s="255"/>
      <c r="N306" s="255"/>
      <c r="O306" s="255"/>
      <c r="P306" s="255"/>
    </row>
    <row r="307" spans="1:16" ht="22.5">
      <c r="A307" s="51"/>
      <c r="B307" s="52"/>
      <c r="C307" s="55" t="s">
        <v>491</v>
      </c>
      <c r="D307" s="54"/>
      <c r="E307" s="109">
        <v>-56</v>
      </c>
      <c r="F307" s="262"/>
      <c r="G307" s="255"/>
      <c r="H307" s="255"/>
      <c r="I307" s="255"/>
      <c r="J307" s="255"/>
      <c r="K307" s="255"/>
      <c r="L307" s="255"/>
      <c r="M307" s="255"/>
      <c r="N307" s="255"/>
      <c r="O307" s="255"/>
      <c r="P307" s="255"/>
    </row>
    <row r="308" spans="1:16" ht="12.75">
      <c r="A308" s="341" t="s">
        <v>419</v>
      </c>
      <c r="B308" s="341"/>
      <c r="C308" s="341"/>
      <c r="D308" s="56"/>
      <c r="E308" s="125">
        <f>SUM(E301:E307)</f>
        <v>153.2</v>
      </c>
      <c r="F308" s="262"/>
      <c r="G308" s="255"/>
      <c r="H308" s="255"/>
      <c r="I308" s="255"/>
      <c r="J308" s="255"/>
      <c r="K308" s="255"/>
      <c r="L308" s="255"/>
      <c r="M308" s="255"/>
      <c r="N308" s="255"/>
      <c r="O308" s="255"/>
      <c r="P308" s="255"/>
    </row>
    <row r="309" spans="1:16" ht="12.75">
      <c r="A309" s="187"/>
      <c r="B309" s="188"/>
      <c r="C309" s="188"/>
      <c r="D309" s="189"/>
      <c r="E309" s="190"/>
      <c r="F309" s="262"/>
      <c r="G309" s="255"/>
      <c r="H309" s="255"/>
      <c r="I309" s="255"/>
      <c r="J309" s="255"/>
      <c r="K309" s="255"/>
      <c r="L309" s="255"/>
      <c r="M309" s="255"/>
      <c r="N309" s="255"/>
      <c r="O309" s="255"/>
      <c r="P309" s="255"/>
    </row>
    <row r="310" spans="1:16" ht="12.75">
      <c r="A310" s="187"/>
      <c r="B310" s="188"/>
      <c r="C310" s="188"/>
      <c r="D310" s="189"/>
      <c r="E310" s="190"/>
      <c r="F310" s="262"/>
      <c r="G310" s="255"/>
      <c r="H310" s="255"/>
      <c r="I310" s="255"/>
      <c r="J310" s="255"/>
      <c r="K310" s="255"/>
      <c r="L310" s="255"/>
      <c r="M310" s="255"/>
      <c r="N310" s="255"/>
      <c r="O310" s="255"/>
      <c r="P310" s="255"/>
    </row>
    <row r="311" spans="1:16" ht="12.75">
      <c r="A311" s="187"/>
      <c r="B311" s="188"/>
      <c r="C311" s="188"/>
      <c r="D311" s="189"/>
      <c r="E311" s="190"/>
      <c r="F311" s="262"/>
      <c r="G311" s="255"/>
      <c r="H311" s="255"/>
      <c r="I311" s="255"/>
      <c r="J311" s="255"/>
      <c r="K311" s="255"/>
      <c r="L311" s="255"/>
      <c r="M311" s="255"/>
      <c r="N311" s="255"/>
      <c r="O311" s="255"/>
      <c r="P311" s="255"/>
    </row>
    <row r="312" spans="1:16" ht="12.75">
      <c r="A312" s="187"/>
      <c r="B312" s="188"/>
      <c r="C312" s="188"/>
      <c r="D312" s="189"/>
      <c r="E312" s="190"/>
      <c r="F312" s="262"/>
      <c r="G312" s="255"/>
      <c r="H312" s="255"/>
      <c r="I312" s="255"/>
      <c r="J312" s="255"/>
      <c r="K312" s="255"/>
      <c r="L312" s="255"/>
      <c r="M312" s="255"/>
      <c r="N312" s="255"/>
      <c r="O312" s="255"/>
      <c r="P312" s="255"/>
    </row>
    <row r="313" spans="1:16" ht="12.75">
      <c r="A313" s="187"/>
      <c r="B313" s="188"/>
      <c r="C313" s="188"/>
      <c r="D313" s="189"/>
      <c r="E313" s="190"/>
      <c r="F313" s="262"/>
      <c r="G313" s="255"/>
      <c r="H313" s="255"/>
      <c r="I313" s="255"/>
      <c r="J313" s="255"/>
      <c r="K313" s="255"/>
      <c r="L313" s="255"/>
      <c r="M313" s="255"/>
      <c r="N313" s="255"/>
      <c r="O313" s="255"/>
      <c r="P313" s="255"/>
    </row>
    <row r="314" spans="1:16" ht="12.75">
      <c r="A314" s="187"/>
      <c r="B314" s="188"/>
      <c r="C314" s="188"/>
      <c r="D314" s="189"/>
      <c r="E314" s="190"/>
      <c r="F314" s="262"/>
      <c r="G314" s="255"/>
      <c r="H314" s="255"/>
      <c r="I314" s="255"/>
      <c r="J314" s="255"/>
      <c r="K314" s="255"/>
      <c r="L314" s="255"/>
      <c r="M314" s="255"/>
      <c r="N314" s="255"/>
      <c r="O314" s="255"/>
      <c r="P314" s="255"/>
    </row>
    <row r="315" spans="1:16" ht="25.5" customHeight="1">
      <c r="A315" s="331" t="s">
        <v>790</v>
      </c>
      <c r="B315" s="379"/>
      <c r="C315" s="379"/>
      <c r="D315" s="379"/>
      <c r="E315" s="380"/>
      <c r="F315" s="256"/>
      <c r="G315" s="255"/>
      <c r="H315" s="255"/>
      <c r="I315" s="255"/>
      <c r="J315" s="255"/>
      <c r="K315" s="255"/>
      <c r="L315" s="255"/>
      <c r="M315" s="255"/>
      <c r="N315" s="255"/>
      <c r="O315" s="255"/>
      <c r="P315" s="255"/>
    </row>
    <row r="316" spans="1:17" s="162" customFormat="1" ht="25.5" customHeight="1">
      <c r="A316" s="168"/>
      <c r="B316" s="169"/>
      <c r="C316" s="169"/>
      <c r="D316" s="169" t="s">
        <v>872</v>
      </c>
      <c r="E316" s="169"/>
      <c r="F316" s="252"/>
      <c r="G316" s="255"/>
      <c r="H316" s="255"/>
      <c r="I316" s="255"/>
      <c r="J316" s="255"/>
      <c r="K316" s="255"/>
      <c r="L316" s="255"/>
      <c r="M316" s="255"/>
      <c r="N316" s="255"/>
      <c r="O316" s="255"/>
      <c r="P316" s="255"/>
      <c r="Q316" s="254"/>
    </row>
    <row r="317" spans="1:16" ht="12.75">
      <c r="A317" s="345" t="s">
        <v>401</v>
      </c>
      <c r="B317" s="345" t="s">
        <v>402</v>
      </c>
      <c r="C317" s="345" t="s">
        <v>403</v>
      </c>
      <c r="D317" s="341" t="s">
        <v>404</v>
      </c>
      <c r="E317" s="346" t="s">
        <v>405</v>
      </c>
      <c r="F317" s="253"/>
      <c r="G317" s="255"/>
      <c r="H317" s="255"/>
      <c r="I317" s="255"/>
      <c r="J317" s="255"/>
      <c r="K317" s="255"/>
      <c r="L317" s="255"/>
      <c r="M317" s="255"/>
      <c r="N317" s="255"/>
      <c r="O317" s="255"/>
      <c r="P317" s="255"/>
    </row>
    <row r="318" spans="1:16" ht="12.75">
      <c r="A318" s="345"/>
      <c r="B318" s="345"/>
      <c r="C318" s="345"/>
      <c r="D318" s="341"/>
      <c r="E318" s="346"/>
      <c r="F318" s="262"/>
      <c r="G318" s="255"/>
      <c r="H318" s="255"/>
      <c r="I318" s="255"/>
      <c r="J318" s="255"/>
      <c r="K318" s="255"/>
      <c r="L318" s="255"/>
      <c r="M318" s="255"/>
      <c r="N318" s="255"/>
      <c r="O318" s="255"/>
      <c r="P318" s="255"/>
    </row>
    <row r="319" spans="1:16" ht="12.75">
      <c r="A319" s="345"/>
      <c r="B319" s="345"/>
      <c r="C319" s="345"/>
      <c r="D319" s="341"/>
      <c r="E319" s="346"/>
      <c r="F319" s="262"/>
      <c r="G319" s="255"/>
      <c r="H319" s="255"/>
      <c r="I319" s="255"/>
      <c r="J319" s="255"/>
      <c r="K319" s="255"/>
      <c r="L319" s="255"/>
      <c r="M319" s="255"/>
      <c r="N319" s="255"/>
      <c r="O319" s="255"/>
      <c r="P319" s="255"/>
    </row>
    <row r="320" spans="1:16" ht="12.75">
      <c r="A320" s="51">
        <v>226</v>
      </c>
      <c r="B320" s="52" t="s">
        <v>406</v>
      </c>
      <c r="C320" s="53" t="s">
        <v>487</v>
      </c>
      <c r="D320" s="54" t="s">
        <v>554</v>
      </c>
      <c r="E320" s="109">
        <v>7</v>
      </c>
      <c r="F320" s="262"/>
      <c r="G320" s="255"/>
      <c r="H320" s="255"/>
      <c r="I320" s="255"/>
      <c r="J320" s="255"/>
      <c r="K320" s="255"/>
      <c r="L320" s="255"/>
      <c r="M320" s="255"/>
      <c r="N320" s="255"/>
      <c r="O320" s="255"/>
      <c r="P320" s="255"/>
    </row>
    <row r="321" spans="1:16" ht="12.75">
      <c r="A321" s="51">
        <v>222</v>
      </c>
      <c r="B321" s="52" t="s">
        <v>408</v>
      </c>
      <c r="C321" s="53" t="s">
        <v>499</v>
      </c>
      <c r="D321" s="54"/>
      <c r="E321" s="109">
        <v>7.5</v>
      </c>
      <c r="F321" s="262"/>
      <c r="G321" s="255"/>
      <c r="H321" s="255"/>
      <c r="I321" s="255"/>
      <c r="J321" s="255"/>
      <c r="K321" s="255"/>
      <c r="L321" s="255"/>
      <c r="M321" s="255"/>
      <c r="N321" s="255"/>
      <c r="O321" s="255"/>
      <c r="P321" s="255"/>
    </row>
    <row r="322" spans="1:16" ht="12.75">
      <c r="A322" s="51">
        <v>340</v>
      </c>
      <c r="B322" s="52" t="s">
        <v>408</v>
      </c>
      <c r="C322" s="55" t="s">
        <v>508</v>
      </c>
      <c r="D322" s="54"/>
      <c r="E322" s="109">
        <v>3</v>
      </c>
      <c r="F322" s="262"/>
      <c r="G322" s="255"/>
      <c r="H322" s="255"/>
      <c r="I322" s="255"/>
      <c r="J322" s="255"/>
      <c r="K322" s="255"/>
      <c r="L322" s="255"/>
      <c r="M322" s="255"/>
      <c r="N322" s="255"/>
      <c r="O322" s="255"/>
      <c r="P322" s="255"/>
    </row>
    <row r="323" spans="1:16" ht="12.75">
      <c r="A323" s="51"/>
      <c r="B323" s="52" t="s">
        <v>408</v>
      </c>
      <c r="C323" s="55" t="s">
        <v>421</v>
      </c>
      <c r="D323" s="54"/>
      <c r="E323" s="109">
        <v>2.5</v>
      </c>
      <c r="F323" s="262"/>
      <c r="G323" s="255"/>
      <c r="H323" s="255"/>
      <c r="I323" s="255"/>
      <c r="J323" s="255"/>
      <c r="K323" s="255"/>
      <c r="L323" s="255"/>
      <c r="M323" s="255"/>
      <c r="N323" s="255"/>
      <c r="O323" s="255"/>
      <c r="P323" s="255"/>
    </row>
    <row r="324" spans="1:16" ht="22.5">
      <c r="A324" s="51"/>
      <c r="B324" s="52"/>
      <c r="C324" s="55" t="s">
        <v>491</v>
      </c>
      <c r="D324" s="54" t="s">
        <v>509</v>
      </c>
      <c r="E324" s="109">
        <v>-6</v>
      </c>
      <c r="F324" s="262"/>
      <c r="G324" s="255"/>
      <c r="H324" s="255"/>
      <c r="I324" s="255"/>
      <c r="J324" s="255"/>
      <c r="K324" s="255"/>
      <c r="L324" s="255"/>
      <c r="M324" s="255"/>
      <c r="N324" s="255"/>
      <c r="O324" s="255"/>
      <c r="P324" s="255"/>
    </row>
    <row r="325" spans="1:16" ht="12.75">
      <c r="A325" s="341" t="s">
        <v>419</v>
      </c>
      <c r="B325" s="341"/>
      <c r="C325" s="341"/>
      <c r="D325" s="56"/>
      <c r="E325" s="125">
        <f>SUM(E320:E324)</f>
        <v>14</v>
      </c>
      <c r="F325" s="262"/>
      <c r="G325" s="255"/>
      <c r="H325" s="255"/>
      <c r="I325" s="255"/>
      <c r="J325" s="255"/>
      <c r="K325" s="255"/>
      <c r="L325" s="255"/>
      <c r="M325" s="255"/>
      <c r="N325" s="255"/>
      <c r="O325" s="255"/>
      <c r="P325" s="255"/>
    </row>
    <row r="326" spans="1:16" ht="12.75">
      <c r="A326" s="331" t="s">
        <v>791</v>
      </c>
      <c r="B326" s="379"/>
      <c r="C326" s="379"/>
      <c r="D326" s="379"/>
      <c r="E326" s="380"/>
      <c r="F326" s="256"/>
      <c r="G326" s="255"/>
      <c r="H326" s="255"/>
      <c r="I326" s="255"/>
      <c r="J326" s="255"/>
      <c r="K326" s="255"/>
      <c r="L326" s="255"/>
      <c r="M326" s="255"/>
      <c r="N326" s="255"/>
      <c r="O326" s="255"/>
      <c r="P326" s="255"/>
    </row>
    <row r="327" spans="1:17" s="162" customFormat="1" ht="12.75">
      <c r="A327" s="168"/>
      <c r="B327" s="169"/>
      <c r="C327" s="169"/>
      <c r="D327" s="169" t="s">
        <v>873</v>
      </c>
      <c r="E327" s="169"/>
      <c r="F327" s="252"/>
      <c r="G327" s="255"/>
      <c r="H327" s="255"/>
      <c r="I327" s="255"/>
      <c r="J327" s="255"/>
      <c r="K327" s="255"/>
      <c r="L327" s="255"/>
      <c r="M327" s="255"/>
      <c r="N327" s="255"/>
      <c r="O327" s="255"/>
      <c r="P327" s="255"/>
      <c r="Q327" s="254"/>
    </row>
    <row r="328" spans="1:16" ht="12.75">
      <c r="A328" s="345" t="s">
        <v>401</v>
      </c>
      <c r="B328" s="345" t="s">
        <v>402</v>
      </c>
      <c r="C328" s="345" t="s">
        <v>403</v>
      </c>
      <c r="D328" s="341" t="s">
        <v>404</v>
      </c>
      <c r="E328" s="346" t="s">
        <v>405</v>
      </c>
      <c r="F328" s="253"/>
      <c r="G328" s="255"/>
      <c r="H328" s="255"/>
      <c r="I328" s="255"/>
      <c r="J328" s="255"/>
      <c r="K328" s="255"/>
      <c r="L328" s="255"/>
      <c r="M328" s="255"/>
      <c r="N328" s="255"/>
      <c r="O328" s="255"/>
      <c r="P328" s="255"/>
    </row>
    <row r="329" spans="1:16" ht="12.75">
      <c r="A329" s="345"/>
      <c r="B329" s="345"/>
      <c r="C329" s="345"/>
      <c r="D329" s="341"/>
      <c r="E329" s="346"/>
      <c r="F329" s="262"/>
      <c r="G329" s="255"/>
      <c r="H329" s="255"/>
      <c r="I329" s="255"/>
      <c r="J329" s="255"/>
      <c r="K329" s="255"/>
      <c r="L329" s="255"/>
      <c r="M329" s="255"/>
      <c r="N329" s="255"/>
      <c r="O329" s="255"/>
      <c r="P329" s="255"/>
    </row>
    <row r="330" spans="1:16" ht="12.75">
      <c r="A330" s="345"/>
      <c r="B330" s="345"/>
      <c r="C330" s="345"/>
      <c r="D330" s="341"/>
      <c r="E330" s="346"/>
      <c r="F330" s="262"/>
      <c r="G330" s="255"/>
      <c r="H330" s="255"/>
      <c r="I330" s="255"/>
      <c r="J330" s="255"/>
      <c r="K330" s="255"/>
      <c r="L330" s="255"/>
      <c r="M330" s="255"/>
      <c r="N330" s="255"/>
      <c r="O330" s="255"/>
      <c r="P330" s="255"/>
    </row>
    <row r="331" spans="1:16" ht="12.75">
      <c r="A331" s="369">
        <v>226</v>
      </c>
      <c r="B331" s="52" t="s">
        <v>408</v>
      </c>
      <c r="C331" s="53" t="s">
        <v>409</v>
      </c>
      <c r="D331" s="54"/>
      <c r="E331" s="109">
        <v>0.5</v>
      </c>
      <c r="F331" s="262"/>
      <c r="G331" s="255"/>
      <c r="H331" s="255"/>
      <c r="I331" s="255"/>
      <c r="J331" s="255"/>
      <c r="K331" s="255"/>
      <c r="L331" s="255"/>
      <c r="M331" s="255"/>
      <c r="N331" s="255"/>
      <c r="O331" s="255"/>
      <c r="P331" s="255"/>
    </row>
    <row r="332" spans="1:16" ht="22.5">
      <c r="A332" s="369"/>
      <c r="B332" s="52" t="s">
        <v>408</v>
      </c>
      <c r="C332" s="53" t="s">
        <v>510</v>
      </c>
      <c r="D332" s="54"/>
      <c r="E332" s="109">
        <v>30</v>
      </c>
      <c r="F332" s="262"/>
      <c r="G332" s="255"/>
      <c r="H332" s="255"/>
      <c r="I332" s="255"/>
      <c r="J332" s="255"/>
      <c r="K332" s="255"/>
      <c r="L332" s="255"/>
      <c r="M332" s="255"/>
      <c r="N332" s="255"/>
      <c r="O332" s="255"/>
      <c r="P332" s="255"/>
    </row>
    <row r="333" spans="1:16" ht="12.75">
      <c r="A333" s="369"/>
      <c r="B333" s="52" t="s">
        <v>410</v>
      </c>
      <c r="C333" s="53" t="s">
        <v>411</v>
      </c>
      <c r="D333" s="54"/>
      <c r="E333" s="109">
        <v>6</v>
      </c>
      <c r="F333" s="262"/>
      <c r="G333" s="255"/>
      <c r="H333" s="255"/>
      <c r="I333" s="255"/>
      <c r="J333" s="255"/>
      <c r="K333" s="255"/>
      <c r="L333" s="255"/>
      <c r="M333" s="255"/>
      <c r="N333" s="255"/>
      <c r="O333" s="255"/>
      <c r="P333" s="255"/>
    </row>
    <row r="334" spans="1:16" ht="12.75">
      <c r="A334" s="51">
        <v>222</v>
      </c>
      <c r="B334" s="52" t="s">
        <v>408</v>
      </c>
      <c r="C334" s="53" t="s">
        <v>502</v>
      </c>
      <c r="D334" s="55"/>
      <c r="E334" s="109">
        <v>15</v>
      </c>
      <c r="F334" s="262"/>
      <c r="G334" s="255"/>
      <c r="H334" s="255"/>
      <c r="I334" s="255"/>
      <c r="J334" s="255"/>
      <c r="K334" s="255"/>
      <c r="L334" s="255"/>
      <c r="M334" s="255"/>
      <c r="N334" s="255"/>
      <c r="O334" s="255"/>
      <c r="P334" s="255"/>
    </row>
    <row r="335" spans="1:16" ht="12.75">
      <c r="A335" s="51">
        <v>310</v>
      </c>
      <c r="B335" s="52" t="s">
        <v>408</v>
      </c>
      <c r="C335" s="53" t="s">
        <v>413</v>
      </c>
      <c r="D335" s="54"/>
      <c r="E335" s="109">
        <v>7</v>
      </c>
      <c r="F335" s="262"/>
      <c r="G335" s="255"/>
      <c r="H335" s="255"/>
      <c r="I335" s="255"/>
      <c r="J335" s="255"/>
      <c r="K335" s="255"/>
      <c r="L335" s="255"/>
      <c r="M335" s="255"/>
      <c r="N335" s="255"/>
      <c r="O335" s="255"/>
      <c r="P335" s="255"/>
    </row>
    <row r="336" spans="1:16" ht="12.75">
      <c r="A336" s="369">
        <v>340</v>
      </c>
      <c r="B336" s="52" t="s">
        <v>406</v>
      </c>
      <c r="C336" s="55" t="s">
        <v>414</v>
      </c>
      <c r="D336" s="57" t="s">
        <v>653</v>
      </c>
      <c r="E336" s="109">
        <v>44.8</v>
      </c>
      <c r="F336" s="262"/>
      <c r="G336" s="255"/>
      <c r="H336" s="255"/>
      <c r="I336" s="255"/>
      <c r="J336" s="255"/>
      <c r="K336" s="255"/>
      <c r="L336" s="255"/>
      <c r="M336" s="255"/>
      <c r="N336" s="255"/>
      <c r="O336" s="255"/>
      <c r="P336" s="255"/>
    </row>
    <row r="337" spans="1:16" ht="12.75">
      <c r="A337" s="369"/>
      <c r="B337" s="52" t="s">
        <v>415</v>
      </c>
      <c r="C337" s="55" t="s">
        <v>416</v>
      </c>
      <c r="D337" s="54"/>
      <c r="E337" s="109">
        <v>1.5</v>
      </c>
      <c r="F337" s="262"/>
      <c r="G337" s="255"/>
      <c r="H337" s="255"/>
      <c r="I337" s="255"/>
      <c r="J337" s="255"/>
      <c r="K337" s="255"/>
      <c r="L337" s="255"/>
      <c r="M337" s="255"/>
      <c r="N337" s="255"/>
      <c r="O337" s="255"/>
      <c r="P337" s="255"/>
    </row>
    <row r="338" spans="1:16" ht="22.5">
      <c r="A338" s="369"/>
      <c r="B338" s="52" t="s">
        <v>408</v>
      </c>
      <c r="C338" s="55" t="s">
        <v>417</v>
      </c>
      <c r="D338" s="54"/>
      <c r="E338" s="109">
        <v>3</v>
      </c>
      <c r="F338" s="262"/>
      <c r="G338" s="255"/>
      <c r="H338" s="255"/>
      <c r="I338" s="255"/>
      <c r="J338" s="255"/>
      <c r="K338" s="255"/>
      <c r="L338" s="255"/>
      <c r="M338" s="255"/>
      <c r="N338" s="255"/>
      <c r="O338" s="255"/>
      <c r="P338" s="255"/>
    </row>
    <row r="339" spans="1:16" ht="12.75">
      <c r="A339" s="51">
        <v>212</v>
      </c>
      <c r="B339" s="52"/>
      <c r="C339" s="102" t="s">
        <v>519</v>
      </c>
      <c r="D339" s="54" t="s">
        <v>654</v>
      </c>
      <c r="E339" s="111">
        <v>5.6</v>
      </c>
      <c r="F339" s="262"/>
      <c r="G339" s="255"/>
      <c r="H339" s="255"/>
      <c r="I339" s="255"/>
      <c r="J339" s="255"/>
      <c r="K339" s="255"/>
      <c r="L339" s="255"/>
      <c r="M339" s="255"/>
      <c r="N339" s="255"/>
      <c r="O339" s="255"/>
      <c r="P339" s="255"/>
    </row>
    <row r="340" spans="1:16" ht="22.5">
      <c r="A340" s="51"/>
      <c r="B340" s="52"/>
      <c r="C340" s="102" t="s">
        <v>491</v>
      </c>
      <c r="D340" s="54" t="s">
        <v>655</v>
      </c>
      <c r="E340" s="111">
        <v>-21.9</v>
      </c>
      <c r="F340" s="262"/>
      <c r="G340" s="255"/>
      <c r="H340" s="255"/>
      <c r="I340" s="255"/>
      <c r="J340" s="255"/>
      <c r="K340" s="255"/>
      <c r="L340" s="255"/>
      <c r="M340" s="255"/>
      <c r="N340" s="255"/>
      <c r="O340" s="255"/>
      <c r="P340" s="255"/>
    </row>
    <row r="341" spans="1:16" ht="12.75">
      <c r="A341" s="341" t="s">
        <v>419</v>
      </c>
      <c r="B341" s="341"/>
      <c r="C341" s="341"/>
      <c r="D341" s="56"/>
      <c r="E341" s="125">
        <f>SUM(E331:E340)</f>
        <v>91.5</v>
      </c>
      <c r="F341" s="262"/>
      <c r="G341" s="255"/>
      <c r="H341" s="255"/>
      <c r="I341" s="255"/>
      <c r="J341" s="255"/>
      <c r="K341" s="255"/>
      <c r="L341" s="255"/>
      <c r="M341" s="255"/>
      <c r="N341" s="255"/>
      <c r="O341" s="255"/>
      <c r="P341" s="255"/>
    </row>
    <row r="342" spans="1:16" ht="12.75">
      <c r="A342" s="331" t="s">
        <v>792</v>
      </c>
      <c r="B342" s="379"/>
      <c r="C342" s="379"/>
      <c r="D342" s="379"/>
      <c r="E342" s="380"/>
      <c r="F342" s="256"/>
      <c r="G342" s="255"/>
      <c r="H342" s="255"/>
      <c r="I342" s="255"/>
      <c r="J342" s="255"/>
      <c r="K342" s="255"/>
      <c r="L342" s="255"/>
      <c r="M342" s="255"/>
      <c r="N342" s="255"/>
      <c r="O342" s="255"/>
      <c r="P342" s="255"/>
    </row>
    <row r="343" spans="1:17" s="162" customFormat="1" ht="12.75">
      <c r="A343" s="168"/>
      <c r="B343" s="169"/>
      <c r="C343" s="169"/>
      <c r="D343" s="169" t="s">
        <v>874</v>
      </c>
      <c r="E343" s="169"/>
      <c r="F343" s="252"/>
      <c r="G343" s="255"/>
      <c r="H343" s="255"/>
      <c r="I343" s="255"/>
      <c r="J343" s="255"/>
      <c r="K343" s="255"/>
      <c r="L343" s="255"/>
      <c r="M343" s="255"/>
      <c r="N343" s="255"/>
      <c r="O343" s="255"/>
      <c r="P343" s="255"/>
      <c r="Q343" s="254"/>
    </row>
    <row r="344" spans="1:16" ht="12.75">
      <c r="A344" s="345" t="s">
        <v>401</v>
      </c>
      <c r="B344" s="345" t="s">
        <v>402</v>
      </c>
      <c r="C344" s="345" t="s">
        <v>403</v>
      </c>
      <c r="D344" s="341" t="s">
        <v>404</v>
      </c>
      <c r="E344" s="346" t="s">
        <v>405</v>
      </c>
      <c r="F344" s="253"/>
      <c r="G344" s="255"/>
      <c r="H344" s="255"/>
      <c r="I344" s="255"/>
      <c r="J344" s="255"/>
      <c r="K344" s="255"/>
      <c r="L344" s="255"/>
      <c r="M344" s="255"/>
      <c r="N344" s="255"/>
      <c r="O344" s="255"/>
      <c r="P344" s="255"/>
    </row>
    <row r="345" spans="1:16" ht="12.75">
      <c r="A345" s="345"/>
      <c r="B345" s="345"/>
      <c r="C345" s="345"/>
      <c r="D345" s="341"/>
      <c r="E345" s="346"/>
      <c r="F345" s="262"/>
      <c r="G345" s="255"/>
      <c r="H345" s="255"/>
      <c r="I345" s="255"/>
      <c r="J345" s="255"/>
      <c r="K345" s="255"/>
      <c r="L345" s="255"/>
      <c r="M345" s="255"/>
      <c r="N345" s="255"/>
      <c r="O345" s="255"/>
      <c r="P345" s="255"/>
    </row>
    <row r="346" spans="1:16" ht="12.75">
      <c r="A346" s="345"/>
      <c r="B346" s="345"/>
      <c r="C346" s="345"/>
      <c r="D346" s="341"/>
      <c r="E346" s="346"/>
      <c r="F346" s="262"/>
      <c r="G346" s="255"/>
      <c r="H346" s="255"/>
      <c r="I346" s="255"/>
      <c r="J346" s="255"/>
      <c r="K346" s="255"/>
      <c r="L346" s="255"/>
      <c r="M346" s="255"/>
      <c r="N346" s="255"/>
      <c r="O346" s="255"/>
      <c r="P346" s="255"/>
    </row>
    <row r="347" spans="1:16" ht="12.75">
      <c r="A347" s="63"/>
      <c r="B347" s="64"/>
      <c r="C347" s="63" t="s">
        <v>525</v>
      </c>
      <c r="D347" s="63"/>
      <c r="E347" s="122">
        <v>49</v>
      </c>
      <c r="F347" s="262"/>
      <c r="G347" s="255"/>
      <c r="H347" s="255"/>
      <c r="I347" s="255"/>
      <c r="J347" s="255"/>
      <c r="K347" s="255"/>
      <c r="L347" s="255"/>
      <c r="M347" s="255"/>
      <c r="N347" s="255"/>
      <c r="O347" s="255"/>
      <c r="P347" s="255"/>
    </row>
    <row r="348" spans="1:16" ht="12.75">
      <c r="A348" s="63"/>
      <c r="B348" s="64"/>
      <c r="C348" s="63" t="s">
        <v>526</v>
      </c>
      <c r="D348" s="63"/>
      <c r="E348" s="122">
        <v>63</v>
      </c>
      <c r="F348" s="262"/>
      <c r="G348" s="255"/>
      <c r="H348" s="255"/>
      <c r="I348" s="255"/>
      <c r="J348" s="255"/>
      <c r="K348" s="255"/>
      <c r="L348" s="255"/>
      <c r="M348" s="255"/>
      <c r="N348" s="255"/>
      <c r="O348" s="255"/>
      <c r="P348" s="255"/>
    </row>
    <row r="349" spans="1:16" ht="12.75">
      <c r="A349" s="369"/>
      <c r="B349" s="52"/>
      <c r="C349" s="53" t="s">
        <v>527</v>
      </c>
      <c r="D349" s="54"/>
      <c r="E349" s="109">
        <v>83</v>
      </c>
      <c r="F349" s="262"/>
      <c r="G349" s="255"/>
      <c r="H349" s="255"/>
      <c r="I349" s="255"/>
      <c r="J349" s="255"/>
      <c r="K349" s="255"/>
      <c r="L349" s="255"/>
      <c r="M349" s="255"/>
      <c r="N349" s="255"/>
      <c r="O349" s="255"/>
      <c r="P349" s="255"/>
    </row>
    <row r="350" spans="1:16" ht="22.5">
      <c r="A350" s="369"/>
      <c r="B350" s="52"/>
      <c r="C350" s="53" t="s">
        <v>491</v>
      </c>
      <c r="D350" s="54" t="s">
        <v>528</v>
      </c>
      <c r="E350" s="109">
        <v>-33</v>
      </c>
      <c r="F350" s="262"/>
      <c r="G350" s="255"/>
      <c r="H350" s="255"/>
      <c r="I350" s="255"/>
      <c r="J350" s="255"/>
      <c r="K350" s="255"/>
      <c r="L350" s="255"/>
      <c r="M350" s="255"/>
      <c r="N350" s="255"/>
      <c r="O350" s="255"/>
      <c r="P350" s="255"/>
    </row>
    <row r="351" spans="1:16" ht="12.75">
      <c r="A351" s="369"/>
      <c r="B351" s="52"/>
      <c r="C351" s="53"/>
      <c r="D351" s="54" t="s">
        <v>529</v>
      </c>
      <c r="E351" s="109"/>
      <c r="F351" s="262"/>
      <c r="G351" s="255"/>
      <c r="H351" s="255"/>
      <c r="I351" s="255"/>
      <c r="J351" s="255"/>
      <c r="K351" s="255"/>
      <c r="L351" s="255"/>
      <c r="M351" s="255"/>
      <c r="N351" s="255"/>
      <c r="O351" s="255"/>
      <c r="P351" s="255"/>
    </row>
    <row r="352" spans="1:16" ht="12.75">
      <c r="A352" s="341" t="s">
        <v>419</v>
      </c>
      <c r="B352" s="341"/>
      <c r="C352" s="341"/>
      <c r="D352" s="56"/>
      <c r="E352" s="125">
        <f>SUM(E347:E351)</f>
        <v>162</v>
      </c>
      <c r="F352" s="262"/>
      <c r="G352" s="255"/>
      <c r="H352" s="255"/>
      <c r="I352" s="255"/>
      <c r="J352" s="255"/>
      <c r="K352" s="255"/>
      <c r="L352" s="255"/>
      <c r="M352" s="255"/>
      <c r="N352" s="255"/>
      <c r="O352" s="255"/>
      <c r="P352" s="255"/>
    </row>
    <row r="353" spans="1:16" ht="12.75">
      <c r="A353" s="331" t="s">
        <v>793</v>
      </c>
      <c r="B353" s="379"/>
      <c r="C353" s="379"/>
      <c r="D353" s="379"/>
      <c r="E353" s="380"/>
      <c r="F353" s="256"/>
      <c r="G353" s="255"/>
      <c r="H353" s="255"/>
      <c r="I353" s="255"/>
      <c r="J353" s="255"/>
      <c r="K353" s="255"/>
      <c r="L353" s="255"/>
      <c r="M353" s="255"/>
      <c r="N353" s="255"/>
      <c r="O353" s="255"/>
      <c r="P353" s="255"/>
    </row>
    <row r="354" spans="1:17" s="162" customFormat="1" ht="12.75">
      <c r="A354" s="168"/>
      <c r="B354" s="169"/>
      <c r="C354" s="169"/>
      <c r="D354" s="169" t="s">
        <v>875</v>
      </c>
      <c r="E354" s="169"/>
      <c r="F354" s="252"/>
      <c r="G354" s="255"/>
      <c r="H354" s="255"/>
      <c r="I354" s="255"/>
      <c r="J354" s="255"/>
      <c r="K354" s="255"/>
      <c r="L354" s="255"/>
      <c r="M354" s="255"/>
      <c r="N354" s="255"/>
      <c r="O354" s="255"/>
      <c r="P354" s="255"/>
      <c r="Q354" s="254"/>
    </row>
    <row r="355" spans="1:16" ht="12.75">
      <c r="A355" s="345" t="s">
        <v>401</v>
      </c>
      <c r="B355" s="345" t="s">
        <v>402</v>
      </c>
      <c r="C355" s="345" t="s">
        <v>403</v>
      </c>
      <c r="D355" s="341" t="s">
        <v>404</v>
      </c>
      <c r="E355" s="346" t="s">
        <v>405</v>
      </c>
      <c r="F355" s="253"/>
      <c r="G355" s="255"/>
      <c r="H355" s="255"/>
      <c r="I355" s="255"/>
      <c r="J355" s="255"/>
      <c r="K355" s="255"/>
      <c r="L355" s="255"/>
      <c r="M355" s="255"/>
      <c r="N355" s="255"/>
      <c r="O355" s="255"/>
      <c r="P355" s="255"/>
    </row>
    <row r="356" spans="1:16" ht="12.75">
      <c r="A356" s="345"/>
      <c r="B356" s="345"/>
      <c r="C356" s="345"/>
      <c r="D356" s="341"/>
      <c r="E356" s="346"/>
      <c r="F356" s="262"/>
      <c r="G356" s="255"/>
      <c r="H356" s="255"/>
      <c r="I356" s="255"/>
      <c r="J356" s="255"/>
      <c r="K356" s="255"/>
      <c r="L356" s="255"/>
      <c r="M356" s="255"/>
      <c r="N356" s="255"/>
      <c r="O356" s="255"/>
      <c r="P356" s="255"/>
    </row>
    <row r="357" spans="1:16" ht="12.75">
      <c r="A357" s="345"/>
      <c r="B357" s="345"/>
      <c r="C357" s="345"/>
      <c r="D357" s="341"/>
      <c r="E357" s="346"/>
      <c r="F357" s="262"/>
      <c r="G357" s="255"/>
      <c r="H357" s="255"/>
      <c r="I357" s="255"/>
      <c r="J357" s="255"/>
      <c r="K357" s="255"/>
      <c r="L357" s="255"/>
      <c r="M357" s="255"/>
      <c r="N357" s="255"/>
      <c r="O357" s="255"/>
      <c r="P357" s="255"/>
    </row>
    <row r="358" spans="1:16" ht="12.75">
      <c r="A358" s="369"/>
      <c r="B358" s="52"/>
      <c r="C358" s="53" t="s">
        <v>277</v>
      </c>
      <c r="D358" s="54"/>
      <c r="E358" s="109">
        <v>375.55</v>
      </c>
      <c r="F358" s="262"/>
      <c r="G358" s="255"/>
      <c r="H358" s="255"/>
      <c r="I358" s="255"/>
      <c r="J358" s="255"/>
      <c r="K358" s="255"/>
      <c r="L358" s="255"/>
      <c r="M358" s="255"/>
      <c r="N358" s="255"/>
      <c r="O358" s="255"/>
      <c r="P358" s="255"/>
    </row>
    <row r="359" spans="1:16" ht="12.75">
      <c r="A359" s="369"/>
      <c r="B359" s="52"/>
      <c r="C359" s="53" t="s">
        <v>278</v>
      </c>
      <c r="D359" s="54"/>
      <c r="E359" s="109">
        <v>365.4</v>
      </c>
      <c r="F359" s="262"/>
      <c r="G359" s="255"/>
      <c r="H359" s="255"/>
      <c r="I359" s="255"/>
      <c r="J359" s="255"/>
      <c r="K359" s="255"/>
      <c r="L359" s="255"/>
      <c r="M359" s="255"/>
      <c r="N359" s="255"/>
      <c r="O359" s="255"/>
      <c r="P359" s="255"/>
    </row>
    <row r="360" spans="1:16" ht="12.75">
      <c r="A360" s="369"/>
      <c r="B360" s="52"/>
      <c r="C360" s="53" t="s">
        <v>279</v>
      </c>
      <c r="D360" s="54"/>
      <c r="E360" s="109">
        <v>85.26</v>
      </c>
      <c r="F360" s="262"/>
      <c r="G360" s="255"/>
      <c r="H360" s="255"/>
      <c r="I360" s="255"/>
      <c r="J360" s="255"/>
      <c r="K360" s="255"/>
      <c r="L360" s="255"/>
      <c r="M360" s="255"/>
      <c r="N360" s="255"/>
      <c r="O360" s="255"/>
      <c r="P360" s="255"/>
    </row>
    <row r="361" spans="1:16" ht="12.75">
      <c r="A361" s="51"/>
      <c r="B361" s="52"/>
      <c r="C361" s="392" t="s">
        <v>491</v>
      </c>
      <c r="D361" s="54" t="s">
        <v>517</v>
      </c>
      <c r="E361" s="376">
        <v>-154</v>
      </c>
      <c r="F361" s="262"/>
      <c r="G361" s="255"/>
      <c r="H361" s="255"/>
      <c r="I361" s="255"/>
      <c r="J361" s="255"/>
      <c r="K361" s="255"/>
      <c r="L361" s="255"/>
      <c r="M361" s="255"/>
      <c r="N361" s="255"/>
      <c r="O361" s="255"/>
      <c r="P361" s="255"/>
    </row>
    <row r="362" spans="1:16" ht="12.75">
      <c r="A362" s="51"/>
      <c r="B362" s="52"/>
      <c r="C362" s="393"/>
      <c r="D362" s="54" t="s">
        <v>518</v>
      </c>
      <c r="E362" s="378"/>
      <c r="F362" s="262"/>
      <c r="G362" s="255"/>
      <c r="H362" s="255"/>
      <c r="I362" s="255"/>
      <c r="J362" s="255"/>
      <c r="K362" s="255"/>
      <c r="L362" s="255"/>
      <c r="M362" s="255"/>
      <c r="N362" s="255"/>
      <c r="O362" s="255"/>
      <c r="P362" s="255"/>
    </row>
    <row r="363" spans="1:16" ht="12.75">
      <c r="A363" s="341" t="s">
        <v>419</v>
      </c>
      <c r="B363" s="341"/>
      <c r="C363" s="341"/>
      <c r="D363" s="56"/>
      <c r="E363" s="125">
        <f>SUM(E358:E361)</f>
        <v>672.21</v>
      </c>
      <c r="F363" s="262"/>
      <c r="G363" s="255"/>
      <c r="H363" s="255"/>
      <c r="I363" s="255"/>
      <c r="J363" s="255"/>
      <c r="K363" s="255"/>
      <c r="L363" s="255"/>
      <c r="M363" s="255"/>
      <c r="N363" s="255"/>
      <c r="O363" s="255"/>
      <c r="P363" s="255"/>
    </row>
    <row r="364" spans="1:16" ht="12.75">
      <c r="A364" s="191"/>
      <c r="B364" s="192"/>
      <c r="C364" s="192"/>
      <c r="D364" s="193"/>
      <c r="E364" s="194"/>
      <c r="F364" s="256"/>
      <c r="G364" s="255"/>
      <c r="H364" s="255"/>
      <c r="I364" s="255"/>
      <c r="J364" s="255"/>
      <c r="K364" s="255"/>
      <c r="L364" s="255"/>
      <c r="M364" s="255"/>
      <c r="N364" s="255"/>
      <c r="O364" s="255"/>
      <c r="P364" s="255"/>
    </row>
    <row r="365" spans="1:16" ht="12.75">
      <c r="A365" s="331" t="s">
        <v>794</v>
      </c>
      <c r="B365" s="379"/>
      <c r="C365" s="379"/>
      <c r="D365" s="379"/>
      <c r="E365" s="380"/>
      <c r="F365" s="256"/>
      <c r="G365" s="255"/>
      <c r="H365" s="255"/>
      <c r="I365" s="255"/>
      <c r="J365" s="255"/>
      <c r="K365" s="255"/>
      <c r="L365" s="255"/>
      <c r="M365" s="255"/>
      <c r="N365" s="255"/>
      <c r="O365" s="255"/>
      <c r="P365" s="255"/>
    </row>
    <row r="366" spans="1:17" s="162" customFormat="1" ht="12.75">
      <c r="A366" s="168"/>
      <c r="B366" s="169"/>
      <c r="C366" s="169"/>
      <c r="D366" s="169" t="s">
        <v>870</v>
      </c>
      <c r="E366" s="169"/>
      <c r="F366" s="252"/>
      <c r="G366" s="255"/>
      <c r="H366" s="255"/>
      <c r="I366" s="255"/>
      <c r="J366" s="255"/>
      <c r="K366" s="255"/>
      <c r="L366" s="255"/>
      <c r="M366" s="255"/>
      <c r="N366" s="255"/>
      <c r="O366" s="255"/>
      <c r="P366" s="255"/>
      <c r="Q366" s="254"/>
    </row>
    <row r="367" spans="1:16" ht="12.75">
      <c r="A367" s="345" t="s">
        <v>401</v>
      </c>
      <c r="B367" s="345" t="s">
        <v>402</v>
      </c>
      <c r="C367" s="345" t="s">
        <v>403</v>
      </c>
      <c r="D367" s="341" t="s">
        <v>404</v>
      </c>
      <c r="E367" s="346" t="s">
        <v>405</v>
      </c>
      <c r="F367" s="253"/>
      <c r="G367" s="255"/>
      <c r="H367" s="255"/>
      <c r="I367" s="255"/>
      <c r="J367" s="255"/>
      <c r="K367" s="255"/>
      <c r="L367" s="255"/>
      <c r="M367" s="255"/>
      <c r="N367" s="255"/>
      <c r="O367" s="255"/>
      <c r="P367" s="255"/>
    </row>
    <row r="368" spans="1:16" ht="12.75">
      <c r="A368" s="345"/>
      <c r="B368" s="345"/>
      <c r="C368" s="345"/>
      <c r="D368" s="341"/>
      <c r="E368" s="346"/>
      <c r="F368" s="262"/>
      <c r="G368" s="255"/>
      <c r="H368" s="255"/>
      <c r="I368" s="255"/>
      <c r="J368" s="255"/>
      <c r="K368" s="255"/>
      <c r="L368" s="255"/>
      <c r="M368" s="255"/>
      <c r="N368" s="255"/>
      <c r="O368" s="255"/>
      <c r="P368" s="255"/>
    </row>
    <row r="369" spans="1:16" ht="12.75">
      <c r="A369" s="345"/>
      <c r="B369" s="345"/>
      <c r="C369" s="345"/>
      <c r="D369" s="341"/>
      <c r="E369" s="346"/>
      <c r="F369" s="262"/>
      <c r="G369" s="255"/>
      <c r="H369" s="255"/>
      <c r="I369" s="255"/>
      <c r="J369" s="255"/>
      <c r="K369" s="255"/>
      <c r="L369" s="255"/>
      <c r="M369" s="255"/>
      <c r="N369" s="255"/>
      <c r="O369" s="255"/>
      <c r="P369" s="255"/>
    </row>
    <row r="370" spans="1:16" ht="12.75">
      <c r="A370" s="51">
        <v>226</v>
      </c>
      <c r="B370" s="52" t="s">
        <v>406</v>
      </c>
      <c r="C370" s="53" t="s">
        <v>503</v>
      </c>
      <c r="D370" s="54"/>
      <c r="E370" s="109">
        <v>5</v>
      </c>
      <c r="F370" s="262"/>
      <c r="G370" s="255"/>
      <c r="H370" s="255"/>
      <c r="I370" s="255"/>
      <c r="J370" s="255"/>
      <c r="K370" s="255"/>
      <c r="L370" s="255"/>
      <c r="M370" s="255"/>
      <c r="N370" s="255"/>
      <c r="O370" s="255"/>
      <c r="P370" s="255"/>
    </row>
    <row r="371" spans="1:16" ht="12.75">
      <c r="A371" s="51">
        <v>226</v>
      </c>
      <c r="B371" s="52" t="s">
        <v>410</v>
      </c>
      <c r="C371" s="53" t="s">
        <v>216</v>
      </c>
      <c r="D371" s="55"/>
      <c r="E371" s="109">
        <v>6.68</v>
      </c>
      <c r="F371" s="262"/>
      <c r="G371" s="255"/>
      <c r="H371" s="255"/>
      <c r="I371" s="255"/>
      <c r="J371" s="255"/>
      <c r="K371" s="255"/>
      <c r="L371" s="255"/>
      <c r="M371" s="255"/>
      <c r="N371" s="255"/>
      <c r="O371" s="255"/>
      <c r="P371" s="255"/>
    </row>
    <row r="372" spans="1:16" ht="12.75">
      <c r="A372" s="51">
        <v>222</v>
      </c>
      <c r="B372" s="52" t="s">
        <v>408</v>
      </c>
      <c r="C372" s="53" t="s">
        <v>502</v>
      </c>
      <c r="D372" s="54"/>
      <c r="E372" s="109">
        <v>6.05</v>
      </c>
      <c r="F372" s="262"/>
      <c r="G372" s="255"/>
      <c r="H372" s="255"/>
      <c r="I372" s="255"/>
      <c r="J372" s="255"/>
      <c r="K372" s="255"/>
      <c r="L372" s="255"/>
      <c r="M372" s="255"/>
      <c r="N372" s="255"/>
      <c r="O372" s="255"/>
      <c r="P372" s="255"/>
    </row>
    <row r="373" spans="1:16" ht="33.75">
      <c r="A373" s="369">
        <v>340</v>
      </c>
      <c r="B373" s="52" t="s">
        <v>408</v>
      </c>
      <c r="C373" s="55" t="s">
        <v>515</v>
      </c>
      <c r="D373" s="54"/>
      <c r="E373" s="109">
        <v>1.5</v>
      </c>
      <c r="F373" s="262"/>
      <c r="G373" s="255"/>
      <c r="H373" s="255"/>
      <c r="I373" s="255"/>
      <c r="J373" s="255"/>
      <c r="K373" s="255"/>
      <c r="L373" s="255"/>
      <c r="M373" s="255"/>
      <c r="N373" s="255"/>
      <c r="O373" s="255"/>
      <c r="P373" s="255"/>
    </row>
    <row r="374" spans="1:16" ht="22.5">
      <c r="A374" s="369"/>
      <c r="B374" s="52" t="s">
        <v>408</v>
      </c>
      <c r="C374" s="55" t="s">
        <v>514</v>
      </c>
      <c r="D374" s="54"/>
      <c r="E374" s="109">
        <v>6.7</v>
      </c>
      <c r="F374" s="262"/>
      <c r="G374" s="255"/>
      <c r="H374" s="255"/>
      <c r="I374" s="255"/>
      <c r="J374" s="255"/>
      <c r="K374" s="255"/>
      <c r="L374" s="255"/>
      <c r="M374" s="255"/>
      <c r="N374" s="255"/>
      <c r="O374" s="255"/>
      <c r="P374" s="255"/>
    </row>
    <row r="375" spans="1:16" ht="12.75">
      <c r="A375" s="51">
        <v>310</v>
      </c>
      <c r="B375" s="52" t="s">
        <v>408</v>
      </c>
      <c r="C375" s="55" t="s">
        <v>418</v>
      </c>
      <c r="D375" s="54"/>
      <c r="E375" s="109">
        <v>12.5</v>
      </c>
      <c r="F375" s="262"/>
      <c r="G375" s="255"/>
      <c r="H375" s="255"/>
      <c r="I375" s="255"/>
      <c r="J375" s="255"/>
      <c r="K375" s="255"/>
      <c r="L375" s="255"/>
      <c r="M375" s="255"/>
      <c r="N375" s="255"/>
      <c r="O375" s="255"/>
      <c r="P375" s="255"/>
    </row>
    <row r="376" spans="1:16" ht="22.5">
      <c r="A376" s="51"/>
      <c r="B376" s="52"/>
      <c r="C376" s="55" t="s">
        <v>491</v>
      </c>
      <c r="D376" s="54" t="s">
        <v>516</v>
      </c>
      <c r="E376" s="109">
        <v>-12</v>
      </c>
      <c r="F376" s="262"/>
      <c r="G376" s="255"/>
      <c r="H376" s="255"/>
      <c r="I376" s="255"/>
      <c r="J376" s="255"/>
      <c r="K376" s="255"/>
      <c r="L376" s="255"/>
      <c r="M376" s="255"/>
      <c r="N376" s="255"/>
      <c r="O376" s="255"/>
      <c r="P376" s="255"/>
    </row>
    <row r="377" spans="1:16" ht="12.75">
      <c r="A377" s="341" t="s">
        <v>419</v>
      </c>
      <c r="B377" s="341"/>
      <c r="C377" s="341"/>
      <c r="D377" s="56"/>
      <c r="E377" s="125">
        <f>SUM(E370:E376)</f>
        <v>26.43</v>
      </c>
      <c r="F377" s="262"/>
      <c r="G377" s="255"/>
      <c r="H377" s="255"/>
      <c r="I377" s="255"/>
      <c r="J377" s="255"/>
      <c r="K377" s="255"/>
      <c r="L377" s="255"/>
      <c r="M377" s="255"/>
      <c r="N377" s="255"/>
      <c r="O377" s="255"/>
      <c r="P377" s="255"/>
    </row>
    <row r="378" spans="1:16" ht="12.75">
      <c r="A378" s="331" t="s">
        <v>795</v>
      </c>
      <c r="B378" s="379"/>
      <c r="C378" s="379"/>
      <c r="D378" s="379"/>
      <c r="E378" s="380"/>
      <c r="F378" s="256"/>
      <c r="G378" s="255"/>
      <c r="H378" s="255"/>
      <c r="I378" s="255"/>
      <c r="J378" s="255"/>
      <c r="K378" s="255"/>
      <c r="L378" s="255"/>
      <c r="M378" s="255"/>
      <c r="N378" s="255"/>
      <c r="O378" s="255"/>
      <c r="P378" s="255"/>
    </row>
    <row r="379" spans="1:17" s="162" customFormat="1" ht="12.75">
      <c r="A379" s="168"/>
      <c r="B379" s="169"/>
      <c r="C379" s="169"/>
      <c r="D379" s="169" t="s">
        <v>877</v>
      </c>
      <c r="E379" s="169"/>
      <c r="F379" s="252"/>
      <c r="G379" s="255"/>
      <c r="H379" s="255"/>
      <c r="I379" s="255"/>
      <c r="J379" s="255"/>
      <c r="K379" s="255"/>
      <c r="L379" s="255"/>
      <c r="M379" s="255"/>
      <c r="N379" s="255"/>
      <c r="O379" s="255"/>
      <c r="P379" s="255"/>
      <c r="Q379" s="254"/>
    </row>
    <row r="380" spans="1:16" ht="12.75">
      <c r="A380" s="345" t="s">
        <v>401</v>
      </c>
      <c r="B380" s="345" t="s">
        <v>402</v>
      </c>
      <c r="C380" s="345" t="s">
        <v>403</v>
      </c>
      <c r="D380" s="341" t="s">
        <v>404</v>
      </c>
      <c r="E380" s="346" t="s">
        <v>405</v>
      </c>
      <c r="F380" s="253"/>
      <c r="G380" s="255"/>
      <c r="H380" s="255"/>
      <c r="I380" s="255"/>
      <c r="J380" s="255"/>
      <c r="K380" s="255"/>
      <c r="L380" s="255"/>
      <c r="M380" s="255"/>
      <c r="N380" s="255"/>
      <c r="O380" s="255"/>
      <c r="P380" s="255"/>
    </row>
    <row r="381" spans="1:16" ht="12.75">
      <c r="A381" s="345"/>
      <c r="B381" s="345"/>
      <c r="C381" s="345"/>
      <c r="D381" s="341"/>
      <c r="E381" s="346"/>
      <c r="F381" s="262"/>
      <c r="G381" s="255"/>
      <c r="H381" s="255"/>
      <c r="I381" s="255"/>
      <c r="J381" s="255"/>
      <c r="K381" s="255"/>
      <c r="L381" s="255"/>
      <c r="M381" s="255"/>
      <c r="N381" s="255"/>
      <c r="O381" s="255"/>
      <c r="P381" s="255"/>
    </row>
    <row r="382" spans="1:16" ht="12.75">
      <c r="A382" s="345"/>
      <c r="B382" s="345"/>
      <c r="C382" s="345"/>
      <c r="D382" s="341"/>
      <c r="E382" s="346"/>
      <c r="F382" s="262"/>
      <c r="G382" s="255"/>
      <c r="H382" s="255"/>
      <c r="I382" s="255"/>
      <c r="J382" s="255"/>
      <c r="K382" s="255"/>
      <c r="L382" s="255"/>
      <c r="M382" s="255"/>
      <c r="N382" s="255"/>
      <c r="O382" s="255"/>
      <c r="P382" s="255"/>
    </row>
    <row r="383" spans="1:16" ht="12.75">
      <c r="A383" s="63">
        <v>212</v>
      </c>
      <c r="B383" s="63">
        <v>0</v>
      </c>
      <c r="C383" s="63" t="s">
        <v>519</v>
      </c>
      <c r="D383" s="63" t="s">
        <v>876</v>
      </c>
      <c r="E383" s="122">
        <v>4.9</v>
      </c>
      <c r="F383" s="262"/>
      <c r="G383" s="255"/>
      <c r="H383" s="255"/>
      <c r="I383" s="255"/>
      <c r="J383" s="255"/>
      <c r="K383" s="255"/>
      <c r="L383" s="255"/>
      <c r="M383" s="255"/>
      <c r="N383" s="255"/>
      <c r="O383" s="255"/>
      <c r="P383" s="255"/>
    </row>
    <row r="384" spans="1:16" ht="12.75">
      <c r="A384" s="63"/>
      <c r="B384" s="63"/>
      <c r="C384" s="63"/>
      <c r="D384" s="54" t="s">
        <v>520</v>
      </c>
      <c r="E384" s="122">
        <v>11.2</v>
      </c>
      <c r="F384" s="262"/>
      <c r="G384" s="255"/>
      <c r="H384" s="255"/>
      <c r="I384" s="255"/>
      <c r="J384" s="255"/>
      <c r="K384" s="255"/>
      <c r="L384" s="255"/>
      <c r="M384" s="255"/>
      <c r="N384" s="255"/>
      <c r="O384" s="255"/>
      <c r="P384" s="255"/>
    </row>
    <row r="385" spans="1:16" ht="12.75">
      <c r="A385" s="63">
        <v>222</v>
      </c>
      <c r="B385" s="63">
        <v>0</v>
      </c>
      <c r="C385" s="63" t="s">
        <v>502</v>
      </c>
      <c r="D385" s="54"/>
      <c r="E385" s="122">
        <v>23.5</v>
      </c>
      <c r="F385" s="262"/>
      <c r="G385" s="255"/>
      <c r="H385" s="255"/>
      <c r="I385" s="255"/>
      <c r="J385" s="255"/>
      <c r="K385" s="255"/>
      <c r="L385" s="255"/>
      <c r="M385" s="255"/>
      <c r="N385" s="255"/>
      <c r="O385" s="255"/>
      <c r="P385" s="255"/>
    </row>
    <row r="386" spans="1:16" ht="12.75">
      <c r="A386" s="369">
        <v>340</v>
      </c>
      <c r="B386" s="52" t="s">
        <v>406</v>
      </c>
      <c r="C386" s="55" t="s">
        <v>414</v>
      </c>
      <c r="D386" s="57"/>
      <c r="E386" s="109">
        <v>150.5</v>
      </c>
      <c r="F386" s="262"/>
      <c r="G386" s="255"/>
      <c r="H386" s="255"/>
      <c r="I386" s="255"/>
      <c r="J386" s="255"/>
      <c r="K386" s="255"/>
      <c r="L386" s="255"/>
      <c r="M386" s="255"/>
      <c r="N386" s="255"/>
      <c r="O386" s="255"/>
      <c r="P386" s="255"/>
    </row>
    <row r="387" spans="1:16" ht="22.5">
      <c r="A387" s="369"/>
      <c r="B387" s="52"/>
      <c r="C387" s="55" t="s">
        <v>681</v>
      </c>
      <c r="D387" s="57"/>
      <c r="E387" s="109">
        <v>75.25</v>
      </c>
      <c r="F387" s="262"/>
      <c r="G387" s="255"/>
      <c r="H387" s="255"/>
      <c r="I387" s="255"/>
      <c r="J387" s="255"/>
      <c r="K387" s="255"/>
      <c r="L387" s="255"/>
      <c r="M387" s="255"/>
      <c r="N387" s="255"/>
      <c r="O387" s="255"/>
      <c r="P387" s="255"/>
    </row>
    <row r="388" spans="1:16" ht="12.75">
      <c r="A388" s="369"/>
      <c r="B388" s="52" t="s">
        <v>415</v>
      </c>
      <c r="C388" s="55" t="s">
        <v>416</v>
      </c>
      <c r="D388" s="54"/>
      <c r="E388" s="109">
        <v>13.2</v>
      </c>
      <c r="F388" s="262"/>
      <c r="G388" s="255"/>
      <c r="H388" s="255"/>
      <c r="I388" s="255"/>
      <c r="J388" s="255"/>
      <c r="K388" s="255"/>
      <c r="L388" s="255"/>
      <c r="M388" s="255"/>
      <c r="N388" s="255"/>
      <c r="O388" s="255"/>
      <c r="P388" s="255"/>
    </row>
    <row r="389" spans="1:16" ht="12.75">
      <c r="A389" s="369"/>
      <c r="B389" s="52"/>
      <c r="C389" s="55" t="s">
        <v>521</v>
      </c>
      <c r="D389" s="54"/>
      <c r="E389" s="109">
        <v>7</v>
      </c>
      <c r="F389" s="262"/>
      <c r="G389" s="255"/>
      <c r="H389" s="255"/>
      <c r="I389" s="255"/>
      <c r="J389" s="255"/>
      <c r="K389" s="255"/>
      <c r="L389" s="255"/>
      <c r="M389" s="255"/>
      <c r="N389" s="255"/>
      <c r="O389" s="255"/>
      <c r="P389" s="255"/>
    </row>
    <row r="390" spans="1:16" ht="22.5">
      <c r="A390" s="369"/>
      <c r="B390" s="52" t="s">
        <v>408</v>
      </c>
      <c r="C390" s="55" t="s">
        <v>417</v>
      </c>
      <c r="D390" s="54"/>
      <c r="E390" s="109">
        <v>24.33</v>
      </c>
      <c r="F390" s="262"/>
      <c r="G390" s="255"/>
      <c r="H390" s="255"/>
      <c r="I390" s="255"/>
      <c r="J390" s="255"/>
      <c r="K390" s="255"/>
      <c r="L390" s="255"/>
      <c r="M390" s="255"/>
      <c r="N390" s="255"/>
      <c r="O390" s="255"/>
      <c r="P390" s="255"/>
    </row>
    <row r="391" spans="1:16" ht="12.75">
      <c r="A391" s="51">
        <v>310</v>
      </c>
      <c r="B391" s="52" t="s">
        <v>408</v>
      </c>
      <c r="C391" s="55" t="s">
        <v>418</v>
      </c>
      <c r="D391" s="54"/>
      <c r="E391" s="109">
        <v>126.58</v>
      </c>
      <c r="F391" s="262"/>
      <c r="G391" s="255"/>
      <c r="H391" s="255"/>
      <c r="I391" s="255"/>
      <c r="J391" s="255"/>
      <c r="K391" s="255"/>
      <c r="L391" s="255"/>
      <c r="M391" s="255"/>
      <c r="N391" s="255"/>
      <c r="O391" s="255"/>
      <c r="P391" s="255"/>
    </row>
    <row r="392" spans="1:16" ht="22.5">
      <c r="A392" s="51"/>
      <c r="B392" s="52"/>
      <c r="C392" s="55" t="s">
        <v>491</v>
      </c>
      <c r="D392" s="54" t="s">
        <v>246</v>
      </c>
      <c r="E392" s="109">
        <v>-87.8</v>
      </c>
      <c r="F392" s="262"/>
      <c r="G392" s="255"/>
      <c r="H392" s="255"/>
      <c r="I392" s="255"/>
      <c r="J392" s="255"/>
      <c r="K392" s="255"/>
      <c r="L392" s="255"/>
      <c r="M392" s="255"/>
      <c r="N392" s="255"/>
      <c r="O392" s="255"/>
      <c r="P392" s="255"/>
    </row>
    <row r="393" spans="1:16" ht="22.5">
      <c r="A393" s="51"/>
      <c r="B393" s="52"/>
      <c r="C393" s="55"/>
      <c r="D393" s="54" t="s">
        <v>247</v>
      </c>
      <c r="E393" s="109"/>
      <c r="F393" s="262"/>
      <c r="G393" s="255"/>
      <c r="H393" s="255"/>
      <c r="I393" s="255"/>
      <c r="J393" s="255"/>
      <c r="K393" s="255"/>
      <c r="L393" s="255"/>
      <c r="M393" s="255"/>
      <c r="N393" s="255"/>
      <c r="O393" s="255"/>
      <c r="P393" s="255"/>
    </row>
    <row r="394" spans="1:16" ht="12.75">
      <c r="A394" s="341" t="s">
        <v>419</v>
      </c>
      <c r="B394" s="341"/>
      <c r="C394" s="341"/>
      <c r="D394" s="56"/>
      <c r="E394" s="125">
        <f>SUM(E383:E393)</f>
        <v>348.65999999999997</v>
      </c>
      <c r="F394" s="262"/>
      <c r="G394" s="255"/>
      <c r="H394" s="255"/>
      <c r="I394" s="255"/>
      <c r="J394" s="255"/>
      <c r="K394" s="255"/>
      <c r="L394" s="255"/>
      <c r="M394" s="255"/>
      <c r="N394" s="255"/>
      <c r="O394" s="255"/>
      <c r="P394" s="255"/>
    </row>
    <row r="395" spans="1:16" ht="12.75">
      <c r="A395" s="116"/>
      <c r="B395" s="116"/>
      <c r="C395" s="116"/>
      <c r="D395" s="117"/>
      <c r="E395" s="118" t="s">
        <v>495</v>
      </c>
      <c r="F395" s="262"/>
      <c r="G395" s="255"/>
      <c r="H395" s="255"/>
      <c r="I395" s="255"/>
      <c r="J395" s="255"/>
      <c r="K395" s="255"/>
      <c r="L395" s="255"/>
      <c r="M395" s="255"/>
      <c r="N395" s="255"/>
      <c r="O395" s="255"/>
      <c r="P395" s="255"/>
    </row>
    <row r="396" spans="1:16" s="113" customFormat="1" ht="12.75">
      <c r="A396" s="119"/>
      <c r="B396" s="119"/>
      <c r="C396" s="119"/>
      <c r="D396" s="120"/>
      <c r="E396" s="121">
        <f>E394+E377+E363+E352+E341+E325+E308+E294+E284</f>
        <v>1595</v>
      </c>
      <c r="F396" s="123"/>
      <c r="G396" s="88" t="s">
        <v>796</v>
      </c>
      <c r="H396" s="164">
        <f>F270-E396</f>
        <v>0</v>
      </c>
      <c r="I396" s="88"/>
      <c r="J396" s="88"/>
      <c r="K396" s="88"/>
      <c r="L396" s="88"/>
      <c r="M396" s="88"/>
      <c r="N396" s="88"/>
      <c r="O396" s="88"/>
      <c r="P396" s="88"/>
    </row>
    <row r="397" spans="1:6" s="214" customFormat="1" ht="12.75">
      <c r="A397" s="347" t="s">
        <v>797</v>
      </c>
      <c r="B397" s="348"/>
      <c r="C397" s="348"/>
      <c r="D397" s="348"/>
      <c r="E397" s="333"/>
      <c r="F397" s="213">
        <v>252</v>
      </c>
    </row>
    <row r="398" spans="1:6" ht="12.75" customHeight="1">
      <c r="A398" s="331" t="s">
        <v>798</v>
      </c>
      <c r="B398" s="379"/>
      <c r="C398" s="379"/>
      <c r="D398" s="379"/>
      <c r="E398" s="380"/>
      <c r="F398" s="175"/>
    </row>
    <row r="399" spans="1:6" s="162" customFormat="1" ht="12.75" customHeight="1">
      <c r="A399" s="168"/>
      <c r="B399" s="169"/>
      <c r="C399" s="169"/>
      <c r="D399" s="169" t="s">
        <v>878</v>
      </c>
      <c r="E399" s="169"/>
      <c r="F399" s="133"/>
    </row>
    <row r="400" spans="1:6" ht="12.75" customHeight="1">
      <c r="A400" s="345" t="s">
        <v>401</v>
      </c>
      <c r="B400" s="345" t="s">
        <v>402</v>
      </c>
      <c r="C400" s="345" t="s">
        <v>403</v>
      </c>
      <c r="D400" s="341" t="s">
        <v>404</v>
      </c>
      <c r="E400" s="346" t="s">
        <v>405</v>
      </c>
      <c r="F400" s="171"/>
    </row>
    <row r="401" spans="1:5" ht="12.75" customHeight="1">
      <c r="A401" s="345"/>
      <c r="B401" s="345"/>
      <c r="C401" s="345"/>
      <c r="D401" s="341"/>
      <c r="E401" s="346"/>
    </row>
    <row r="402" spans="1:5" ht="12.75" customHeight="1">
      <c r="A402" s="345"/>
      <c r="B402" s="345"/>
      <c r="C402" s="345"/>
      <c r="D402" s="341"/>
      <c r="E402" s="346"/>
    </row>
    <row r="403" spans="1:5" ht="12.75" customHeight="1">
      <c r="A403" s="63"/>
      <c r="B403" s="64"/>
      <c r="C403" s="63" t="s">
        <v>682</v>
      </c>
      <c r="D403" s="63"/>
      <c r="E403" s="122">
        <v>85</v>
      </c>
    </row>
    <row r="404" spans="1:5" ht="12.75" customHeight="1">
      <c r="A404" s="63"/>
      <c r="B404" s="64"/>
      <c r="C404" s="63" t="s">
        <v>683</v>
      </c>
      <c r="D404" s="63"/>
      <c r="E404" s="122">
        <v>45</v>
      </c>
    </row>
    <row r="405" spans="1:5" ht="12.75" customHeight="1">
      <c r="A405" s="341" t="s">
        <v>419</v>
      </c>
      <c r="B405" s="341"/>
      <c r="C405" s="341"/>
      <c r="D405" s="56"/>
      <c r="E405" s="125">
        <f>SUM(E403:E404)</f>
        <v>130</v>
      </c>
    </row>
    <row r="406" spans="1:16" s="113" customFormat="1" ht="12.75">
      <c r="A406" s="119"/>
      <c r="B406" s="119"/>
      <c r="C406" s="119"/>
      <c r="D406" s="120"/>
      <c r="E406" s="121"/>
      <c r="F406" s="123"/>
      <c r="G406" s="88"/>
      <c r="H406" s="88"/>
      <c r="I406" s="88"/>
      <c r="J406" s="88"/>
      <c r="K406" s="88"/>
      <c r="L406" s="88"/>
      <c r="M406" s="88"/>
      <c r="N406" s="88"/>
      <c r="O406" s="88"/>
      <c r="P406" s="88"/>
    </row>
    <row r="407" spans="1:16" s="113" customFormat="1" ht="12.75">
      <c r="A407" s="119"/>
      <c r="B407" s="119"/>
      <c r="C407" s="119"/>
      <c r="D407" s="120"/>
      <c r="E407" s="121"/>
      <c r="F407" s="123"/>
      <c r="G407" s="88"/>
      <c r="H407" s="88"/>
      <c r="I407" s="88"/>
      <c r="J407" s="88"/>
      <c r="K407" s="88"/>
      <c r="L407" s="88"/>
      <c r="M407" s="88"/>
      <c r="N407" s="88"/>
      <c r="O407" s="88"/>
      <c r="P407" s="88"/>
    </row>
    <row r="408" spans="1:16" s="113" customFormat="1" ht="12.75">
      <c r="A408" s="119"/>
      <c r="B408" s="119"/>
      <c r="C408" s="119"/>
      <c r="D408" s="120"/>
      <c r="E408" s="121"/>
      <c r="F408" s="123"/>
      <c r="G408" s="88"/>
      <c r="H408" s="88"/>
      <c r="I408" s="88"/>
      <c r="J408" s="88"/>
      <c r="K408" s="88"/>
      <c r="L408" s="88"/>
      <c r="M408" s="88"/>
      <c r="N408" s="88"/>
      <c r="O408" s="88"/>
      <c r="P408" s="88"/>
    </row>
    <row r="409" spans="1:16" s="113" customFormat="1" ht="12.75">
      <c r="A409" s="119"/>
      <c r="B409" s="119"/>
      <c r="C409" s="119"/>
      <c r="D409" s="120"/>
      <c r="E409" s="121"/>
      <c r="F409" s="123"/>
      <c r="G409" s="88"/>
      <c r="H409" s="88"/>
      <c r="I409" s="88"/>
      <c r="J409" s="88"/>
      <c r="K409" s="88"/>
      <c r="L409" s="88"/>
      <c r="M409" s="88"/>
      <c r="N409" s="88"/>
      <c r="O409" s="88"/>
      <c r="P409" s="88"/>
    </row>
    <row r="410" spans="1:16" s="113" customFormat="1" ht="12.75">
      <c r="A410" s="119"/>
      <c r="B410" s="119"/>
      <c r="C410" s="119"/>
      <c r="D410" s="120"/>
      <c r="E410" s="121"/>
      <c r="F410" s="123"/>
      <c r="G410" s="88"/>
      <c r="H410" s="88"/>
      <c r="I410" s="88"/>
      <c r="J410" s="88"/>
      <c r="K410" s="88"/>
      <c r="L410" s="88"/>
      <c r="M410" s="88"/>
      <c r="N410" s="88"/>
      <c r="O410" s="88"/>
      <c r="P410" s="88"/>
    </row>
    <row r="411" spans="1:16" s="113" customFormat="1" ht="12.75">
      <c r="A411" s="119"/>
      <c r="B411" s="119"/>
      <c r="C411" s="119"/>
      <c r="D411" s="120"/>
      <c r="E411" s="121"/>
      <c r="F411" s="123"/>
      <c r="G411" s="88"/>
      <c r="H411" s="88"/>
      <c r="I411" s="88"/>
      <c r="J411" s="88"/>
      <c r="K411" s="88"/>
      <c r="L411" s="88"/>
      <c r="M411" s="88"/>
      <c r="N411" s="88"/>
      <c r="O411" s="88"/>
      <c r="P411" s="88"/>
    </row>
    <row r="412" spans="1:16" s="113" customFormat="1" ht="12.75">
      <c r="A412" s="119"/>
      <c r="B412" s="119"/>
      <c r="C412" s="119"/>
      <c r="D412" s="120"/>
      <c r="E412" s="121"/>
      <c r="F412" s="123"/>
      <c r="G412" s="88"/>
      <c r="H412" s="88"/>
      <c r="I412" s="88"/>
      <c r="J412" s="88"/>
      <c r="K412" s="88"/>
      <c r="L412" s="88"/>
      <c r="M412" s="88"/>
      <c r="N412" s="88"/>
      <c r="O412" s="88"/>
      <c r="P412" s="88"/>
    </row>
    <row r="413" spans="1:16" s="113" customFormat="1" ht="12.75">
      <c r="A413" s="119"/>
      <c r="B413" s="119"/>
      <c r="C413" s="119"/>
      <c r="D413" s="120"/>
      <c r="E413" s="121"/>
      <c r="F413" s="123"/>
      <c r="G413" s="88"/>
      <c r="H413" s="88"/>
      <c r="I413" s="88"/>
      <c r="J413" s="88"/>
      <c r="K413" s="88"/>
      <c r="L413" s="88"/>
      <c r="M413" s="88"/>
      <c r="N413" s="88"/>
      <c r="O413" s="88"/>
      <c r="P413" s="88"/>
    </row>
    <row r="414" spans="1:16" s="113" customFormat="1" ht="12.75">
      <c r="A414" s="119"/>
      <c r="B414" s="119"/>
      <c r="C414" s="119"/>
      <c r="D414" s="120"/>
      <c r="E414" s="121"/>
      <c r="F414" s="123"/>
      <c r="G414" s="88"/>
      <c r="H414" s="88"/>
      <c r="I414" s="88"/>
      <c r="J414" s="88"/>
      <c r="K414" s="88"/>
      <c r="L414" s="88"/>
      <c r="M414" s="88"/>
      <c r="N414" s="88"/>
      <c r="O414" s="88"/>
      <c r="P414" s="88"/>
    </row>
    <row r="415" spans="1:16" s="113" customFormat="1" ht="12.75">
      <c r="A415" s="119"/>
      <c r="B415" s="119"/>
      <c r="C415" s="119"/>
      <c r="D415" s="120"/>
      <c r="E415" s="121"/>
      <c r="F415" s="123"/>
      <c r="G415" s="88"/>
      <c r="H415" s="88"/>
      <c r="I415" s="88"/>
      <c r="J415" s="88"/>
      <c r="K415" s="88"/>
      <c r="L415" s="88"/>
      <c r="M415" s="88"/>
      <c r="N415" s="88"/>
      <c r="O415" s="88"/>
      <c r="P415" s="88"/>
    </row>
    <row r="416" spans="1:6" ht="12.75">
      <c r="A416" s="331" t="s">
        <v>799</v>
      </c>
      <c r="B416" s="379"/>
      <c r="C416" s="379"/>
      <c r="D416" s="379"/>
      <c r="E416" s="380"/>
      <c r="F416" s="175"/>
    </row>
    <row r="417" spans="1:6" s="162" customFormat="1" ht="12.75">
      <c r="A417" s="168"/>
      <c r="B417" s="169"/>
      <c r="C417" s="169"/>
      <c r="D417" s="169" t="s">
        <v>879</v>
      </c>
      <c r="E417" s="169"/>
      <c r="F417" s="133"/>
    </row>
    <row r="418" spans="1:6" ht="12.75">
      <c r="A418" s="345" t="s">
        <v>401</v>
      </c>
      <c r="B418" s="345" t="s">
        <v>402</v>
      </c>
      <c r="C418" s="345" t="s">
        <v>403</v>
      </c>
      <c r="D418" s="341" t="s">
        <v>404</v>
      </c>
      <c r="E418" s="346" t="s">
        <v>405</v>
      </c>
      <c r="F418" s="171"/>
    </row>
    <row r="419" spans="1:5" ht="12.75">
      <c r="A419" s="345"/>
      <c r="B419" s="345"/>
      <c r="C419" s="345"/>
      <c r="D419" s="341"/>
      <c r="E419" s="346"/>
    </row>
    <row r="420" spans="1:5" ht="12.75">
      <c r="A420" s="345"/>
      <c r="B420" s="345"/>
      <c r="C420" s="345"/>
      <c r="D420" s="341"/>
      <c r="E420" s="346"/>
    </row>
    <row r="421" spans="1:5" ht="15" customHeight="1">
      <c r="A421" s="63">
        <v>222</v>
      </c>
      <c r="B421" s="64" t="s">
        <v>408</v>
      </c>
      <c r="C421" s="65" t="s">
        <v>523</v>
      </c>
      <c r="D421" s="65" t="s">
        <v>690</v>
      </c>
      <c r="E421" s="122">
        <v>16</v>
      </c>
    </row>
    <row r="422" spans="1:5" ht="24.75" customHeight="1">
      <c r="A422" s="63">
        <v>226</v>
      </c>
      <c r="B422" s="64" t="s">
        <v>408</v>
      </c>
      <c r="C422" s="65" t="s">
        <v>691</v>
      </c>
      <c r="D422" s="53" t="s">
        <v>692</v>
      </c>
      <c r="E422" s="122">
        <v>12</v>
      </c>
    </row>
    <row r="423" spans="1:5" ht="33.75">
      <c r="A423" s="63">
        <v>226</v>
      </c>
      <c r="B423" s="64" t="s">
        <v>408</v>
      </c>
      <c r="C423" s="65" t="s">
        <v>693</v>
      </c>
      <c r="D423" s="53" t="s">
        <v>694</v>
      </c>
      <c r="E423" s="122">
        <v>8</v>
      </c>
    </row>
    <row r="424" spans="1:5" ht="45">
      <c r="A424" s="51">
        <v>226</v>
      </c>
      <c r="B424" s="52" t="s">
        <v>410</v>
      </c>
      <c r="C424" s="55" t="s">
        <v>695</v>
      </c>
      <c r="D424" s="55" t="s">
        <v>696</v>
      </c>
      <c r="E424" s="109">
        <v>4</v>
      </c>
    </row>
    <row r="425" spans="1:5" ht="67.5">
      <c r="A425" s="51">
        <v>340</v>
      </c>
      <c r="B425" s="52" t="s">
        <v>408</v>
      </c>
      <c r="C425" s="55" t="s">
        <v>697</v>
      </c>
      <c r="D425" s="55" t="s">
        <v>698</v>
      </c>
      <c r="E425" s="109">
        <v>2</v>
      </c>
    </row>
    <row r="426" spans="1:5" ht="12.75">
      <c r="A426" s="341" t="s">
        <v>419</v>
      </c>
      <c r="B426" s="341"/>
      <c r="C426" s="341"/>
      <c r="D426" s="56"/>
      <c r="E426" s="125">
        <f>SUM(E421:E425)</f>
        <v>42</v>
      </c>
    </row>
    <row r="427" spans="1:5" ht="12.75">
      <c r="A427" s="116"/>
      <c r="B427" s="116"/>
      <c r="C427" s="116"/>
      <c r="D427" s="117"/>
      <c r="E427" s="118"/>
    </row>
    <row r="428" spans="1:6" ht="12.75">
      <c r="A428" s="331" t="s">
        <v>87</v>
      </c>
      <c r="B428" s="379"/>
      <c r="C428" s="379"/>
      <c r="D428" s="379"/>
      <c r="E428" s="380"/>
      <c r="F428" s="175"/>
    </row>
    <row r="429" spans="1:6" s="162" customFormat="1" ht="38.25">
      <c r="A429" s="168"/>
      <c r="B429" s="169"/>
      <c r="C429" s="169"/>
      <c r="D429" s="169" t="s">
        <v>888</v>
      </c>
      <c r="E429" s="169"/>
      <c r="F429" s="133"/>
    </row>
    <row r="430" spans="1:6" ht="12.75">
      <c r="A430" s="345" t="s">
        <v>401</v>
      </c>
      <c r="B430" s="345" t="s">
        <v>402</v>
      </c>
      <c r="C430" s="345" t="s">
        <v>403</v>
      </c>
      <c r="D430" s="341" t="s">
        <v>404</v>
      </c>
      <c r="E430" s="346" t="s">
        <v>405</v>
      </c>
      <c r="F430" s="171"/>
    </row>
    <row r="431" spans="1:5" ht="12.75">
      <c r="A431" s="345"/>
      <c r="B431" s="345"/>
      <c r="C431" s="345"/>
      <c r="D431" s="341"/>
      <c r="E431" s="346"/>
    </row>
    <row r="432" spans="1:5" ht="12.75">
      <c r="A432" s="345"/>
      <c r="B432" s="345"/>
      <c r="C432" s="345"/>
      <c r="D432" s="341"/>
      <c r="E432" s="346"/>
    </row>
    <row r="433" spans="1:5" ht="15" customHeight="1">
      <c r="A433" s="63">
        <v>212</v>
      </c>
      <c r="B433" s="64" t="s">
        <v>408</v>
      </c>
      <c r="C433" s="65" t="s">
        <v>519</v>
      </c>
      <c r="D433" s="65"/>
      <c r="E433" s="122">
        <v>3</v>
      </c>
    </row>
    <row r="434" spans="1:5" ht="12.75" customHeight="1">
      <c r="A434" s="63">
        <v>222</v>
      </c>
      <c r="B434" s="64" t="s">
        <v>408</v>
      </c>
      <c r="C434" s="65" t="s">
        <v>502</v>
      </c>
      <c r="D434" s="53"/>
      <c r="E434" s="122">
        <v>5</v>
      </c>
    </row>
    <row r="435" spans="1:5" ht="12.75">
      <c r="A435" s="63">
        <v>340</v>
      </c>
      <c r="B435" s="64" t="s">
        <v>406</v>
      </c>
      <c r="C435" s="65" t="s">
        <v>544</v>
      </c>
      <c r="D435" s="53"/>
      <c r="E435" s="122">
        <v>15</v>
      </c>
    </row>
    <row r="436" spans="1:5" ht="12.75">
      <c r="A436" s="51">
        <v>226</v>
      </c>
      <c r="B436" s="52" t="s">
        <v>408</v>
      </c>
      <c r="C436" s="55" t="s">
        <v>864</v>
      </c>
      <c r="D436" s="55"/>
      <c r="E436" s="109">
        <v>33</v>
      </c>
    </row>
    <row r="437" spans="1:5" ht="12.75">
      <c r="A437" s="51">
        <v>290</v>
      </c>
      <c r="B437" s="52" t="s">
        <v>408</v>
      </c>
      <c r="C437" s="55" t="s">
        <v>433</v>
      </c>
      <c r="D437" s="55"/>
      <c r="E437" s="109">
        <v>24</v>
      </c>
    </row>
    <row r="438" spans="1:5" ht="12.75">
      <c r="A438" s="341" t="s">
        <v>419</v>
      </c>
      <c r="B438" s="341"/>
      <c r="C438" s="341"/>
      <c r="D438" s="56"/>
      <c r="E438" s="125">
        <f>SUM(E433:E437)</f>
        <v>80</v>
      </c>
    </row>
    <row r="439" spans="1:5" ht="12.75">
      <c r="A439" s="116"/>
      <c r="B439" s="116"/>
      <c r="C439" s="116"/>
      <c r="D439" s="117"/>
      <c r="E439" s="118" t="s">
        <v>495</v>
      </c>
    </row>
    <row r="440" spans="1:5" ht="12.75">
      <c r="A440" s="116"/>
      <c r="B440" s="116"/>
      <c r="C440" s="116"/>
      <c r="D440" s="117"/>
      <c r="E440" s="118">
        <f>E438+E426+E405</f>
        <v>252</v>
      </c>
    </row>
    <row r="441" spans="1:16" s="113" customFormat="1" ht="12.75">
      <c r="A441" s="119"/>
      <c r="B441" s="119"/>
      <c r="C441" s="119"/>
      <c r="D441" s="120"/>
      <c r="E441" s="121"/>
      <c r="F441" s="123"/>
      <c r="G441" s="88"/>
      <c r="H441" s="164"/>
      <c r="I441" s="88"/>
      <c r="J441" s="88"/>
      <c r="K441" s="88"/>
      <c r="L441" s="88"/>
      <c r="M441" s="88"/>
      <c r="N441" s="88"/>
      <c r="O441" s="88"/>
      <c r="P441" s="88"/>
    </row>
    <row r="442" spans="1:16" s="84" customFormat="1" ht="27" customHeight="1">
      <c r="A442" s="334" t="s">
        <v>811</v>
      </c>
      <c r="B442" s="335"/>
      <c r="C442" s="335"/>
      <c r="D442" s="335"/>
      <c r="E442" s="336"/>
      <c r="F442" s="124">
        <v>150</v>
      </c>
      <c r="G442" s="88"/>
      <c r="H442" s="88"/>
      <c r="I442" s="88"/>
      <c r="J442" s="88"/>
      <c r="K442" s="88"/>
      <c r="L442" s="88"/>
      <c r="M442" s="88"/>
      <c r="N442" s="88"/>
      <c r="O442" s="88"/>
      <c r="P442" s="88"/>
    </row>
    <row r="443" spans="1:6" ht="12.75">
      <c r="A443" s="331" t="s">
        <v>801</v>
      </c>
      <c r="B443" s="379"/>
      <c r="C443" s="379"/>
      <c r="D443" s="379"/>
      <c r="E443" s="380"/>
      <c r="F443" s="175"/>
    </row>
    <row r="444" spans="1:6" s="162" customFormat="1" ht="12.75">
      <c r="A444" s="168"/>
      <c r="B444" s="169"/>
      <c r="C444" s="169"/>
      <c r="D444" s="169" t="s">
        <v>880</v>
      </c>
      <c r="E444" s="169"/>
      <c r="F444" s="133"/>
    </row>
    <row r="445" spans="1:6" ht="12.75">
      <c r="A445" s="345" t="s">
        <v>401</v>
      </c>
      <c r="B445" s="345" t="s">
        <v>402</v>
      </c>
      <c r="C445" s="345" t="s">
        <v>403</v>
      </c>
      <c r="D445" s="341" t="s">
        <v>404</v>
      </c>
      <c r="E445" s="346" t="s">
        <v>405</v>
      </c>
      <c r="F445" s="171"/>
    </row>
    <row r="446" spans="1:5" ht="12.75">
      <c r="A446" s="345"/>
      <c r="B446" s="345"/>
      <c r="C446" s="345"/>
      <c r="D446" s="341"/>
      <c r="E446" s="346"/>
    </row>
    <row r="447" spans="1:5" ht="12.75">
      <c r="A447" s="345"/>
      <c r="B447" s="345"/>
      <c r="C447" s="345"/>
      <c r="D447" s="341"/>
      <c r="E447" s="346"/>
    </row>
    <row r="448" spans="1:5" ht="22.5" customHeight="1">
      <c r="A448" s="51">
        <v>340</v>
      </c>
      <c r="B448" s="52" t="s">
        <v>408</v>
      </c>
      <c r="C448" s="53" t="s">
        <v>668</v>
      </c>
      <c r="D448" s="54"/>
      <c r="E448" s="109">
        <v>13</v>
      </c>
    </row>
    <row r="449" spans="1:5" ht="22.5" customHeight="1">
      <c r="A449" s="51">
        <v>290</v>
      </c>
      <c r="B449" s="52" t="s">
        <v>408</v>
      </c>
      <c r="C449" s="53" t="s">
        <v>433</v>
      </c>
      <c r="D449" s="54"/>
      <c r="E449" s="109">
        <v>5</v>
      </c>
    </row>
    <row r="450" spans="1:5" ht="12.75">
      <c r="A450" s="51">
        <v>340</v>
      </c>
      <c r="B450" s="52" t="s">
        <v>406</v>
      </c>
      <c r="C450" s="53" t="s">
        <v>632</v>
      </c>
      <c r="D450" s="54"/>
      <c r="E450" s="109">
        <v>15</v>
      </c>
    </row>
    <row r="451" spans="1:5" ht="12.75">
      <c r="A451" s="341" t="s">
        <v>419</v>
      </c>
      <c r="B451" s="341"/>
      <c r="C451" s="341"/>
      <c r="D451" s="56" t="s">
        <v>425</v>
      </c>
      <c r="E451" s="125">
        <f>SUM(E448:E450)</f>
        <v>33</v>
      </c>
    </row>
    <row r="452" spans="1:16" s="113" customFormat="1" ht="12.75">
      <c r="A452" s="119"/>
      <c r="B452" s="119"/>
      <c r="C452" s="119"/>
      <c r="D452" s="120"/>
      <c r="E452" s="121"/>
      <c r="F452" s="123"/>
      <c r="G452" s="88"/>
      <c r="H452" s="88"/>
      <c r="I452" s="88"/>
      <c r="J452" s="88"/>
      <c r="K452" s="88"/>
      <c r="L452" s="88"/>
      <c r="M452" s="88"/>
      <c r="N452" s="88"/>
      <c r="O452" s="88"/>
      <c r="P452" s="88"/>
    </row>
    <row r="453" spans="1:16" s="113" customFormat="1" ht="12.75">
      <c r="A453" s="119"/>
      <c r="B453" s="119"/>
      <c r="C453" s="119"/>
      <c r="D453" s="120"/>
      <c r="E453" s="121"/>
      <c r="F453" s="195"/>
      <c r="G453" s="88"/>
      <c r="H453" s="88"/>
      <c r="I453" s="88"/>
      <c r="J453" s="88"/>
      <c r="K453" s="88"/>
      <c r="L453" s="88"/>
      <c r="M453" s="88"/>
      <c r="N453" s="88"/>
      <c r="O453" s="88"/>
      <c r="P453" s="88"/>
    </row>
    <row r="454" spans="1:16" s="113" customFormat="1" ht="12.75">
      <c r="A454" s="119"/>
      <c r="B454" s="119"/>
      <c r="C454" s="119"/>
      <c r="D454" s="120"/>
      <c r="E454" s="121"/>
      <c r="F454" s="195"/>
      <c r="G454" s="88"/>
      <c r="H454" s="88"/>
      <c r="I454" s="88"/>
      <c r="J454" s="88"/>
      <c r="K454" s="88"/>
      <c r="L454" s="88"/>
      <c r="M454" s="88"/>
      <c r="N454" s="88"/>
      <c r="O454" s="88"/>
      <c r="P454" s="88"/>
    </row>
    <row r="455" spans="1:16" s="113" customFormat="1" ht="12.75">
      <c r="A455" s="119"/>
      <c r="B455" s="119"/>
      <c r="C455" s="119"/>
      <c r="D455" s="120"/>
      <c r="E455" s="121"/>
      <c r="F455" s="195"/>
      <c r="G455" s="88"/>
      <c r="H455" s="88"/>
      <c r="I455" s="88"/>
      <c r="J455" s="88"/>
      <c r="K455" s="88"/>
      <c r="L455" s="88"/>
      <c r="M455" s="88"/>
      <c r="N455" s="88"/>
      <c r="O455" s="88"/>
      <c r="P455" s="88"/>
    </row>
    <row r="456" spans="1:16" s="113" customFormat="1" ht="12.75">
      <c r="A456" s="119"/>
      <c r="B456" s="119"/>
      <c r="C456" s="119"/>
      <c r="D456" s="120"/>
      <c r="E456" s="121"/>
      <c r="F456" s="195"/>
      <c r="G456" s="88"/>
      <c r="H456" s="88"/>
      <c r="I456" s="88"/>
      <c r="J456" s="88"/>
      <c r="K456" s="88"/>
      <c r="L456" s="88"/>
      <c r="M456" s="88"/>
      <c r="N456" s="88"/>
      <c r="O456" s="88"/>
      <c r="P456" s="88"/>
    </row>
    <row r="457" spans="1:16" s="113" customFormat="1" ht="12.75">
      <c r="A457" s="119"/>
      <c r="B457" s="119"/>
      <c r="C457" s="119"/>
      <c r="D457" s="120"/>
      <c r="E457" s="121"/>
      <c r="F457" s="195"/>
      <c r="G457" s="88"/>
      <c r="H457" s="88"/>
      <c r="I457" s="88"/>
      <c r="J457" s="88"/>
      <c r="K457" s="88"/>
      <c r="L457" s="88"/>
      <c r="M457" s="88"/>
      <c r="N457" s="88"/>
      <c r="O457" s="88"/>
      <c r="P457" s="88"/>
    </row>
    <row r="458" spans="1:16" s="113" customFormat="1" ht="12.75">
      <c r="A458" s="119"/>
      <c r="B458" s="119"/>
      <c r="C458" s="119"/>
      <c r="D458" s="120"/>
      <c r="E458" s="121"/>
      <c r="F458" s="195"/>
      <c r="G458" s="88"/>
      <c r="H458" s="88"/>
      <c r="I458" s="88"/>
      <c r="J458" s="88"/>
      <c r="K458" s="88"/>
      <c r="L458" s="88"/>
      <c r="M458" s="88"/>
      <c r="N458" s="88"/>
      <c r="O458" s="88"/>
      <c r="P458" s="88"/>
    </row>
    <row r="459" spans="1:6" ht="12.75">
      <c r="A459" s="331" t="s">
        <v>800</v>
      </c>
      <c r="B459" s="379"/>
      <c r="C459" s="379"/>
      <c r="D459" s="379"/>
      <c r="E459" s="380"/>
      <c r="F459" s="175"/>
    </row>
    <row r="460" spans="1:6" s="162" customFormat="1" ht="12.75">
      <c r="A460" s="168"/>
      <c r="B460" s="169"/>
      <c r="C460" s="169"/>
      <c r="D460" s="169" t="s">
        <v>880</v>
      </c>
      <c r="E460" s="169"/>
      <c r="F460" s="133"/>
    </row>
    <row r="461" spans="1:6" ht="12.75">
      <c r="A461" s="345" t="s">
        <v>401</v>
      </c>
      <c r="B461" s="345" t="s">
        <v>402</v>
      </c>
      <c r="C461" s="345" t="s">
        <v>403</v>
      </c>
      <c r="D461" s="341" t="s">
        <v>404</v>
      </c>
      <c r="E461" s="346" t="s">
        <v>405</v>
      </c>
      <c r="F461" s="171"/>
    </row>
    <row r="462" spans="1:5" ht="12.75">
      <c r="A462" s="345"/>
      <c r="B462" s="345"/>
      <c r="C462" s="345"/>
      <c r="D462" s="341"/>
      <c r="E462" s="346"/>
    </row>
    <row r="463" spans="1:5" ht="12.75">
      <c r="A463" s="345"/>
      <c r="B463" s="345"/>
      <c r="C463" s="345"/>
      <c r="D463" s="341"/>
      <c r="E463" s="346"/>
    </row>
    <row r="464" spans="1:5" ht="22.5" customHeight="1">
      <c r="A464" s="51">
        <v>340</v>
      </c>
      <c r="B464" s="52" t="s">
        <v>408</v>
      </c>
      <c r="C464" s="53" t="s">
        <v>668</v>
      </c>
      <c r="D464" s="54"/>
      <c r="E464" s="109">
        <v>5</v>
      </c>
    </row>
    <row r="465" spans="1:5" ht="12.75">
      <c r="A465" s="51">
        <v>290</v>
      </c>
      <c r="B465" s="52" t="s">
        <v>408</v>
      </c>
      <c r="C465" s="53" t="s">
        <v>433</v>
      </c>
      <c r="D465" s="54"/>
      <c r="E465" s="109">
        <v>15</v>
      </c>
    </row>
    <row r="466" spans="1:5" ht="12.75">
      <c r="A466" s="341" t="s">
        <v>419</v>
      </c>
      <c r="B466" s="341"/>
      <c r="C466" s="341"/>
      <c r="D466" s="56" t="s">
        <v>425</v>
      </c>
      <c r="E466" s="125">
        <f>SUM(E464:E465)</f>
        <v>20</v>
      </c>
    </row>
    <row r="467" spans="1:16" s="113" customFormat="1" ht="12.75">
      <c r="A467" s="119"/>
      <c r="B467" s="119"/>
      <c r="C467" s="119"/>
      <c r="D467" s="120"/>
      <c r="E467" s="121"/>
      <c r="F467" s="123"/>
      <c r="G467" s="88"/>
      <c r="H467" s="88"/>
      <c r="I467" s="88"/>
      <c r="J467" s="88"/>
      <c r="K467" s="88"/>
      <c r="L467" s="88"/>
      <c r="M467" s="88"/>
      <c r="N467" s="88"/>
      <c r="O467" s="88"/>
      <c r="P467" s="88"/>
    </row>
    <row r="468" spans="1:6" s="88" customFormat="1" ht="12.75">
      <c r="A468" s="130"/>
      <c r="B468" s="130"/>
      <c r="C468" s="130"/>
      <c r="D468" s="131"/>
      <c r="E468" s="132"/>
      <c r="F468" s="133"/>
    </row>
    <row r="469" spans="1:16" ht="12.75">
      <c r="A469" s="331" t="s">
        <v>805</v>
      </c>
      <c r="B469" s="379"/>
      <c r="C469" s="379"/>
      <c r="D469" s="379"/>
      <c r="E469" s="380"/>
      <c r="F469" s="256"/>
      <c r="G469" s="255"/>
      <c r="H469" s="255"/>
      <c r="I469" s="255"/>
      <c r="J469" s="255"/>
      <c r="K469" s="255"/>
      <c r="L469" s="255"/>
      <c r="M469" s="255"/>
      <c r="N469" s="255"/>
      <c r="O469" s="255"/>
      <c r="P469" s="255"/>
    </row>
    <row r="470" spans="1:17" s="162" customFormat="1" ht="63.75">
      <c r="A470" s="168"/>
      <c r="B470" s="169"/>
      <c r="C470" s="169"/>
      <c r="D470" s="169" t="s">
        <v>883</v>
      </c>
      <c r="E470" s="169"/>
      <c r="F470" s="252"/>
      <c r="G470" s="255"/>
      <c r="H470" s="255"/>
      <c r="I470" s="255"/>
      <c r="J470" s="255"/>
      <c r="K470" s="255"/>
      <c r="L470" s="255"/>
      <c r="M470" s="255"/>
      <c r="N470" s="255"/>
      <c r="O470" s="255"/>
      <c r="P470" s="255"/>
      <c r="Q470" s="254"/>
    </row>
    <row r="471" spans="1:6" ht="12.75">
      <c r="A471" s="345" t="s">
        <v>401</v>
      </c>
      <c r="B471" s="345" t="s">
        <v>402</v>
      </c>
      <c r="C471" s="345" t="s">
        <v>403</v>
      </c>
      <c r="D471" s="341" t="s">
        <v>404</v>
      </c>
      <c r="E471" s="346" t="s">
        <v>405</v>
      </c>
      <c r="F471" s="171"/>
    </row>
    <row r="472" spans="1:5" ht="12.75">
      <c r="A472" s="345"/>
      <c r="B472" s="345"/>
      <c r="C472" s="345"/>
      <c r="D472" s="341"/>
      <c r="E472" s="346"/>
    </row>
    <row r="473" spans="1:5" ht="12.75">
      <c r="A473" s="345"/>
      <c r="B473" s="345"/>
      <c r="C473" s="345"/>
      <c r="D473" s="341"/>
      <c r="E473" s="346"/>
    </row>
    <row r="474" spans="1:5" ht="12.75">
      <c r="A474" s="51">
        <v>290</v>
      </c>
      <c r="B474" s="52" t="s">
        <v>408</v>
      </c>
      <c r="C474" s="53" t="s">
        <v>433</v>
      </c>
      <c r="D474" s="54"/>
      <c r="E474" s="109">
        <v>85</v>
      </c>
    </row>
    <row r="475" spans="1:5" ht="12.75">
      <c r="A475" s="51">
        <v>340</v>
      </c>
      <c r="B475" s="52" t="s">
        <v>408</v>
      </c>
      <c r="C475" s="53" t="s">
        <v>649</v>
      </c>
      <c r="D475" s="54"/>
      <c r="E475" s="109">
        <v>5</v>
      </c>
    </row>
    <row r="476" spans="1:5" ht="12.75">
      <c r="A476" s="341" t="s">
        <v>419</v>
      </c>
      <c r="B476" s="341"/>
      <c r="C476" s="341"/>
      <c r="D476" s="56" t="s">
        <v>425</v>
      </c>
      <c r="E476" s="125">
        <f>SUM(E474:E475)</f>
        <v>90</v>
      </c>
    </row>
    <row r="477" spans="1:16" s="113" customFormat="1" ht="12.75">
      <c r="A477" s="119"/>
      <c r="B477" s="119"/>
      <c r="C477" s="119"/>
      <c r="D477" s="120"/>
      <c r="E477" s="121"/>
      <c r="F477" s="123"/>
      <c r="G477" s="88"/>
      <c r="H477" s="88"/>
      <c r="I477" s="88"/>
      <c r="J477" s="88"/>
      <c r="K477" s="88"/>
      <c r="L477" s="88"/>
      <c r="M477" s="88"/>
      <c r="N477" s="88"/>
      <c r="O477" s="88"/>
      <c r="P477" s="88"/>
    </row>
    <row r="478" spans="1:6" s="88" customFormat="1" ht="12.75">
      <c r="A478" s="130"/>
      <c r="B478" s="130"/>
      <c r="C478" s="130"/>
      <c r="D478" s="131"/>
      <c r="E478" s="132"/>
      <c r="F478" s="133"/>
    </row>
    <row r="479" spans="1:6" ht="12.75">
      <c r="A479" s="331" t="s">
        <v>806</v>
      </c>
      <c r="B479" s="379"/>
      <c r="C479" s="379"/>
      <c r="D479" s="379"/>
      <c r="E479" s="380"/>
      <c r="F479" s="175"/>
    </row>
    <row r="480" spans="1:15" s="162" customFormat="1" ht="12.75">
      <c r="A480" s="168"/>
      <c r="B480" s="169"/>
      <c r="C480" s="169"/>
      <c r="D480" s="169" t="s">
        <v>870</v>
      </c>
      <c r="E480" s="169"/>
      <c r="F480" s="252"/>
      <c r="G480" s="255"/>
      <c r="H480" s="255"/>
      <c r="I480" s="255"/>
      <c r="J480" s="255"/>
      <c r="K480" s="255"/>
      <c r="L480" s="255"/>
      <c r="M480" s="255"/>
      <c r="N480" s="255"/>
      <c r="O480" s="254"/>
    </row>
    <row r="481" spans="1:14" ht="12.75">
      <c r="A481" s="345" t="s">
        <v>401</v>
      </c>
      <c r="B481" s="345" t="s">
        <v>402</v>
      </c>
      <c r="C481" s="345" t="s">
        <v>403</v>
      </c>
      <c r="D481" s="341" t="s">
        <v>404</v>
      </c>
      <c r="E481" s="346" t="s">
        <v>405</v>
      </c>
      <c r="F481" s="253"/>
      <c r="G481" s="255"/>
      <c r="H481" s="255"/>
      <c r="I481" s="255"/>
      <c r="J481" s="255"/>
      <c r="K481" s="255"/>
      <c r="L481" s="255"/>
      <c r="M481" s="255"/>
      <c r="N481" s="255"/>
    </row>
    <row r="482" spans="1:5" ht="12.75">
      <c r="A482" s="345"/>
      <c r="B482" s="345"/>
      <c r="C482" s="345"/>
      <c r="D482" s="341"/>
      <c r="E482" s="346"/>
    </row>
    <row r="483" spans="1:5" ht="12.75">
      <c r="A483" s="345"/>
      <c r="B483" s="345"/>
      <c r="C483" s="345"/>
      <c r="D483" s="341"/>
      <c r="E483" s="346"/>
    </row>
    <row r="484" spans="1:5" ht="12.75">
      <c r="A484" s="51">
        <v>340</v>
      </c>
      <c r="B484" s="52" t="s">
        <v>415</v>
      </c>
      <c r="C484" s="53" t="s">
        <v>422</v>
      </c>
      <c r="D484" s="54"/>
      <c r="E484" s="109">
        <v>5</v>
      </c>
    </row>
    <row r="485" spans="1:5" ht="12.75">
      <c r="A485" s="51">
        <v>340</v>
      </c>
      <c r="B485" s="52" t="s">
        <v>408</v>
      </c>
      <c r="C485" s="53" t="s">
        <v>649</v>
      </c>
      <c r="D485" s="54"/>
      <c r="E485" s="109">
        <v>2</v>
      </c>
    </row>
    <row r="486" spans="1:5" ht="12.75">
      <c r="A486" s="341" t="s">
        <v>419</v>
      </c>
      <c r="B486" s="341"/>
      <c r="C486" s="341"/>
      <c r="D486" s="56" t="s">
        <v>425</v>
      </c>
      <c r="E486" s="125">
        <f>SUM(E484:E485)</f>
        <v>7</v>
      </c>
    </row>
    <row r="487" spans="1:6" s="88" customFormat="1" ht="12.75">
      <c r="A487" s="130"/>
      <c r="B487" s="130"/>
      <c r="C487" s="130"/>
      <c r="D487" s="131"/>
      <c r="E487" s="132" t="s">
        <v>495</v>
      </c>
      <c r="F487" s="133"/>
    </row>
    <row r="488" spans="1:16" s="113" customFormat="1" ht="12.75">
      <c r="A488" s="119"/>
      <c r="B488" s="119"/>
      <c r="C488" s="119"/>
      <c r="D488" s="120"/>
      <c r="E488" s="121">
        <f>E486+E476+E466+E451</f>
        <v>150</v>
      </c>
      <c r="F488" s="123"/>
      <c r="G488" s="88"/>
      <c r="H488" s="88"/>
      <c r="I488" s="88"/>
      <c r="J488" s="88"/>
      <c r="K488" s="88"/>
      <c r="L488" s="88"/>
      <c r="M488" s="88"/>
      <c r="N488" s="88"/>
      <c r="O488" s="88"/>
      <c r="P488" s="88"/>
    </row>
    <row r="489" spans="1:6" s="88" customFormat="1" ht="12.75">
      <c r="A489" s="130"/>
      <c r="B489" s="130"/>
      <c r="C489" s="130"/>
      <c r="D489" s="131"/>
      <c r="E489" s="132"/>
      <c r="F489" s="133"/>
    </row>
    <row r="490" spans="1:16" s="84" customFormat="1" ht="39.75" customHeight="1">
      <c r="A490" s="394" t="s">
        <v>810</v>
      </c>
      <c r="B490" s="395"/>
      <c r="C490" s="395"/>
      <c r="D490" s="395"/>
      <c r="E490" s="396"/>
      <c r="F490" s="124">
        <v>70</v>
      </c>
      <c r="G490" s="88"/>
      <c r="H490" s="88"/>
      <c r="I490" s="88"/>
      <c r="J490" s="88"/>
      <c r="K490" s="88"/>
      <c r="L490" s="88"/>
      <c r="M490" s="88"/>
      <c r="N490" s="88"/>
      <c r="O490" s="88"/>
      <c r="P490" s="88"/>
    </row>
    <row r="491" spans="1:6" s="88" customFormat="1" ht="15" customHeight="1">
      <c r="A491" s="159"/>
      <c r="B491" s="160"/>
      <c r="C491" s="160"/>
      <c r="D491" s="160"/>
      <c r="E491" s="161"/>
      <c r="F491" s="133"/>
    </row>
    <row r="492" spans="1:6" ht="12.75">
      <c r="A492" s="331" t="s">
        <v>807</v>
      </c>
      <c r="B492" s="379"/>
      <c r="C492" s="379"/>
      <c r="D492" s="379"/>
      <c r="E492" s="380"/>
      <c r="F492" s="175"/>
    </row>
    <row r="493" spans="1:6" s="162" customFormat="1" ht="51">
      <c r="A493" s="168"/>
      <c r="B493" s="169"/>
      <c r="C493" s="169"/>
      <c r="D493" s="169" t="s">
        <v>882</v>
      </c>
      <c r="E493" s="169"/>
      <c r="F493" s="133"/>
    </row>
    <row r="494" spans="1:6" ht="12.75">
      <c r="A494" s="345" t="s">
        <v>401</v>
      </c>
      <c r="B494" s="345" t="s">
        <v>402</v>
      </c>
      <c r="C494" s="345" t="s">
        <v>403</v>
      </c>
      <c r="D494" s="341" t="s">
        <v>404</v>
      </c>
      <c r="E494" s="346" t="s">
        <v>405</v>
      </c>
      <c r="F494" s="171"/>
    </row>
    <row r="495" spans="1:5" ht="12.75">
      <c r="A495" s="345"/>
      <c r="B495" s="345"/>
      <c r="C495" s="345"/>
      <c r="D495" s="341"/>
      <c r="E495" s="346"/>
    </row>
    <row r="496" spans="1:5" ht="12.75">
      <c r="A496" s="345"/>
      <c r="B496" s="345"/>
      <c r="C496" s="345"/>
      <c r="D496" s="341"/>
      <c r="E496" s="346"/>
    </row>
    <row r="497" spans="1:5" ht="12.75">
      <c r="A497" s="51">
        <v>290</v>
      </c>
      <c r="B497" s="52" t="s">
        <v>408</v>
      </c>
      <c r="C497" s="53" t="s">
        <v>433</v>
      </c>
      <c r="D497" s="54"/>
      <c r="E497" s="109">
        <v>69.5</v>
      </c>
    </row>
    <row r="498" spans="1:5" ht="12.75">
      <c r="A498" s="51">
        <v>340</v>
      </c>
      <c r="B498" s="52" t="s">
        <v>408</v>
      </c>
      <c r="C498" s="53" t="s">
        <v>649</v>
      </c>
      <c r="D498" s="54"/>
      <c r="E498" s="109">
        <v>0.5</v>
      </c>
    </row>
    <row r="499" spans="1:5" ht="12.75">
      <c r="A499" s="341" t="s">
        <v>419</v>
      </c>
      <c r="B499" s="341"/>
      <c r="C499" s="341"/>
      <c r="D499" s="56" t="s">
        <v>425</v>
      </c>
      <c r="E499" s="125">
        <f>SUM(E497:E498)</f>
        <v>70</v>
      </c>
    </row>
    <row r="500" spans="1:16" s="113" customFormat="1" ht="12.75">
      <c r="A500" s="119"/>
      <c r="B500" s="119"/>
      <c r="C500" s="119"/>
      <c r="D500" s="120"/>
      <c r="E500" s="121"/>
      <c r="F500" s="123"/>
      <c r="G500" s="88"/>
      <c r="H500" s="88"/>
      <c r="I500" s="88"/>
      <c r="J500" s="88"/>
      <c r="K500" s="88"/>
      <c r="L500" s="88"/>
      <c r="M500" s="88"/>
      <c r="N500" s="88"/>
      <c r="O500" s="88"/>
      <c r="P500" s="88"/>
    </row>
    <row r="501" spans="1:5" ht="12.75">
      <c r="A501" s="49"/>
      <c r="B501" s="49"/>
      <c r="C501" s="49"/>
      <c r="D501" s="370"/>
      <c r="E501" s="370"/>
    </row>
    <row r="502" spans="1:5" ht="12.75">
      <c r="A502" s="59"/>
      <c r="B502" s="47"/>
      <c r="C502" s="47"/>
      <c r="D502" s="60"/>
      <c r="E502" s="61"/>
    </row>
    <row r="503" spans="1:5" ht="12.75">
      <c r="A503" s="59"/>
      <c r="B503" s="47"/>
      <c r="C503" s="47"/>
      <c r="D503" s="60"/>
      <c r="E503" s="61"/>
    </row>
    <row r="504" spans="1:16" s="149" customFormat="1" ht="27" customHeight="1">
      <c r="A504" s="400" t="s">
        <v>808</v>
      </c>
      <c r="B504" s="401"/>
      <c r="C504" s="401"/>
      <c r="D504" s="401"/>
      <c r="E504" s="402"/>
      <c r="F504" s="176">
        <v>50</v>
      </c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</row>
    <row r="505" spans="1:6" s="177" customFormat="1" ht="40.5" customHeight="1">
      <c r="A505" s="197"/>
      <c r="B505" s="198"/>
      <c r="C505" s="198"/>
      <c r="D505" s="198" t="s">
        <v>884</v>
      </c>
      <c r="E505" s="198"/>
      <c r="F505" s="174"/>
    </row>
    <row r="506" spans="1:6" ht="12.75">
      <c r="A506" s="345" t="s">
        <v>401</v>
      </c>
      <c r="B506" s="345" t="s">
        <v>402</v>
      </c>
      <c r="C506" s="345" t="s">
        <v>403</v>
      </c>
      <c r="D506" s="341" t="s">
        <v>404</v>
      </c>
      <c r="E506" s="346" t="s">
        <v>405</v>
      </c>
      <c r="F506" s="171"/>
    </row>
    <row r="507" spans="1:5" ht="12.75">
      <c r="A507" s="345"/>
      <c r="B507" s="345"/>
      <c r="C507" s="345"/>
      <c r="D507" s="341"/>
      <c r="E507" s="346"/>
    </row>
    <row r="508" spans="1:5" ht="12.75">
      <c r="A508" s="345"/>
      <c r="B508" s="345"/>
      <c r="C508" s="345"/>
      <c r="D508" s="341"/>
      <c r="E508" s="346"/>
    </row>
    <row r="509" spans="1:5" ht="22.5">
      <c r="A509" s="51">
        <v>226</v>
      </c>
      <c r="B509" s="52" t="s">
        <v>408</v>
      </c>
      <c r="C509" s="53" t="s">
        <v>699</v>
      </c>
      <c r="D509" s="54"/>
      <c r="E509" s="109">
        <v>35</v>
      </c>
    </row>
    <row r="510" spans="1:5" ht="12.75">
      <c r="A510" s="51">
        <v>340</v>
      </c>
      <c r="B510" s="52" t="s">
        <v>408</v>
      </c>
      <c r="C510" s="53" t="s">
        <v>649</v>
      </c>
      <c r="D510" s="54"/>
      <c r="E510" s="109">
        <v>5</v>
      </c>
    </row>
    <row r="511" spans="1:5" ht="22.5">
      <c r="A511" s="51">
        <v>226</v>
      </c>
      <c r="B511" s="52" t="s">
        <v>410</v>
      </c>
      <c r="C511" s="53" t="s">
        <v>700</v>
      </c>
      <c r="D511" s="54"/>
      <c r="E511" s="109">
        <v>3</v>
      </c>
    </row>
    <row r="512" spans="1:5" ht="12.75">
      <c r="A512" s="51">
        <v>340</v>
      </c>
      <c r="B512" s="52" t="s">
        <v>406</v>
      </c>
      <c r="C512" s="53" t="s">
        <v>544</v>
      </c>
      <c r="D512" s="54"/>
      <c r="E512" s="109">
        <v>7</v>
      </c>
    </row>
    <row r="513" spans="1:5" ht="12.75">
      <c r="A513" s="341" t="s">
        <v>419</v>
      </c>
      <c r="B513" s="341"/>
      <c r="C513" s="341"/>
      <c r="D513" s="56" t="s">
        <v>425</v>
      </c>
      <c r="E513" s="125">
        <f>SUM(E509:E512)</f>
        <v>50</v>
      </c>
    </row>
    <row r="514" spans="1:16" s="113" customFormat="1" ht="12.75">
      <c r="A514" s="119"/>
      <c r="B514" s="119"/>
      <c r="C514" s="119"/>
      <c r="D514" s="120"/>
      <c r="E514" s="121"/>
      <c r="F514" s="123"/>
      <c r="G514" s="88"/>
      <c r="H514" s="88"/>
      <c r="I514" s="88"/>
      <c r="J514" s="88"/>
      <c r="K514" s="88"/>
      <c r="L514" s="88"/>
      <c r="M514" s="88"/>
      <c r="N514" s="88"/>
      <c r="O514" s="88"/>
      <c r="P514" s="88"/>
    </row>
    <row r="515" spans="1:6" s="88" customFormat="1" ht="12.75">
      <c r="A515" s="130"/>
      <c r="B515" s="130"/>
      <c r="C515" s="130"/>
      <c r="D515" s="131"/>
      <c r="E515" s="132"/>
      <c r="F515" s="133"/>
    </row>
    <row r="516" spans="1:6" s="88" customFormat="1" ht="12.75">
      <c r="A516" s="130"/>
      <c r="B516" s="130"/>
      <c r="C516" s="130"/>
      <c r="D516" s="131"/>
      <c r="E516" s="132"/>
      <c r="F516" s="133"/>
    </row>
    <row r="517" spans="1:16" s="113" customFormat="1" ht="26.25" customHeight="1">
      <c r="A517" s="403" t="s">
        <v>812</v>
      </c>
      <c r="B517" s="404"/>
      <c r="C517" s="404"/>
      <c r="D517" s="404"/>
      <c r="E517" s="405"/>
      <c r="F517" s="123"/>
      <c r="G517" s="88"/>
      <c r="H517" s="88"/>
      <c r="I517" s="88"/>
      <c r="J517" s="88"/>
      <c r="K517" s="88"/>
      <c r="L517" s="88"/>
      <c r="M517" s="88"/>
      <c r="N517" s="88"/>
      <c r="O517" s="88"/>
      <c r="P517" s="88"/>
    </row>
    <row r="518" spans="1:6" s="88" customFormat="1" ht="12.75">
      <c r="A518" s="130"/>
      <c r="B518" s="130"/>
      <c r="C518" s="130"/>
      <c r="D518" s="131"/>
      <c r="E518" s="132"/>
      <c r="F518" s="133"/>
    </row>
    <row r="519" spans="1:16" s="84" customFormat="1" ht="12.75">
      <c r="A519" s="334" t="s">
        <v>809</v>
      </c>
      <c r="B519" s="335"/>
      <c r="C519" s="335"/>
      <c r="D519" s="335"/>
      <c r="E519" s="336"/>
      <c r="F519" s="124">
        <v>150</v>
      </c>
      <c r="G519" s="88"/>
      <c r="H519" s="88"/>
      <c r="I519" s="88"/>
      <c r="J519" s="88"/>
      <c r="K519" s="88"/>
      <c r="L519" s="88"/>
      <c r="M519" s="88"/>
      <c r="N519" s="88"/>
      <c r="O519" s="88"/>
      <c r="P519" s="88"/>
    </row>
    <row r="520" spans="1:6" s="88" customFormat="1" ht="12.75">
      <c r="A520" s="156"/>
      <c r="B520" s="157"/>
      <c r="C520" s="157"/>
      <c r="D520" s="157"/>
      <c r="E520" s="158"/>
      <c r="F520" s="133"/>
    </row>
    <row r="521" spans="1:6" ht="12.75">
      <c r="A521" s="331" t="s">
        <v>813</v>
      </c>
      <c r="B521" s="379"/>
      <c r="C521" s="379"/>
      <c r="D521" s="379"/>
      <c r="E521" s="380"/>
      <c r="F521" s="175"/>
    </row>
    <row r="522" spans="1:6" s="162" customFormat="1" ht="38.25">
      <c r="A522" s="168"/>
      <c r="B522" s="169"/>
      <c r="C522" s="169"/>
      <c r="D522" s="169" t="s">
        <v>920</v>
      </c>
      <c r="E522" s="169"/>
      <c r="F522" s="133"/>
    </row>
    <row r="523" spans="1:6" ht="12.75">
      <c r="A523" s="345" t="s">
        <v>401</v>
      </c>
      <c r="B523" s="345" t="s">
        <v>402</v>
      </c>
      <c r="C523" s="345" t="s">
        <v>403</v>
      </c>
      <c r="D523" s="341" t="s">
        <v>404</v>
      </c>
      <c r="E523" s="346" t="s">
        <v>405</v>
      </c>
      <c r="F523" s="171"/>
    </row>
    <row r="524" spans="1:5" ht="12.75">
      <c r="A524" s="345"/>
      <c r="B524" s="345"/>
      <c r="C524" s="345"/>
      <c r="D524" s="341"/>
      <c r="E524" s="346"/>
    </row>
    <row r="525" spans="1:5" ht="12.75">
      <c r="A525" s="345"/>
      <c r="B525" s="345"/>
      <c r="C525" s="345"/>
      <c r="D525" s="341"/>
      <c r="E525" s="346"/>
    </row>
    <row r="526" spans="1:5" ht="12.75">
      <c r="A526" s="369">
        <v>226</v>
      </c>
      <c r="B526" s="52" t="s">
        <v>406</v>
      </c>
      <c r="C526" s="53" t="s">
        <v>503</v>
      </c>
      <c r="D526" s="55" t="s">
        <v>641</v>
      </c>
      <c r="E526" s="109">
        <v>16.5</v>
      </c>
    </row>
    <row r="527" spans="1:5" ht="12.75">
      <c r="A527" s="369"/>
      <c r="B527" s="52" t="s">
        <v>408</v>
      </c>
      <c r="C527" s="53" t="s">
        <v>504</v>
      </c>
      <c r="D527" s="54"/>
      <c r="E527" s="109">
        <v>8</v>
      </c>
    </row>
    <row r="528" spans="1:5" ht="12.75">
      <c r="A528" s="369"/>
      <c r="B528" s="52" t="s">
        <v>410</v>
      </c>
      <c r="C528" s="53" t="s">
        <v>411</v>
      </c>
      <c r="D528" s="54"/>
      <c r="E528" s="109">
        <v>10</v>
      </c>
    </row>
    <row r="529" spans="1:5" ht="22.5">
      <c r="A529" s="103">
        <v>340</v>
      </c>
      <c r="B529" s="52" t="s">
        <v>408</v>
      </c>
      <c r="C529" s="55" t="s">
        <v>417</v>
      </c>
      <c r="D529" s="54"/>
      <c r="E529" s="109">
        <v>10.6</v>
      </c>
    </row>
    <row r="530" spans="1:5" ht="12.75">
      <c r="A530" s="103">
        <v>310</v>
      </c>
      <c r="B530" s="52" t="s">
        <v>408</v>
      </c>
      <c r="C530" s="101" t="s">
        <v>418</v>
      </c>
      <c r="D530" s="54" t="s">
        <v>642</v>
      </c>
      <c r="E530" s="110">
        <v>12.5</v>
      </c>
    </row>
    <row r="531" spans="1:5" ht="12.75">
      <c r="A531" s="51"/>
      <c r="B531" s="52"/>
      <c r="C531" s="101" t="s">
        <v>506</v>
      </c>
      <c r="D531" s="54" t="s">
        <v>679</v>
      </c>
      <c r="E531" s="110">
        <v>-23.1</v>
      </c>
    </row>
    <row r="532" spans="1:5" ht="12.75">
      <c r="A532" s="341" t="s">
        <v>419</v>
      </c>
      <c r="B532" s="341"/>
      <c r="C532" s="341"/>
      <c r="D532" s="56"/>
      <c r="E532" s="125">
        <f>SUM(E526:E531)</f>
        <v>34.5</v>
      </c>
    </row>
    <row r="533" spans="1:16" s="113" customFormat="1" ht="12.75">
      <c r="A533" s="119"/>
      <c r="B533" s="119"/>
      <c r="C533" s="119"/>
      <c r="D533" s="120"/>
      <c r="E533" s="121"/>
      <c r="F533" s="123"/>
      <c r="G533" s="88"/>
      <c r="H533" s="88"/>
      <c r="I533" s="88"/>
      <c r="J533" s="88"/>
      <c r="K533" s="88"/>
      <c r="L533" s="88"/>
      <c r="M533" s="88"/>
      <c r="N533" s="88"/>
      <c r="O533" s="88"/>
      <c r="P533" s="88"/>
    </row>
    <row r="534" spans="1:5" ht="12.75">
      <c r="A534" s="49"/>
      <c r="B534" s="49"/>
      <c r="C534" s="49"/>
      <c r="D534" s="370"/>
      <c r="E534" s="370"/>
    </row>
    <row r="535" spans="1:6" ht="12.75">
      <c r="A535" s="331" t="s">
        <v>814</v>
      </c>
      <c r="B535" s="379"/>
      <c r="C535" s="379"/>
      <c r="D535" s="379"/>
      <c r="E535" s="380"/>
      <c r="F535" s="175"/>
    </row>
    <row r="536" spans="1:6" s="162" customFormat="1" ht="38.25">
      <c r="A536" s="168"/>
      <c r="B536" s="169"/>
      <c r="C536" s="169"/>
      <c r="D536" s="169" t="s">
        <v>921</v>
      </c>
      <c r="E536" s="169"/>
      <c r="F536" s="133"/>
    </row>
    <row r="537" spans="1:6" ht="12.75">
      <c r="A537" s="345" t="s">
        <v>401</v>
      </c>
      <c r="B537" s="345" t="s">
        <v>402</v>
      </c>
      <c r="C537" s="345" t="s">
        <v>403</v>
      </c>
      <c r="D537" s="341" t="s">
        <v>404</v>
      </c>
      <c r="E537" s="346" t="s">
        <v>405</v>
      </c>
      <c r="F537" s="171"/>
    </row>
    <row r="538" spans="1:5" ht="12.75">
      <c r="A538" s="345"/>
      <c r="B538" s="345"/>
      <c r="C538" s="345"/>
      <c r="D538" s="341"/>
      <c r="E538" s="346"/>
    </row>
    <row r="539" spans="1:5" ht="12.75">
      <c r="A539" s="345"/>
      <c r="B539" s="345"/>
      <c r="C539" s="345"/>
      <c r="D539" s="341"/>
      <c r="E539" s="346"/>
    </row>
    <row r="540" spans="1:5" ht="12.75">
      <c r="A540" s="369">
        <v>226</v>
      </c>
      <c r="B540" s="52" t="s">
        <v>406</v>
      </c>
      <c r="C540" s="53" t="s">
        <v>487</v>
      </c>
      <c r="D540" s="54" t="s">
        <v>643</v>
      </c>
      <c r="E540" s="109">
        <v>16.5</v>
      </c>
    </row>
    <row r="541" spans="1:5" ht="22.5">
      <c r="A541" s="369"/>
      <c r="B541" s="52" t="s">
        <v>410</v>
      </c>
      <c r="C541" s="53" t="s">
        <v>411</v>
      </c>
      <c r="D541" s="54" t="s">
        <v>644</v>
      </c>
      <c r="E541" s="109">
        <v>10</v>
      </c>
    </row>
    <row r="542" spans="1:5" ht="22.5">
      <c r="A542" s="62">
        <v>340</v>
      </c>
      <c r="B542" s="52" t="s">
        <v>408</v>
      </c>
      <c r="C542" s="55" t="s">
        <v>417</v>
      </c>
      <c r="D542" s="54" t="s">
        <v>645</v>
      </c>
      <c r="E542" s="109">
        <v>11.6</v>
      </c>
    </row>
    <row r="543" spans="1:5" ht="12.75">
      <c r="A543" s="51">
        <v>310</v>
      </c>
      <c r="B543" s="52" t="s">
        <v>408</v>
      </c>
      <c r="C543" s="55" t="s">
        <v>418</v>
      </c>
      <c r="D543" s="54" t="s">
        <v>646</v>
      </c>
      <c r="E543" s="109">
        <v>19.5</v>
      </c>
    </row>
    <row r="544" spans="1:5" ht="22.5">
      <c r="A544" s="51"/>
      <c r="B544" s="52"/>
      <c r="C544" s="55" t="s">
        <v>491</v>
      </c>
      <c r="D544" s="54" t="s">
        <v>678</v>
      </c>
      <c r="E544" s="109">
        <v>-23.1</v>
      </c>
    </row>
    <row r="545" spans="1:5" ht="12.75">
      <c r="A545" s="341" t="s">
        <v>419</v>
      </c>
      <c r="B545" s="341"/>
      <c r="C545" s="341"/>
      <c r="D545" s="56"/>
      <c r="E545" s="125">
        <f>SUM(E540:E544)</f>
        <v>34.5</v>
      </c>
    </row>
    <row r="546" spans="1:16" s="113" customFormat="1" ht="12.75">
      <c r="A546" s="119"/>
      <c r="B546" s="119"/>
      <c r="C546" s="119"/>
      <c r="D546" s="120"/>
      <c r="E546" s="121"/>
      <c r="F546" s="123"/>
      <c r="G546" s="88"/>
      <c r="H546" s="88"/>
      <c r="I546" s="88"/>
      <c r="J546" s="88"/>
      <c r="K546" s="88"/>
      <c r="L546" s="88"/>
      <c r="M546" s="88"/>
      <c r="N546" s="88"/>
      <c r="O546" s="88"/>
      <c r="P546" s="88"/>
    </row>
    <row r="547" spans="1:5" ht="12.75">
      <c r="A547" s="49"/>
      <c r="B547" s="49"/>
      <c r="C547" s="49"/>
      <c r="D547" s="370"/>
      <c r="E547" s="370"/>
    </row>
    <row r="548" spans="1:6" ht="12.75">
      <c r="A548" s="183"/>
      <c r="B548" s="184"/>
      <c r="C548" s="184"/>
      <c r="D548" s="185"/>
      <c r="E548" s="186"/>
      <c r="F548" s="175"/>
    </row>
    <row r="549" spans="1:6" ht="12.75">
      <c r="A549" s="183"/>
      <c r="B549" s="184"/>
      <c r="C549" s="184"/>
      <c r="D549" s="185"/>
      <c r="E549" s="186"/>
      <c r="F549" s="175"/>
    </row>
    <row r="550" spans="1:6" ht="12.75">
      <c r="A550" s="183"/>
      <c r="B550" s="184"/>
      <c r="C550" s="184"/>
      <c r="D550" s="185"/>
      <c r="E550" s="186"/>
      <c r="F550" s="175"/>
    </row>
    <row r="551" spans="1:6" ht="12.75">
      <c r="A551" s="331" t="s">
        <v>815</v>
      </c>
      <c r="B551" s="379"/>
      <c r="C551" s="379"/>
      <c r="D551" s="379"/>
      <c r="E551" s="380"/>
      <c r="F551" s="175"/>
    </row>
    <row r="552" spans="1:6" s="162" customFormat="1" ht="12.75">
      <c r="A552" s="168"/>
      <c r="B552" s="169"/>
      <c r="C552" s="169"/>
      <c r="D552" s="169" t="s">
        <v>885</v>
      </c>
      <c r="E552" s="169"/>
      <c r="F552" s="133"/>
    </row>
    <row r="553" spans="1:6" ht="12.75">
      <c r="A553" s="345" t="s">
        <v>401</v>
      </c>
      <c r="B553" s="345" t="s">
        <v>402</v>
      </c>
      <c r="C553" s="345" t="s">
        <v>403</v>
      </c>
      <c r="D553" s="341" t="s">
        <v>404</v>
      </c>
      <c r="E553" s="346" t="s">
        <v>405</v>
      </c>
      <c r="F553" s="171"/>
    </row>
    <row r="554" spans="1:5" ht="12.75">
      <c r="A554" s="345"/>
      <c r="B554" s="345"/>
      <c r="C554" s="345"/>
      <c r="D554" s="341"/>
      <c r="E554" s="346"/>
    </row>
    <row r="555" spans="1:5" ht="12.75">
      <c r="A555" s="345"/>
      <c r="B555" s="345"/>
      <c r="C555" s="345"/>
      <c r="D555" s="341"/>
      <c r="E555" s="346"/>
    </row>
    <row r="556" spans="1:5" ht="12.75">
      <c r="A556" s="51">
        <v>226</v>
      </c>
      <c r="B556" s="52" t="s">
        <v>406</v>
      </c>
      <c r="C556" s="53" t="s">
        <v>503</v>
      </c>
      <c r="D556" s="54" t="s">
        <v>547</v>
      </c>
      <c r="E556" s="109">
        <v>12.5</v>
      </c>
    </row>
    <row r="557" spans="1:5" ht="22.5">
      <c r="A557" s="51">
        <v>226</v>
      </c>
      <c r="B557" s="52" t="s">
        <v>410</v>
      </c>
      <c r="C557" s="55" t="s">
        <v>548</v>
      </c>
      <c r="D557" s="55"/>
      <c r="E557" s="109">
        <v>15</v>
      </c>
    </row>
    <row r="558" spans="1:5" ht="22.5">
      <c r="A558" s="51">
        <v>226</v>
      </c>
      <c r="B558" s="52" t="s">
        <v>408</v>
      </c>
      <c r="C558" s="53" t="s">
        <v>536</v>
      </c>
      <c r="D558" s="54"/>
      <c r="E558" s="109">
        <v>10</v>
      </c>
    </row>
    <row r="559" spans="1:5" ht="12.75">
      <c r="A559" s="51">
        <v>222</v>
      </c>
      <c r="B559" s="52" t="s">
        <v>408</v>
      </c>
      <c r="C559" s="55" t="s">
        <v>502</v>
      </c>
      <c r="D559" s="54"/>
      <c r="E559" s="109">
        <v>18</v>
      </c>
    </row>
    <row r="560" spans="1:5" ht="12.75">
      <c r="A560" s="51">
        <v>340</v>
      </c>
      <c r="B560" s="52" t="s">
        <v>408</v>
      </c>
      <c r="C560" s="55" t="s">
        <v>421</v>
      </c>
      <c r="D560" s="54"/>
      <c r="E560" s="109">
        <v>2.5</v>
      </c>
    </row>
    <row r="561" spans="1:5" ht="12.75">
      <c r="A561" s="51"/>
      <c r="B561" s="52" t="s">
        <v>406</v>
      </c>
      <c r="C561" s="55" t="s">
        <v>544</v>
      </c>
      <c r="D561" s="54"/>
      <c r="E561" s="109">
        <v>3</v>
      </c>
    </row>
    <row r="562" spans="1:5" ht="22.5">
      <c r="A562" s="51"/>
      <c r="B562" s="52"/>
      <c r="C562" s="55" t="s">
        <v>491</v>
      </c>
      <c r="D562" s="54" t="s">
        <v>677</v>
      </c>
      <c r="E562" s="109">
        <v>-17.5</v>
      </c>
    </row>
    <row r="563" spans="1:5" ht="12.75">
      <c r="A563" s="341" t="s">
        <v>419</v>
      </c>
      <c r="B563" s="341"/>
      <c r="C563" s="341"/>
      <c r="D563" s="56"/>
      <c r="E563" s="125">
        <f>SUM(E556:E562)</f>
        <v>43.5</v>
      </c>
    </row>
    <row r="564" spans="1:16" s="113" customFormat="1" ht="12.75">
      <c r="A564" s="119"/>
      <c r="B564" s="119"/>
      <c r="C564" s="119"/>
      <c r="D564" s="120"/>
      <c r="E564" s="121"/>
      <c r="F564" s="123"/>
      <c r="G564" s="88"/>
      <c r="H564" s="88"/>
      <c r="I564" s="88"/>
      <c r="J564" s="88"/>
      <c r="K564" s="88"/>
      <c r="L564" s="88"/>
      <c r="M564" s="88"/>
      <c r="N564" s="88"/>
      <c r="O564" s="88"/>
      <c r="P564" s="88"/>
    </row>
    <row r="565" spans="1:6" s="88" customFormat="1" ht="12.75">
      <c r="A565" s="130"/>
      <c r="B565" s="130"/>
      <c r="C565" s="130"/>
      <c r="D565" s="131"/>
      <c r="E565" s="132"/>
      <c r="F565" s="133"/>
    </row>
    <row r="566" spans="1:6" ht="12.75">
      <c r="A566" s="331" t="s">
        <v>816</v>
      </c>
      <c r="B566" s="379"/>
      <c r="C566" s="379"/>
      <c r="D566" s="379"/>
      <c r="E566" s="380"/>
      <c r="F566" s="175"/>
    </row>
    <row r="567" spans="1:6" s="162" customFormat="1" ht="38.25">
      <c r="A567" s="168"/>
      <c r="B567" s="169"/>
      <c r="C567" s="169"/>
      <c r="D567" s="169" t="s">
        <v>886</v>
      </c>
      <c r="E567" s="169"/>
      <c r="F567" s="133"/>
    </row>
    <row r="568" spans="1:6" ht="12.75">
      <c r="A568" s="345" t="s">
        <v>401</v>
      </c>
      <c r="B568" s="345" t="s">
        <v>402</v>
      </c>
      <c r="C568" s="345" t="s">
        <v>403</v>
      </c>
      <c r="D568" s="341" t="s">
        <v>404</v>
      </c>
      <c r="E568" s="346" t="s">
        <v>405</v>
      </c>
      <c r="F568" s="171"/>
    </row>
    <row r="569" spans="1:5" ht="12.75">
      <c r="A569" s="345"/>
      <c r="B569" s="345"/>
      <c r="C569" s="345"/>
      <c r="D569" s="341"/>
      <c r="E569" s="346"/>
    </row>
    <row r="570" spans="1:5" ht="12.75">
      <c r="A570" s="345"/>
      <c r="B570" s="345"/>
      <c r="C570" s="345"/>
      <c r="D570" s="341"/>
      <c r="E570" s="346"/>
    </row>
    <row r="571" spans="1:5" ht="12.75">
      <c r="A571" s="387">
        <v>226</v>
      </c>
      <c r="B571" s="52" t="s">
        <v>406</v>
      </c>
      <c r="C571" s="53" t="s">
        <v>407</v>
      </c>
      <c r="D571" s="54" t="s">
        <v>535</v>
      </c>
      <c r="E571" s="109">
        <v>12.5</v>
      </c>
    </row>
    <row r="572" spans="1:5" ht="22.5">
      <c r="A572" s="388"/>
      <c r="B572" s="52" t="s">
        <v>408</v>
      </c>
      <c r="C572" s="53" t="s">
        <v>536</v>
      </c>
      <c r="D572" s="54" t="s">
        <v>537</v>
      </c>
      <c r="E572" s="109">
        <v>25</v>
      </c>
    </row>
    <row r="573" spans="1:5" ht="12.75">
      <c r="A573" s="388"/>
      <c r="B573" s="52" t="s">
        <v>408</v>
      </c>
      <c r="C573" s="53" t="s">
        <v>538</v>
      </c>
      <c r="D573" s="54" t="s">
        <v>539</v>
      </c>
      <c r="E573" s="109">
        <v>2.5</v>
      </c>
    </row>
    <row r="574" spans="1:5" ht="22.5">
      <c r="A574" s="397"/>
      <c r="B574" s="52" t="s">
        <v>410</v>
      </c>
      <c r="C574" s="53" t="s">
        <v>540</v>
      </c>
      <c r="D574" s="54"/>
      <c r="E574" s="109">
        <v>10</v>
      </c>
    </row>
    <row r="575" spans="1:5" ht="12.75">
      <c r="A575" s="387">
        <v>340</v>
      </c>
      <c r="B575" s="52" t="s">
        <v>408</v>
      </c>
      <c r="C575" s="53" t="s">
        <v>421</v>
      </c>
      <c r="D575" s="54" t="s">
        <v>541</v>
      </c>
      <c r="E575" s="109">
        <v>2.5</v>
      </c>
    </row>
    <row r="576" spans="1:5" ht="12.75">
      <c r="A576" s="388"/>
      <c r="B576" s="52" t="s">
        <v>406</v>
      </c>
      <c r="C576" s="53" t="s">
        <v>544</v>
      </c>
      <c r="D576" s="54" t="s">
        <v>545</v>
      </c>
      <c r="E576" s="109">
        <v>5</v>
      </c>
    </row>
    <row r="577" spans="1:5" ht="22.5">
      <c r="A577" s="397"/>
      <c r="B577" s="52"/>
      <c r="C577" s="53" t="s">
        <v>491</v>
      </c>
      <c r="D577" s="54" t="s">
        <v>546</v>
      </c>
      <c r="E577" s="109">
        <v>-15</v>
      </c>
    </row>
    <row r="578" spans="1:5" ht="12.75">
      <c r="A578" s="341" t="s">
        <v>419</v>
      </c>
      <c r="B578" s="341"/>
      <c r="C578" s="341"/>
      <c r="D578" s="56" t="s">
        <v>425</v>
      </c>
      <c r="E578" s="125">
        <f>SUM(E571:E577)</f>
        <v>42.5</v>
      </c>
    </row>
    <row r="579" spans="1:16" s="113" customFormat="1" ht="12.75">
      <c r="A579" s="119"/>
      <c r="B579" s="119"/>
      <c r="C579" s="119"/>
      <c r="D579" s="120"/>
      <c r="E579" s="121" t="s">
        <v>495</v>
      </c>
      <c r="F579" s="123"/>
      <c r="G579" s="88"/>
      <c r="H579" s="88"/>
      <c r="I579" s="88"/>
      <c r="J579" s="88"/>
      <c r="K579" s="88"/>
      <c r="L579" s="88"/>
      <c r="M579" s="88"/>
      <c r="N579" s="88"/>
      <c r="O579" s="88"/>
      <c r="P579" s="88"/>
    </row>
    <row r="580" spans="1:6" s="88" customFormat="1" ht="12.75">
      <c r="A580" s="130"/>
      <c r="B580" s="130"/>
      <c r="C580" s="130"/>
      <c r="D580" s="131"/>
      <c r="E580" s="132">
        <f>E578+E563+E545+E532</f>
        <v>155</v>
      </c>
      <c r="F580" s="133"/>
    </row>
    <row r="581" spans="1:16" s="84" customFormat="1" ht="25.5" customHeight="1">
      <c r="A581" s="394" t="s">
        <v>817</v>
      </c>
      <c r="B581" s="395"/>
      <c r="C581" s="395"/>
      <c r="D581" s="395"/>
      <c r="E581" s="396"/>
      <c r="F581" s="124">
        <v>300</v>
      </c>
      <c r="G581" s="88"/>
      <c r="H581" s="88"/>
      <c r="I581" s="88"/>
      <c r="J581" s="88"/>
      <c r="K581" s="88"/>
      <c r="L581" s="88"/>
      <c r="M581" s="88"/>
      <c r="N581" s="88"/>
      <c r="O581" s="88"/>
      <c r="P581" s="88"/>
    </row>
    <row r="582" spans="1:6" s="88" customFormat="1" ht="16.5" customHeight="1">
      <c r="A582" s="159"/>
      <c r="B582" s="160"/>
      <c r="C582" s="160"/>
      <c r="D582" s="160"/>
      <c r="E582" s="161"/>
      <c r="F582" s="133"/>
    </row>
    <row r="583" spans="1:6" ht="25.5" customHeight="1">
      <c r="A583" s="331" t="s">
        <v>818</v>
      </c>
      <c r="B583" s="379"/>
      <c r="C583" s="379"/>
      <c r="D583" s="379"/>
      <c r="E583" s="380"/>
      <c r="F583" s="175"/>
    </row>
    <row r="584" spans="1:6" s="162" customFormat="1" ht="27.75" customHeight="1">
      <c r="A584" s="168"/>
      <c r="B584" s="169"/>
      <c r="C584" s="169"/>
      <c r="D584" s="169" t="s">
        <v>889</v>
      </c>
      <c r="E584" s="169"/>
      <c r="F584" s="133"/>
    </row>
    <row r="585" spans="1:6" ht="12.75">
      <c r="A585" s="345" t="s">
        <v>401</v>
      </c>
      <c r="B585" s="345" t="s">
        <v>402</v>
      </c>
      <c r="C585" s="345" t="s">
        <v>403</v>
      </c>
      <c r="D585" s="341" t="s">
        <v>404</v>
      </c>
      <c r="E585" s="346" t="s">
        <v>405</v>
      </c>
      <c r="F585" s="171"/>
    </row>
    <row r="586" spans="1:5" ht="12.75">
      <c r="A586" s="345"/>
      <c r="B586" s="345"/>
      <c r="C586" s="345"/>
      <c r="D586" s="341"/>
      <c r="E586" s="346"/>
    </row>
    <row r="587" spans="1:5" ht="12.75">
      <c r="A587" s="345"/>
      <c r="B587" s="345"/>
      <c r="C587" s="345"/>
      <c r="D587" s="341"/>
      <c r="E587" s="346"/>
    </row>
    <row r="588" spans="1:5" ht="12.75">
      <c r="A588" s="51">
        <v>290</v>
      </c>
      <c r="B588" s="52" t="s">
        <v>408</v>
      </c>
      <c r="C588" s="53" t="s">
        <v>658</v>
      </c>
      <c r="D588" s="54"/>
      <c r="E588" s="109">
        <v>5.5</v>
      </c>
    </row>
    <row r="589" spans="1:5" ht="12.75">
      <c r="A589" s="51">
        <v>340</v>
      </c>
      <c r="B589" s="52" t="s">
        <v>408</v>
      </c>
      <c r="C589" s="53" t="s">
        <v>659</v>
      </c>
      <c r="D589" s="54"/>
      <c r="E589" s="109">
        <v>2</v>
      </c>
    </row>
    <row r="590" spans="1:5" ht="22.5">
      <c r="A590" s="51">
        <v>290</v>
      </c>
      <c r="B590" s="52" t="s">
        <v>408</v>
      </c>
      <c r="C590" s="53" t="s">
        <v>660</v>
      </c>
      <c r="D590" s="54"/>
      <c r="E590" s="109">
        <v>0.2</v>
      </c>
    </row>
    <row r="591" spans="1:5" ht="12.75">
      <c r="A591" s="51">
        <v>226</v>
      </c>
      <c r="B591" s="52" t="s">
        <v>410</v>
      </c>
      <c r="C591" s="53" t="s">
        <v>661</v>
      </c>
      <c r="D591" s="54"/>
      <c r="E591" s="109">
        <v>2.3</v>
      </c>
    </row>
    <row r="592" spans="1:5" ht="12.75">
      <c r="A592" s="341" t="s">
        <v>419</v>
      </c>
      <c r="B592" s="341"/>
      <c r="C592" s="341"/>
      <c r="D592" s="56" t="s">
        <v>425</v>
      </c>
      <c r="E592" s="125">
        <f>SUM(E588:E591)</f>
        <v>10</v>
      </c>
    </row>
    <row r="593" spans="1:16" s="113" customFormat="1" ht="12.75">
      <c r="A593" s="119"/>
      <c r="B593" s="119"/>
      <c r="C593" s="119"/>
      <c r="D593" s="120"/>
      <c r="E593" s="121"/>
      <c r="F593" s="123"/>
      <c r="G593" s="88"/>
      <c r="H593" s="88"/>
      <c r="I593" s="88"/>
      <c r="J593" s="88"/>
      <c r="K593" s="88"/>
      <c r="L593" s="88"/>
      <c r="M593" s="88"/>
      <c r="N593" s="88"/>
      <c r="O593" s="88"/>
      <c r="P593" s="88"/>
    </row>
    <row r="594" spans="1:6" s="88" customFormat="1" ht="12.75">
      <c r="A594" s="130"/>
      <c r="B594" s="130"/>
      <c r="C594" s="130"/>
      <c r="D594" s="131"/>
      <c r="E594" s="132"/>
      <c r="F594" s="133"/>
    </row>
    <row r="595" spans="1:6" s="88" customFormat="1" ht="12.75">
      <c r="A595" s="130"/>
      <c r="B595" s="130"/>
      <c r="C595" s="130"/>
      <c r="D595" s="131"/>
      <c r="E595" s="132"/>
      <c r="F595" s="182"/>
    </row>
    <row r="596" spans="1:6" ht="12.75">
      <c r="A596" s="331" t="s">
        <v>819</v>
      </c>
      <c r="B596" s="379"/>
      <c r="C596" s="379"/>
      <c r="D596" s="379"/>
      <c r="E596" s="380"/>
      <c r="F596" s="175"/>
    </row>
    <row r="597" spans="1:6" s="162" customFormat="1" ht="25.5">
      <c r="A597" s="168"/>
      <c r="B597" s="169"/>
      <c r="C597" s="169"/>
      <c r="D597" s="169" t="s">
        <v>887</v>
      </c>
      <c r="E597" s="169"/>
      <c r="F597" s="133"/>
    </row>
    <row r="598" spans="1:6" ht="12.75">
      <c r="A598" s="345" t="s">
        <v>401</v>
      </c>
      <c r="B598" s="345" t="s">
        <v>402</v>
      </c>
      <c r="C598" s="345" t="s">
        <v>403</v>
      </c>
      <c r="D598" s="341" t="s">
        <v>404</v>
      </c>
      <c r="E598" s="346" t="s">
        <v>405</v>
      </c>
      <c r="F598" s="171"/>
    </row>
    <row r="599" spans="1:5" ht="12.75">
      <c r="A599" s="345"/>
      <c r="B599" s="345"/>
      <c r="C599" s="345"/>
      <c r="D599" s="341"/>
      <c r="E599" s="346"/>
    </row>
    <row r="600" spans="1:5" ht="12.75">
      <c r="A600" s="345"/>
      <c r="B600" s="345"/>
      <c r="C600" s="345"/>
      <c r="D600" s="341"/>
      <c r="E600" s="346"/>
    </row>
    <row r="601" spans="1:5" ht="12.75">
      <c r="A601" s="51">
        <v>290</v>
      </c>
      <c r="B601" s="52" t="s">
        <v>408</v>
      </c>
      <c r="C601" s="53" t="s">
        <v>658</v>
      </c>
      <c r="D601" s="54"/>
      <c r="E601" s="109">
        <v>5.5</v>
      </c>
    </row>
    <row r="602" spans="1:5" ht="12.75">
      <c r="A602" s="51">
        <v>340</v>
      </c>
      <c r="B602" s="52" t="s">
        <v>408</v>
      </c>
      <c r="C602" s="53" t="s">
        <v>659</v>
      </c>
      <c r="D602" s="54"/>
      <c r="E602" s="109">
        <v>2</v>
      </c>
    </row>
    <row r="603" spans="1:5" ht="22.5">
      <c r="A603" s="51">
        <v>290</v>
      </c>
      <c r="B603" s="52" t="s">
        <v>408</v>
      </c>
      <c r="C603" s="53" t="s">
        <v>660</v>
      </c>
      <c r="D603" s="54"/>
      <c r="E603" s="109">
        <v>0.2</v>
      </c>
    </row>
    <row r="604" spans="1:5" ht="12.75">
      <c r="A604" s="51">
        <v>226</v>
      </c>
      <c r="B604" s="52" t="s">
        <v>410</v>
      </c>
      <c r="C604" s="53" t="s">
        <v>661</v>
      </c>
      <c r="D604" s="54"/>
      <c r="E604" s="109">
        <v>2.3</v>
      </c>
    </row>
    <row r="605" spans="1:5" ht="12.75">
      <c r="A605" s="341" t="s">
        <v>419</v>
      </c>
      <c r="B605" s="341"/>
      <c r="C605" s="341"/>
      <c r="D605" s="56" t="s">
        <v>425</v>
      </c>
      <c r="E605" s="125">
        <f>SUM(E601:E604)</f>
        <v>10</v>
      </c>
    </row>
    <row r="606" spans="1:16" s="113" customFormat="1" ht="12.75">
      <c r="A606" s="119"/>
      <c r="B606" s="119"/>
      <c r="C606" s="119"/>
      <c r="D606" s="120"/>
      <c r="E606" s="121"/>
      <c r="F606" s="123"/>
      <c r="G606" s="88"/>
      <c r="H606" s="88"/>
      <c r="I606" s="88"/>
      <c r="J606" s="88"/>
      <c r="K606" s="88"/>
      <c r="L606" s="88"/>
      <c r="M606" s="88"/>
      <c r="N606" s="88"/>
      <c r="O606" s="88"/>
      <c r="P606" s="88"/>
    </row>
    <row r="607" spans="1:6" s="88" customFormat="1" ht="12.75">
      <c r="A607" s="130"/>
      <c r="B607" s="130"/>
      <c r="C607" s="130"/>
      <c r="D607" s="131"/>
      <c r="E607" s="132"/>
      <c r="F607" s="133"/>
    </row>
    <row r="608" spans="1:6" ht="12.75">
      <c r="A608" s="331" t="s">
        <v>820</v>
      </c>
      <c r="B608" s="379"/>
      <c r="C608" s="379"/>
      <c r="D608" s="379"/>
      <c r="E608" s="380"/>
      <c r="F608" s="175"/>
    </row>
    <row r="609" spans="1:6" s="162" customFormat="1" ht="38.25">
      <c r="A609" s="168"/>
      <c r="B609" s="169"/>
      <c r="C609" s="169"/>
      <c r="D609" s="169" t="s">
        <v>888</v>
      </c>
      <c r="E609" s="169"/>
      <c r="F609" s="133"/>
    </row>
    <row r="610" spans="1:6" ht="12.75">
      <c r="A610" s="345" t="s">
        <v>401</v>
      </c>
      <c r="B610" s="345" t="s">
        <v>402</v>
      </c>
      <c r="C610" s="345" t="s">
        <v>403</v>
      </c>
      <c r="D610" s="341" t="s">
        <v>404</v>
      </c>
      <c r="E610" s="346" t="s">
        <v>405</v>
      </c>
      <c r="F610" s="171"/>
    </row>
    <row r="611" spans="1:5" ht="12.75">
      <c r="A611" s="345"/>
      <c r="B611" s="345"/>
      <c r="C611" s="345"/>
      <c r="D611" s="341"/>
      <c r="E611" s="346"/>
    </row>
    <row r="612" spans="1:5" ht="12.75">
      <c r="A612" s="345"/>
      <c r="B612" s="345"/>
      <c r="C612" s="345"/>
      <c r="D612" s="341"/>
      <c r="E612" s="346"/>
    </row>
    <row r="613" spans="1:5" ht="33.75">
      <c r="A613" s="51">
        <v>226</v>
      </c>
      <c r="B613" s="52" t="s">
        <v>408</v>
      </c>
      <c r="C613" s="53" t="s">
        <v>656</v>
      </c>
      <c r="D613" s="54"/>
      <c r="E613" s="109">
        <v>2</v>
      </c>
    </row>
    <row r="614" spans="1:5" ht="12.75">
      <c r="A614" s="51">
        <v>290</v>
      </c>
      <c r="B614" s="52" t="s">
        <v>408</v>
      </c>
      <c r="C614" s="53" t="s">
        <v>657</v>
      </c>
      <c r="D614" s="54"/>
      <c r="E614" s="109">
        <v>12</v>
      </c>
    </row>
    <row r="615" spans="1:5" ht="12.75">
      <c r="A615" s="51">
        <v>340</v>
      </c>
      <c r="B615" s="52" t="s">
        <v>408</v>
      </c>
      <c r="C615" s="53" t="s">
        <v>421</v>
      </c>
      <c r="D615" s="54"/>
      <c r="E615" s="109">
        <v>1</v>
      </c>
    </row>
    <row r="616" spans="1:5" ht="12.75">
      <c r="A616" s="341" t="s">
        <v>419</v>
      </c>
      <c r="B616" s="341"/>
      <c r="C616" s="341"/>
      <c r="D616" s="56" t="s">
        <v>425</v>
      </c>
      <c r="E616" s="125">
        <f>SUM(E613:E615)</f>
        <v>15</v>
      </c>
    </row>
    <row r="617" spans="1:16" s="113" customFormat="1" ht="12.75">
      <c r="A617" s="119"/>
      <c r="B617" s="119"/>
      <c r="C617" s="119"/>
      <c r="D617" s="120"/>
      <c r="E617" s="121"/>
      <c r="F617" s="123"/>
      <c r="G617" s="88"/>
      <c r="H617" s="88"/>
      <c r="I617" s="88"/>
      <c r="J617" s="88"/>
      <c r="K617" s="88"/>
      <c r="L617" s="88"/>
      <c r="M617" s="88"/>
      <c r="N617" s="88"/>
      <c r="O617" s="88"/>
      <c r="P617" s="88"/>
    </row>
    <row r="618" spans="1:6" s="88" customFormat="1" ht="12.75">
      <c r="A618" s="130"/>
      <c r="B618" s="130"/>
      <c r="C618" s="130"/>
      <c r="D618" s="131"/>
      <c r="E618" s="132"/>
      <c r="F618" s="133"/>
    </row>
    <row r="619" spans="1:6" ht="12.75">
      <c r="A619" s="331" t="s">
        <v>821</v>
      </c>
      <c r="B619" s="379"/>
      <c r="C619" s="379"/>
      <c r="D619" s="379"/>
      <c r="E619" s="380"/>
      <c r="F619" s="175"/>
    </row>
    <row r="620" spans="1:6" s="162" customFormat="1" ht="25.5">
      <c r="A620" s="168"/>
      <c r="B620" s="169"/>
      <c r="C620" s="169"/>
      <c r="D620" s="169" t="s">
        <v>890</v>
      </c>
      <c r="E620" s="169"/>
      <c r="F620" s="133"/>
    </row>
    <row r="621" spans="1:6" ht="12.75">
      <c r="A621" s="345" t="s">
        <v>401</v>
      </c>
      <c r="B621" s="345" t="s">
        <v>402</v>
      </c>
      <c r="C621" s="345" t="s">
        <v>403</v>
      </c>
      <c r="D621" s="341" t="s">
        <v>404</v>
      </c>
      <c r="E621" s="346" t="s">
        <v>405</v>
      </c>
      <c r="F621" s="171"/>
    </row>
    <row r="622" spans="1:5" ht="12.75">
      <c r="A622" s="345"/>
      <c r="B622" s="345"/>
      <c r="C622" s="345"/>
      <c r="D622" s="341"/>
      <c r="E622" s="346"/>
    </row>
    <row r="623" spans="1:5" ht="12.75">
      <c r="A623" s="345"/>
      <c r="B623" s="345"/>
      <c r="C623" s="345"/>
      <c r="D623" s="341"/>
      <c r="E623" s="346"/>
    </row>
    <row r="624" spans="1:5" ht="12.75">
      <c r="A624" s="51">
        <v>290</v>
      </c>
      <c r="B624" s="52" t="s">
        <v>408</v>
      </c>
      <c r="C624" s="53" t="s">
        <v>658</v>
      </c>
      <c r="D624" s="54"/>
      <c r="E624" s="109">
        <v>5.5</v>
      </c>
    </row>
    <row r="625" spans="1:5" ht="12.75">
      <c r="A625" s="51">
        <v>340</v>
      </c>
      <c r="B625" s="52" t="s">
        <v>408</v>
      </c>
      <c r="C625" s="53" t="s">
        <v>659</v>
      </c>
      <c r="D625" s="54"/>
      <c r="E625" s="109">
        <v>2</v>
      </c>
    </row>
    <row r="626" spans="1:5" ht="22.5">
      <c r="A626" s="51">
        <v>290</v>
      </c>
      <c r="B626" s="52" t="s">
        <v>408</v>
      </c>
      <c r="C626" s="53" t="s">
        <v>660</v>
      </c>
      <c r="D626" s="54"/>
      <c r="E626" s="109">
        <v>0.2</v>
      </c>
    </row>
    <row r="627" spans="1:5" ht="12.75">
      <c r="A627" s="51">
        <v>226</v>
      </c>
      <c r="B627" s="52" t="s">
        <v>410</v>
      </c>
      <c r="C627" s="53" t="s">
        <v>661</v>
      </c>
      <c r="D627" s="54"/>
      <c r="E627" s="109">
        <v>2.3</v>
      </c>
    </row>
    <row r="628" spans="1:5" ht="12.75">
      <c r="A628" s="341" t="s">
        <v>419</v>
      </c>
      <c r="B628" s="341"/>
      <c r="C628" s="341"/>
      <c r="D628" s="56" t="s">
        <v>425</v>
      </c>
      <c r="E628" s="125">
        <f>SUM(E624:E627)</f>
        <v>10</v>
      </c>
    </row>
    <row r="629" spans="1:6" s="88" customFormat="1" ht="12.75">
      <c r="A629" s="130"/>
      <c r="B629" s="130"/>
      <c r="C629" s="130"/>
      <c r="D629" s="131"/>
      <c r="E629" s="132"/>
      <c r="F629" s="133"/>
    </row>
    <row r="630" spans="1:5" ht="12.75">
      <c r="A630" s="337" t="s">
        <v>822</v>
      </c>
      <c r="B630" s="371"/>
      <c r="C630" s="371"/>
      <c r="D630" s="371"/>
      <c r="E630" s="372"/>
    </row>
    <row r="631" spans="1:6" s="88" customFormat="1" ht="25.5">
      <c r="A631" s="150"/>
      <c r="B631" s="151"/>
      <c r="C631" s="151"/>
      <c r="D631" s="169" t="s">
        <v>897</v>
      </c>
      <c r="E631" s="151"/>
      <c r="F631" s="133"/>
    </row>
    <row r="632" spans="1:5" ht="12.75">
      <c r="A632" s="345" t="s">
        <v>401</v>
      </c>
      <c r="B632" s="345" t="s">
        <v>402</v>
      </c>
      <c r="C632" s="345" t="s">
        <v>403</v>
      </c>
      <c r="D632" s="341" t="s">
        <v>404</v>
      </c>
      <c r="E632" s="346" t="s">
        <v>405</v>
      </c>
    </row>
    <row r="633" spans="1:5" ht="12.75">
      <c r="A633" s="345"/>
      <c r="B633" s="345"/>
      <c r="C633" s="345"/>
      <c r="D633" s="341"/>
      <c r="E633" s="346"/>
    </row>
    <row r="634" spans="1:5" ht="12.75">
      <c r="A634" s="345"/>
      <c r="B634" s="345"/>
      <c r="C634" s="345"/>
      <c r="D634" s="341"/>
      <c r="E634" s="346"/>
    </row>
    <row r="635" spans="1:5" ht="12.75">
      <c r="A635" s="51">
        <v>290</v>
      </c>
      <c r="B635" s="52" t="s">
        <v>408</v>
      </c>
      <c r="C635" s="53" t="s">
        <v>433</v>
      </c>
      <c r="D635" s="54"/>
      <c r="E635" s="109">
        <v>20</v>
      </c>
    </row>
    <row r="636" spans="1:5" ht="12.75">
      <c r="A636" s="51">
        <v>340</v>
      </c>
      <c r="B636" s="52" t="s">
        <v>406</v>
      </c>
      <c r="C636" s="53" t="s">
        <v>632</v>
      </c>
      <c r="D636" s="54"/>
      <c r="E636" s="109">
        <v>5</v>
      </c>
    </row>
    <row r="637" spans="1:5" ht="12.75">
      <c r="A637" s="51">
        <v>340</v>
      </c>
      <c r="B637" s="52" t="s">
        <v>408</v>
      </c>
      <c r="C637" s="53" t="s">
        <v>649</v>
      </c>
      <c r="D637" s="54"/>
      <c r="E637" s="109">
        <v>5</v>
      </c>
    </row>
    <row r="638" spans="1:5" ht="12.75">
      <c r="A638" s="341" t="s">
        <v>419</v>
      </c>
      <c r="B638" s="341"/>
      <c r="C638" s="341"/>
      <c r="D638" s="56" t="s">
        <v>425</v>
      </c>
      <c r="E638" s="125">
        <f>SUM(E635:E637)</f>
        <v>30</v>
      </c>
    </row>
    <row r="639" spans="1:16" s="113" customFormat="1" ht="12.75">
      <c r="A639" s="119"/>
      <c r="B639" s="119"/>
      <c r="C639" s="119"/>
      <c r="D639" s="120"/>
      <c r="E639" s="121"/>
      <c r="F639" s="123"/>
      <c r="G639" s="88"/>
      <c r="H639" s="88"/>
      <c r="I639" s="88"/>
      <c r="J639" s="88"/>
      <c r="K639" s="88"/>
      <c r="L639" s="88"/>
      <c r="M639" s="88"/>
      <c r="N639" s="88"/>
      <c r="O639" s="88"/>
      <c r="P639" s="88"/>
    </row>
    <row r="640" spans="1:6" s="88" customFormat="1" ht="12.75">
      <c r="A640" s="130"/>
      <c r="B640" s="130"/>
      <c r="C640" s="130"/>
      <c r="D640" s="131"/>
      <c r="E640" s="132"/>
      <c r="F640" s="133"/>
    </row>
    <row r="641" spans="1:6" s="88" customFormat="1" ht="12.75">
      <c r="A641" s="130"/>
      <c r="B641" s="130"/>
      <c r="C641" s="130"/>
      <c r="D641" s="131"/>
      <c r="E641" s="132"/>
      <c r="F641" s="133"/>
    </row>
    <row r="642" spans="1:6" s="88" customFormat="1" ht="12.75">
      <c r="A642" s="130"/>
      <c r="B642" s="130"/>
      <c r="C642" s="130"/>
      <c r="D642" s="131"/>
      <c r="E642" s="132"/>
      <c r="F642" s="133"/>
    </row>
    <row r="643" spans="1:6" s="88" customFormat="1" ht="12.75">
      <c r="A643" s="130"/>
      <c r="B643" s="130"/>
      <c r="C643" s="130"/>
      <c r="D643" s="131"/>
      <c r="E643" s="132"/>
      <c r="F643" s="133"/>
    </row>
    <row r="644" spans="1:6" ht="12.75">
      <c r="A644" s="331" t="s">
        <v>823</v>
      </c>
      <c r="B644" s="379"/>
      <c r="C644" s="379"/>
      <c r="D644" s="379"/>
      <c r="E644" s="380"/>
      <c r="F644" s="175"/>
    </row>
    <row r="645" spans="1:6" s="162" customFormat="1" ht="12.75">
      <c r="A645" s="168"/>
      <c r="B645" s="169"/>
      <c r="C645" s="169"/>
      <c r="D645" s="169" t="s">
        <v>898</v>
      </c>
      <c r="E645" s="169"/>
      <c r="F645" s="133"/>
    </row>
    <row r="646" spans="1:6" ht="12.75">
      <c r="A646" s="345" t="s">
        <v>401</v>
      </c>
      <c r="B646" s="345" t="s">
        <v>402</v>
      </c>
      <c r="C646" s="345" t="s">
        <v>403</v>
      </c>
      <c r="D646" s="341" t="s">
        <v>404</v>
      </c>
      <c r="E646" s="346" t="s">
        <v>405</v>
      </c>
      <c r="F646" s="171"/>
    </row>
    <row r="647" spans="1:5" ht="12.75">
      <c r="A647" s="345"/>
      <c r="B647" s="345"/>
      <c r="C647" s="345"/>
      <c r="D647" s="341"/>
      <c r="E647" s="346"/>
    </row>
    <row r="648" spans="1:5" ht="12.75">
      <c r="A648" s="345"/>
      <c r="B648" s="345"/>
      <c r="C648" s="345"/>
      <c r="D648" s="341"/>
      <c r="E648" s="346"/>
    </row>
    <row r="649" spans="1:5" ht="12.75">
      <c r="A649" s="51">
        <v>340</v>
      </c>
      <c r="B649" s="52" t="s">
        <v>406</v>
      </c>
      <c r="C649" s="53" t="s">
        <v>632</v>
      </c>
      <c r="D649" s="54"/>
      <c r="E649" s="109">
        <v>20</v>
      </c>
    </row>
    <row r="650" spans="1:5" ht="12.75">
      <c r="A650" s="51">
        <v>340</v>
      </c>
      <c r="B650" s="52" t="s">
        <v>408</v>
      </c>
      <c r="C650" s="53" t="s">
        <v>649</v>
      </c>
      <c r="D650" s="54"/>
      <c r="E650" s="109">
        <v>4.5</v>
      </c>
    </row>
    <row r="651" spans="1:5" ht="22.5">
      <c r="A651" s="51">
        <v>226</v>
      </c>
      <c r="B651" s="52" t="s">
        <v>410</v>
      </c>
      <c r="C651" s="53" t="s">
        <v>486</v>
      </c>
      <c r="D651" s="54"/>
      <c r="E651" s="109">
        <v>5.5</v>
      </c>
    </row>
    <row r="652" spans="1:5" ht="12.75">
      <c r="A652" s="341" t="s">
        <v>419</v>
      </c>
      <c r="B652" s="341"/>
      <c r="C652" s="341"/>
      <c r="D652" s="56" t="s">
        <v>425</v>
      </c>
      <c r="E652" s="125">
        <f>SUM(E649:E651)</f>
        <v>30</v>
      </c>
    </row>
    <row r="653" spans="1:16" s="113" customFormat="1" ht="12.75">
      <c r="A653" s="119"/>
      <c r="B653" s="119"/>
      <c r="C653" s="119"/>
      <c r="D653" s="120"/>
      <c r="E653" s="121"/>
      <c r="F653" s="123"/>
      <c r="G653" s="88"/>
      <c r="H653" s="88"/>
      <c r="I653" s="88"/>
      <c r="J653" s="88"/>
      <c r="K653" s="88"/>
      <c r="L653" s="88"/>
      <c r="M653" s="88"/>
      <c r="N653" s="88"/>
      <c r="O653" s="88"/>
      <c r="P653" s="88"/>
    </row>
    <row r="654" spans="1:6" s="88" customFormat="1" ht="12.75">
      <c r="A654" s="130"/>
      <c r="B654" s="130"/>
      <c r="C654" s="130"/>
      <c r="D654" s="131"/>
      <c r="E654" s="132"/>
      <c r="F654" s="133"/>
    </row>
    <row r="655" spans="1:6" ht="27" customHeight="1">
      <c r="A655" s="331" t="s">
        <v>899</v>
      </c>
      <c r="B655" s="379"/>
      <c r="C655" s="379"/>
      <c r="D655" s="379"/>
      <c r="E655" s="380"/>
      <c r="F655" s="175"/>
    </row>
    <row r="656" spans="1:6" s="162" customFormat="1" ht="76.5" customHeight="1">
      <c r="A656" s="168"/>
      <c r="B656" s="169"/>
      <c r="C656" s="169"/>
      <c r="D656" s="169" t="s">
        <v>901</v>
      </c>
      <c r="E656" s="169"/>
      <c r="F656" s="133"/>
    </row>
    <row r="657" spans="1:6" ht="12" customHeight="1">
      <c r="A657" s="410" t="s">
        <v>824</v>
      </c>
      <c r="B657" s="411"/>
      <c r="C657" s="411"/>
      <c r="D657" s="412"/>
      <c r="E657" s="346" t="s">
        <v>405</v>
      </c>
      <c r="F657" s="171"/>
    </row>
    <row r="658" spans="1:5" ht="12.75" hidden="1">
      <c r="A658" s="413"/>
      <c r="B658" s="414"/>
      <c r="C658" s="414"/>
      <c r="D658" s="415"/>
      <c r="E658" s="346"/>
    </row>
    <row r="659" spans="1:5" ht="12.75" hidden="1">
      <c r="A659" s="416"/>
      <c r="B659" s="417"/>
      <c r="C659" s="417"/>
      <c r="D659" s="418"/>
      <c r="E659" s="346"/>
    </row>
    <row r="660" spans="1:5" ht="12.75">
      <c r="A660" s="406" t="s">
        <v>662</v>
      </c>
      <c r="B660" s="407"/>
      <c r="C660" s="407"/>
      <c r="D660" s="408"/>
      <c r="E660" s="109">
        <v>10.6</v>
      </c>
    </row>
    <row r="661" spans="1:5" ht="12.75">
      <c r="A661" s="406" t="s">
        <v>663</v>
      </c>
      <c r="B661" s="407"/>
      <c r="C661" s="407"/>
      <c r="D661" s="408"/>
      <c r="E661" s="109">
        <v>20</v>
      </c>
    </row>
    <row r="662" spans="1:5" ht="12.75">
      <c r="A662" s="406" t="s">
        <v>664</v>
      </c>
      <c r="B662" s="407"/>
      <c r="C662" s="407"/>
      <c r="D662" s="408"/>
      <c r="E662" s="109">
        <v>10</v>
      </c>
    </row>
    <row r="663" spans="1:5" ht="12.75">
      <c r="A663" s="406" t="s">
        <v>665</v>
      </c>
      <c r="B663" s="407"/>
      <c r="C663" s="407"/>
      <c r="D663" s="408"/>
      <c r="E663" s="109">
        <v>10</v>
      </c>
    </row>
    <row r="664" spans="1:5" ht="12.75">
      <c r="A664" s="406" t="s">
        <v>666</v>
      </c>
      <c r="B664" s="407"/>
      <c r="C664" s="407"/>
      <c r="D664" s="408"/>
      <c r="E664" s="109">
        <v>30</v>
      </c>
    </row>
    <row r="665" spans="1:5" ht="12.75">
      <c r="A665" s="406" t="s">
        <v>667</v>
      </c>
      <c r="B665" s="407"/>
      <c r="C665" s="407"/>
      <c r="D665" s="408"/>
      <c r="E665" s="109">
        <v>22</v>
      </c>
    </row>
    <row r="666" spans="1:5" ht="12.75">
      <c r="A666" s="341" t="s">
        <v>419</v>
      </c>
      <c r="B666" s="341"/>
      <c r="C666" s="341"/>
      <c r="D666" s="56" t="s">
        <v>425</v>
      </c>
      <c r="E666" s="125">
        <f>SUM(E660:E665)</f>
        <v>102.6</v>
      </c>
    </row>
    <row r="667" spans="1:16" s="113" customFormat="1" ht="12.75">
      <c r="A667" s="119"/>
      <c r="B667" s="119"/>
      <c r="C667" s="119"/>
      <c r="D667" s="120"/>
      <c r="E667" s="121"/>
      <c r="F667" s="123"/>
      <c r="G667" s="88"/>
      <c r="H667" s="88"/>
      <c r="I667" s="88"/>
      <c r="J667" s="88"/>
      <c r="K667" s="88"/>
      <c r="L667" s="88"/>
      <c r="M667" s="88"/>
      <c r="N667" s="88"/>
      <c r="O667" s="88"/>
      <c r="P667" s="88"/>
    </row>
    <row r="668" spans="1:6" s="88" customFormat="1" ht="12.75">
      <c r="A668" s="130"/>
      <c r="B668" s="130"/>
      <c r="C668" s="130"/>
      <c r="D668" s="131"/>
      <c r="E668" s="132"/>
      <c r="F668" s="133"/>
    </row>
    <row r="669" spans="1:6" ht="12.75">
      <c r="A669" s="331" t="s">
        <v>825</v>
      </c>
      <c r="B669" s="379"/>
      <c r="C669" s="379"/>
      <c r="D669" s="379"/>
      <c r="E669" s="380"/>
      <c r="F669" s="175"/>
    </row>
    <row r="670" spans="1:7" s="162" customFormat="1" ht="12.75">
      <c r="A670" s="168"/>
      <c r="B670" s="169"/>
      <c r="C670" s="169"/>
      <c r="D670" s="169" t="s">
        <v>859</v>
      </c>
      <c r="E670" s="169"/>
      <c r="F670" s="133"/>
      <c r="G670" s="215"/>
    </row>
    <row r="671" spans="1:6" ht="12.75">
      <c r="A671" s="345" t="s">
        <v>401</v>
      </c>
      <c r="B671" s="345" t="s">
        <v>402</v>
      </c>
      <c r="C671" s="345" t="s">
        <v>403</v>
      </c>
      <c r="D671" s="341" t="s">
        <v>404</v>
      </c>
      <c r="E671" s="346" t="s">
        <v>405</v>
      </c>
      <c r="F671" s="171"/>
    </row>
    <row r="672" spans="1:5" ht="12.75">
      <c r="A672" s="345"/>
      <c r="B672" s="345"/>
      <c r="C672" s="345"/>
      <c r="D672" s="341"/>
      <c r="E672" s="346"/>
    </row>
    <row r="673" spans="1:5" ht="12.75">
      <c r="A673" s="345"/>
      <c r="B673" s="345"/>
      <c r="C673" s="345"/>
      <c r="D673" s="341"/>
      <c r="E673" s="346"/>
    </row>
    <row r="674" spans="1:5" ht="12.75">
      <c r="A674" s="51">
        <v>340</v>
      </c>
      <c r="B674" s="52" t="s">
        <v>408</v>
      </c>
      <c r="C674" s="53" t="s">
        <v>649</v>
      </c>
      <c r="D674" s="54"/>
      <c r="E674" s="109">
        <v>15</v>
      </c>
    </row>
    <row r="675" spans="1:5" ht="12.75">
      <c r="A675" s="341" t="s">
        <v>419</v>
      </c>
      <c r="B675" s="341"/>
      <c r="C675" s="341"/>
      <c r="D675" s="56" t="s">
        <v>425</v>
      </c>
      <c r="E675" s="125">
        <f>SUM(E674:E674)</f>
        <v>15</v>
      </c>
    </row>
    <row r="676" spans="1:16" s="113" customFormat="1" ht="12.75">
      <c r="A676" s="119"/>
      <c r="B676" s="119"/>
      <c r="C676" s="119"/>
      <c r="D676" s="120"/>
      <c r="E676" s="121"/>
      <c r="F676" s="123"/>
      <c r="G676" s="88"/>
      <c r="H676" s="88"/>
      <c r="I676" s="88"/>
      <c r="J676" s="88"/>
      <c r="K676" s="88"/>
      <c r="L676" s="88"/>
      <c r="M676" s="88"/>
      <c r="N676" s="88"/>
      <c r="O676" s="88"/>
      <c r="P676" s="88"/>
    </row>
    <row r="677" spans="1:6" s="88" customFormat="1" ht="12.75">
      <c r="A677" s="130"/>
      <c r="B677" s="130"/>
      <c r="C677" s="130"/>
      <c r="D677" s="131"/>
      <c r="E677" s="132"/>
      <c r="F677" s="133"/>
    </row>
    <row r="678" spans="1:6" ht="12.75">
      <c r="A678" s="331" t="s">
        <v>826</v>
      </c>
      <c r="B678" s="379"/>
      <c r="C678" s="379"/>
      <c r="D678" s="379"/>
      <c r="E678" s="380"/>
      <c r="F678" s="175"/>
    </row>
    <row r="679" spans="1:6" s="162" customFormat="1" ht="25.5">
      <c r="A679" s="168"/>
      <c r="B679" s="169"/>
      <c r="C679" s="169"/>
      <c r="D679" s="169" t="s">
        <v>881</v>
      </c>
      <c r="E679" s="169"/>
      <c r="F679" s="133"/>
    </row>
    <row r="680" spans="1:6" ht="12.75">
      <c r="A680" s="345" t="s">
        <v>401</v>
      </c>
      <c r="B680" s="345" t="s">
        <v>402</v>
      </c>
      <c r="C680" s="345" t="s">
        <v>403</v>
      </c>
      <c r="D680" s="341" t="s">
        <v>404</v>
      </c>
      <c r="E680" s="346" t="s">
        <v>405</v>
      </c>
      <c r="F680" s="171"/>
    </row>
    <row r="681" spans="1:5" ht="12.75">
      <c r="A681" s="345"/>
      <c r="B681" s="345"/>
      <c r="C681" s="345"/>
      <c r="D681" s="341"/>
      <c r="E681" s="346"/>
    </row>
    <row r="682" spans="1:5" ht="12.75">
      <c r="A682" s="345"/>
      <c r="B682" s="345"/>
      <c r="C682" s="345"/>
      <c r="D682" s="341"/>
      <c r="E682" s="346"/>
    </row>
    <row r="683" spans="1:5" ht="12.75">
      <c r="A683" s="51">
        <v>290</v>
      </c>
      <c r="B683" s="52" t="s">
        <v>408</v>
      </c>
      <c r="C683" s="53" t="s">
        <v>433</v>
      </c>
      <c r="D683" s="54"/>
      <c r="E683" s="109">
        <v>20</v>
      </c>
    </row>
    <row r="684" spans="1:5" ht="12.75">
      <c r="A684" s="51">
        <v>340</v>
      </c>
      <c r="B684" s="52" t="s">
        <v>408</v>
      </c>
      <c r="C684" s="53" t="s">
        <v>649</v>
      </c>
      <c r="D684" s="54"/>
      <c r="E684" s="109">
        <v>2</v>
      </c>
    </row>
    <row r="685" spans="1:5" ht="12.75">
      <c r="A685" s="51">
        <v>340</v>
      </c>
      <c r="B685" s="52" t="s">
        <v>406</v>
      </c>
      <c r="C685" s="53" t="s">
        <v>632</v>
      </c>
      <c r="D685" s="54"/>
      <c r="E685" s="109">
        <v>3</v>
      </c>
    </row>
    <row r="686" spans="1:5" ht="12.75">
      <c r="A686" s="341" t="s">
        <v>419</v>
      </c>
      <c r="B686" s="341"/>
      <c r="C686" s="341"/>
      <c r="D686" s="56" t="s">
        <v>425</v>
      </c>
      <c r="E686" s="125">
        <f>SUM(E683:E685)</f>
        <v>25</v>
      </c>
    </row>
    <row r="687" spans="1:6" ht="12.75">
      <c r="A687" s="191"/>
      <c r="B687" s="192"/>
      <c r="C687" s="192"/>
      <c r="D687" s="193"/>
      <c r="E687" s="194"/>
      <c r="F687" s="175"/>
    </row>
    <row r="688" spans="1:6" ht="12.75">
      <c r="A688" s="331" t="s">
        <v>827</v>
      </c>
      <c r="B688" s="379"/>
      <c r="C688" s="379"/>
      <c r="D688" s="379"/>
      <c r="E688" s="380"/>
      <c r="F688" s="175"/>
    </row>
    <row r="689" spans="1:6" s="162" customFormat="1" ht="12.75">
      <c r="A689" s="168"/>
      <c r="B689" s="169"/>
      <c r="C689" s="169"/>
      <c r="D689" s="169" t="s">
        <v>900</v>
      </c>
      <c r="E689" s="169"/>
      <c r="F689" s="133"/>
    </row>
    <row r="690" spans="1:6" ht="12.75">
      <c r="A690" s="345" t="s">
        <v>401</v>
      </c>
      <c r="B690" s="345" t="s">
        <v>402</v>
      </c>
      <c r="C690" s="345" t="s">
        <v>403</v>
      </c>
      <c r="D690" s="341" t="s">
        <v>404</v>
      </c>
      <c r="E690" s="346" t="s">
        <v>405</v>
      </c>
      <c r="F690" s="171"/>
    </row>
    <row r="691" spans="1:5" ht="12.75">
      <c r="A691" s="345"/>
      <c r="B691" s="345"/>
      <c r="C691" s="345"/>
      <c r="D691" s="341"/>
      <c r="E691" s="346"/>
    </row>
    <row r="692" spans="1:5" ht="12.75">
      <c r="A692" s="345"/>
      <c r="B692" s="345"/>
      <c r="C692" s="345"/>
      <c r="D692" s="341"/>
      <c r="E692" s="346"/>
    </row>
    <row r="693" spans="1:5" ht="12.75">
      <c r="A693" s="51">
        <v>340</v>
      </c>
      <c r="B693" s="52" t="s">
        <v>406</v>
      </c>
      <c r="C693" s="53" t="s">
        <v>632</v>
      </c>
      <c r="D693" s="54"/>
      <c r="E693" s="109">
        <v>10</v>
      </c>
    </row>
    <row r="694" spans="1:5" ht="12.75">
      <c r="A694" s="51">
        <v>290</v>
      </c>
      <c r="B694" s="52" t="s">
        <v>408</v>
      </c>
      <c r="C694" s="53" t="s">
        <v>433</v>
      </c>
      <c r="D694" s="54"/>
      <c r="E694" s="109">
        <v>32.4</v>
      </c>
    </row>
    <row r="695" spans="1:5" ht="12.75">
      <c r="A695" s="51">
        <v>226</v>
      </c>
      <c r="B695" s="52" t="s">
        <v>408</v>
      </c>
      <c r="C695" s="53" t="s">
        <v>504</v>
      </c>
      <c r="D695" s="54"/>
      <c r="E695" s="109">
        <v>5</v>
      </c>
    </row>
    <row r="696" spans="1:5" ht="12.75">
      <c r="A696" s="51">
        <v>340</v>
      </c>
      <c r="B696" s="52" t="s">
        <v>408</v>
      </c>
      <c r="C696" s="53" t="s">
        <v>649</v>
      </c>
      <c r="D696" s="54"/>
      <c r="E696" s="109">
        <v>5</v>
      </c>
    </row>
    <row r="697" spans="1:5" ht="12.75">
      <c r="A697" s="341" t="s">
        <v>419</v>
      </c>
      <c r="B697" s="341"/>
      <c r="C697" s="341"/>
      <c r="D697" s="56" t="s">
        <v>425</v>
      </c>
      <c r="E697" s="125">
        <f>SUM(E693:E696)</f>
        <v>52.4</v>
      </c>
    </row>
    <row r="698" spans="1:5" ht="12.75">
      <c r="A698" s="116"/>
      <c r="B698" s="116"/>
      <c r="C698" s="116"/>
      <c r="D698" s="117"/>
      <c r="E698" s="118" t="s">
        <v>495</v>
      </c>
    </row>
    <row r="699" spans="1:16" s="113" customFormat="1" ht="12.75">
      <c r="A699" s="119"/>
      <c r="B699" s="119"/>
      <c r="C699" s="119"/>
      <c r="D699" s="120"/>
      <c r="E699" s="121">
        <f>E697+E686+E675+E666+E652+E638+E628+E616+E605+E592</f>
        <v>300</v>
      </c>
      <c r="F699" s="123"/>
      <c r="G699" s="88"/>
      <c r="H699" s="88"/>
      <c r="I699" s="88"/>
      <c r="J699" s="88"/>
      <c r="K699" s="88"/>
      <c r="L699" s="88"/>
      <c r="M699" s="88"/>
      <c r="N699" s="88"/>
      <c r="O699" s="88"/>
      <c r="P699" s="88"/>
    </row>
    <row r="700" spans="1:5" ht="12.75">
      <c r="A700" s="49"/>
      <c r="B700" s="49"/>
      <c r="C700" s="49"/>
      <c r="D700" s="370"/>
      <c r="E700" s="370"/>
    </row>
    <row r="701" spans="1:16" s="84" customFormat="1" ht="12.75">
      <c r="A701" s="331" t="s">
        <v>828</v>
      </c>
      <c r="B701" s="379"/>
      <c r="C701" s="379"/>
      <c r="D701" s="379"/>
      <c r="E701" s="380"/>
      <c r="F701" s="170">
        <v>50</v>
      </c>
      <c r="G701" s="88"/>
      <c r="H701" s="88"/>
      <c r="I701" s="88"/>
      <c r="J701" s="88"/>
      <c r="K701" s="88"/>
      <c r="L701" s="88"/>
      <c r="M701" s="88"/>
      <c r="N701" s="88"/>
      <c r="O701" s="88"/>
      <c r="P701" s="88"/>
    </row>
    <row r="702" spans="1:6" s="162" customFormat="1" ht="38.25">
      <c r="A702" s="168"/>
      <c r="B702" s="169"/>
      <c r="C702" s="169"/>
      <c r="D702" s="169" t="s">
        <v>902</v>
      </c>
      <c r="E702" s="169"/>
      <c r="F702" s="133"/>
    </row>
    <row r="703" spans="1:6" ht="12.75">
      <c r="A703" s="345" t="s">
        <v>401</v>
      </c>
      <c r="B703" s="345" t="s">
        <v>402</v>
      </c>
      <c r="C703" s="345" t="s">
        <v>403</v>
      </c>
      <c r="D703" s="341" t="s">
        <v>404</v>
      </c>
      <c r="E703" s="346" t="s">
        <v>405</v>
      </c>
      <c r="F703" s="171"/>
    </row>
    <row r="704" spans="1:5" ht="12.75">
      <c r="A704" s="345"/>
      <c r="B704" s="345"/>
      <c r="C704" s="345"/>
      <c r="D704" s="341"/>
      <c r="E704" s="346"/>
    </row>
    <row r="705" spans="1:5" ht="12.75">
      <c r="A705" s="345"/>
      <c r="B705" s="345"/>
      <c r="C705" s="345"/>
      <c r="D705" s="341"/>
      <c r="E705" s="346"/>
    </row>
    <row r="706" spans="1:5" ht="22.5">
      <c r="A706" s="369">
        <v>226</v>
      </c>
      <c r="B706" s="52" t="s">
        <v>410</v>
      </c>
      <c r="C706" s="55" t="s">
        <v>701</v>
      </c>
      <c r="D706" s="57"/>
      <c r="E706" s="109">
        <v>10</v>
      </c>
    </row>
    <row r="707" spans="1:5" ht="12.75">
      <c r="A707" s="369"/>
      <c r="B707" s="52" t="s">
        <v>408</v>
      </c>
      <c r="C707" s="55" t="s">
        <v>504</v>
      </c>
      <c r="D707" s="54"/>
      <c r="E707" s="109">
        <v>5</v>
      </c>
    </row>
    <row r="708" spans="1:5" ht="12.75">
      <c r="A708" s="51">
        <v>340</v>
      </c>
      <c r="B708" s="52" t="s">
        <v>406</v>
      </c>
      <c r="C708" s="55" t="s">
        <v>632</v>
      </c>
      <c r="D708" s="54"/>
      <c r="E708" s="109">
        <v>10</v>
      </c>
    </row>
    <row r="709" spans="1:5" ht="12.75">
      <c r="A709" s="51">
        <v>340</v>
      </c>
      <c r="B709" s="52" t="s">
        <v>408</v>
      </c>
      <c r="C709" s="55" t="s">
        <v>649</v>
      </c>
      <c r="D709" s="54"/>
      <c r="E709" s="109">
        <v>5</v>
      </c>
    </row>
    <row r="710" spans="1:5" ht="12.75">
      <c r="A710" s="51">
        <v>310</v>
      </c>
      <c r="B710" s="52" t="s">
        <v>408</v>
      </c>
      <c r="C710" s="55" t="s">
        <v>418</v>
      </c>
      <c r="D710" s="54"/>
      <c r="E710" s="109">
        <v>20</v>
      </c>
    </row>
    <row r="711" spans="1:5" ht="12.75">
      <c r="A711" s="341" t="s">
        <v>419</v>
      </c>
      <c r="B711" s="341"/>
      <c r="C711" s="341"/>
      <c r="D711" s="56"/>
      <c r="E711" s="125">
        <f>SUM(E706:E710)</f>
        <v>50</v>
      </c>
    </row>
    <row r="712" spans="1:16" s="113" customFormat="1" ht="12.75">
      <c r="A712" s="119"/>
      <c r="B712" s="119"/>
      <c r="C712" s="119"/>
      <c r="D712" s="120"/>
      <c r="E712" s="121"/>
      <c r="F712" s="123"/>
      <c r="G712" s="88"/>
      <c r="H712" s="88"/>
      <c r="I712" s="88"/>
      <c r="J712" s="88"/>
      <c r="K712" s="88"/>
      <c r="L712" s="88"/>
      <c r="M712" s="88"/>
      <c r="N712" s="88"/>
      <c r="O712" s="88"/>
      <c r="P712" s="88"/>
    </row>
    <row r="713" spans="1:5" ht="12.75">
      <c r="A713" s="49"/>
      <c r="B713" s="49"/>
      <c r="C713" s="49"/>
      <c r="D713" s="329"/>
      <c r="E713" s="330"/>
    </row>
    <row r="714" spans="1:6" ht="38.25" customHeight="1">
      <c r="A714" s="331" t="s">
        <v>829</v>
      </c>
      <c r="B714" s="332"/>
      <c r="C714" s="332"/>
      <c r="D714" s="332"/>
      <c r="E714" s="368"/>
      <c r="F714" s="175">
        <v>748.7</v>
      </c>
    </row>
    <row r="715" spans="1:6" s="162" customFormat="1" ht="64.5" customHeight="1">
      <c r="A715" s="168"/>
      <c r="B715" s="168"/>
      <c r="C715" s="168"/>
      <c r="D715" s="168" t="s">
        <v>903</v>
      </c>
      <c r="E715" s="168"/>
      <c r="F715" s="133"/>
    </row>
    <row r="716" spans="1:6" ht="12.75">
      <c r="A716" s="345" t="s">
        <v>401</v>
      </c>
      <c r="B716" s="345" t="s">
        <v>402</v>
      </c>
      <c r="C716" s="345" t="s">
        <v>403</v>
      </c>
      <c r="D716" s="341" t="s">
        <v>404</v>
      </c>
      <c r="E716" s="346" t="s">
        <v>405</v>
      </c>
      <c r="F716" s="171"/>
    </row>
    <row r="717" spans="1:5" ht="12.75">
      <c r="A717" s="345"/>
      <c r="B717" s="345"/>
      <c r="C717" s="345"/>
      <c r="D717" s="341"/>
      <c r="E717" s="346"/>
    </row>
    <row r="718" spans="1:5" ht="12.75">
      <c r="A718" s="345"/>
      <c r="B718" s="345"/>
      <c r="C718" s="345"/>
      <c r="D718" s="341"/>
      <c r="E718" s="346"/>
    </row>
    <row r="719" spans="1:5" ht="12.75">
      <c r="A719" s="51">
        <v>340</v>
      </c>
      <c r="B719" s="52" t="s">
        <v>638</v>
      </c>
      <c r="C719" s="53" t="s">
        <v>414</v>
      </c>
      <c r="D719" s="54"/>
      <c r="E719" s="109">
        <v>748.7</v>
      </c>
    </row>
    <row r="720" spans="1:5" ht="12.75">
      <c r="A720" s="341" t="s">
        <v>419</v>
      </c>
      <c r="B720" s="341"/>
      <c r="C720" s="341"/>
      <c r="D720" s="56"/>
      <c r="E720" s="125">
        <f>SUM(E719:E719)</f>
        <v>748.7</v>
      </c>
    </row>
    <row r="721" spans="1:16" s="113" customFormat="1" ht="12.75">
      <c r="A721" s="119"/>
      <c r="B721" s="119"/>
      <c r="C721" s="119"/>
      <c r="D721" s="120"/>
      <c r="E721" s="121"/>
      <c r="F721" s="123"/>
      <c r="G721" s="88"/>
      <c r="H721" s="88"/>
      <c r="I721" s="88"/>
      <c r="J721" s="88"/>
      <c r="K721" s="88"/>
      <c r="L721" s="88"/>
      <c r="M721" s="88"/>
      <c r="N721" s="88"/>
      <c r="O721" s="88"/>
      <c r="P721" s="88"/>
    </row>
    <row r="722" spans="1:16" s="113" customFormat="1" ht="40.5" customHeight="1">
      <c r="A722" s="347" t="s">
        <v>830</v>
      </c>
      <c r="B722" s="348"/>
      <c r="C722" s="348"/>
      <c r="D722" s="348"/>
      <c r="E722" s="333"/>
      <c r="F722" s="123"/>
      <c r="G722" s="88"/>
      <c r="H722" s="88"/>
      <c r="I722" s="88"/>
      <c r="J722" s="88"/>
      <c r="K722" s="88"/>
      <c r="L722" s="88"/>
      <c r="M722" s="88"/>
      <c r="N722" s="88"/>
      <c r="O722" s="88"/>
      <c r="P722" s="88"/>
    </row>
    <row r="723" spans="1:6" ht="12.75">
      <c r="A723" s="337" t="s">
        <v>831</v>
      </c>
      <c r="B723" s="371"/>
      <c r="C723" s="371"/>
      <c r="D723" s="371"/>
      <c r="E723" s="372"/>
      <c r="F723" s="129">
        <v>20</v>
      </c>
    </row>
    <row r="724" spans="1:5" ht="12.75">
      <c r="A724" s="49"/>
      <c r="B724" s="49"/>
      <c r="C724" s="49"/>
      <c r="D724" s="199" t="s">
        <v>904</v>
      </c>
      <c r="E724" s="127"/>
    </row>
    <row r="725" spans="1:5" ht="12.75">
      <c r="A725" s="345" t="s">
        <v>401</v>
      </c>
      <c r="B725" s="345" t="s">
        <v>402</v>
      </c>
      <c r="C725" s="345" t="s">
        <v>403</v>
      </c>
      <c r="D725" s="341" t="s">
        <v>404</v>
      </c>
      <c r="E725" s="346" t="s">
        <v>405</v>
      </c>
    </row>
    <row r="726" spans="1:5" ht="12.75">
      <c r="A726" s="345"/>
      <c r="B726" s="345"/>
      <c r="C726" s="345"/>
      <c r="D726" s="341"/>
      <c r="E726" s="346"/>
    </row>
    <row r="727" spans="1:5" ht="12.75">
      <c r="A727" s="345"/>
      <c r="B727" s="345"/>
      <c r="C727" s="345"/>
      <c r="D727" s="341"/>
      <c r="E727" s="346"/>
    </row>
    <row r="728" spans="1:5" ht="12.75">
      <c r="A728" s="51">
        <v>226</v>
      </c>
      <c r="B728" s="52" t="s">
        <v>410</v>
      </c>
      <c r="C728" s="53" t="s">
        <v>411</v>
      </c>
      <c r="D728" s="54"/>
      <c r="E728" s="109">
        <v>15</v>
      </c>
    </row>
    <row r="729" spans="1:5" ht="12.75">
      <c r="A729" s="51">
        <v>340</v>
      </c>
      <c r="B729" s="52" t="s">
        <v>408</v>
      </c>
      <c r="C729" s="55" t="s">
        <v>421</v>
      </c>
      <c r="D729" s="54"/>
      <c r="E729" s="109">
        <v>1</v>
      </c>
    </row>
    <row r="730" spans="1:5" ht="12.75">
      <c r="A730" s="51"/>
      <c r="B730" s="52" t="s">
        <v>406</v>
      </c>
      <c r="C730" s="55" t="s">
        <v>632</v>
      </c>
      <c r="D730" s="54"/>
      <c r="E730" s="109">
        <v>4</v>
      </c>
    </row>
    <row r="731" spans="1:5" ht="12.75">
      <c r="A731" s="341" t="s">
        <v>419</v>
      </c>
      <c r="B731" s="341"/>
      <c r="C731" s="341"/>
      <c r="D731" s="56" t="s">
        <v>425</v>
      </c>
      <c r="E731" s="125">
        <f>SUM(E728:E730)</f>
        <v>20</v>
      </c>
    </row>
    <row r="732" spans="1:16" s="113" customFormat="1" ht="12.75">
      <c r="A732" s="337" t="s">
        <v>912</v>
      </c>
      <c r="B732" s="371"/>
      <c r="C732" s="371"/>
      <c r="D732" s="371"/>
      <c r="E732" s="372"/>
      <c r="F732" s="123">
        <v>1263.13</v>
      </c>
      <c r="G732" s="88"/>
      <c r="H732" s="88"/>
      <c r="I732" s="88"/>
      <c r="J732" s="88"/>
      <c r="K732" s="88"/>
      <c r="L732" s="88"/>
      <c r="M732" s="88"/>
      <c r="N732" s="88"/>
      <c r="O732" s="88"/>
      <c r="P732" s="88"/>
    </row>
    <row r="733" spans="1:16" s="113" customFormat="1" ht="45">
      <c r="A733" s="49"/>
      <c r="B733" s="49"/>
      <c r="C733" s="49"/>
      <c r="D733" s="199" t="s">
        <v>911</v>
      </c>
      <c r="E733" s="127"/>
      <c r="F733" s="123"/>
      <c r="G733" s="88"/>
      <c r="H733" s="88"/>
      <c r="I733" s="88"/>
      <c r="J733" s="88"/>
      <c r="K733" s="88"/>
      <c r="L733" s="88"/>
      <c r="M733" s="88"/>
      <c r="N733" s="88"/>
      <c r="O733" s="88"/>
      <c r="P733" s="88"/>
    </row>
    <row r="734" spans="1:16" s="113" customFormat="1" ht="12.75">
      <c r="A734" s="345" t="s">
        <v>401</v>
      </c>
      <c r="B734" s="345" t="s">
        <v>402</v>
      </c>
      <c r="C734" s="345" t="s">
        <v>403</v>
      </c>
      <c r="D734" s="341" t="s">
        <v>404</v>
      </c>
      <c r="E734" s="346" t="s">
        <v>405</v>
      </c>
      <c r="F734" s="123"/>
      <c r="G734" s="88"/>
      <c r="H734" s="88"/>
      <c r="I734" s="88"/>
      <c r="J734" s="88"/>
      <c r="K734" s="88"/>
      <c r="L734" s="88"/>
      <c r="M734" s="88"/>
      <c r="N734" s="88"/>
      <c r="O734" s="88"/>
      <c r="P734" s="88"/>
    </row>
    <row r="735" spans="1:16" s="113" customFormat="1" ht="12.75">
      <c r="A735" s="345"/>
      <c r="B735" s="345"/>
      <c r="C735" s="345"/>
      <c r="D735" s="341"/>
      <c r="E735" s="346"/>
      <c r="F735" s="123"/>
      <c r="G735" s="88"/>
      <c r="H735" s="88"/>
      <c r="I735" s="88"/>
      <c r="J735" s="88"/>
      <c r="K735" s="88"/>
      <c r="L735" s="88"/>
      <c r="M735" s="88"/>
      <c r="N735" s="88"/>
      <c r="O735" s="88"/>
      <c r="P735" s="88"/>
    </row>
    <row r="736" spans="1:16" s="113" customFormat="1" ht="12.75">
      <c r="A736" s="345"/>
      <c r="B736" s="345"/>
      <c r="C736" s="345"/>
      <c r="D736" s="341"/>
      <c r="E736" s="346"/>
      <c r="F736" s="123"/>
      <c r="G736" s="88"/>
      <c r="H736" s="88"/>
      <c r="I736" s="88"/>
      <c r="J736" s="88"/>
      <c r="K736" s="88"/>
      <c r="L736" s="88"/>
      <c r="M736" s="88"/>
      <c r="N736" s="88"/>
      <c r="O736" s="88"/>
      <c r="P736" s="88"/>
    </row>
    <row r="737" spans="1:16" s="113" customFormat="1" ht="22.5">
      <c r="A737" s="51"/>
      <c r="B737" s="52"/>
      <c r="C737" s="53" t="s">
        <v>631</v>
      </c>
      <c r="D737" s="54" t="s">
        <v>865</v>
      </c>
      <c r="E737" s="109">
        <v>1093.86</v>
      </c>
      <c r="F737" s="123"/>
      <c r="G737" s="88"/>
      <c r="H737" s="88"/>
      <c r="I737" s="88"/>
      <c r="J737" s="88"/>
      <c r="K737" s="88"/>
      <c r="L737" s="88"/>
      <c r="M737" s="88"/>
      <c r="N737" s="88"/>
      <c r="O737" s="88"/>
      <c r="P737" s="88"/>
    </row>
    <row r="738" spans="1:16" s="113" customFormat="1" ht="12.75">
      <c r="A738" s="51"/>
      <c r="B738" s="52"/>
      <c r="C738" s="53" t="s">
        <v>421</v>
      </c>
      <c r="D738" s="54"/>
      <c r="E738" s="109">
        <v>0.99</v>
      </c>
      <c r="F738" s="123"/>
      <c r="G738" s="88"/>
      <c r="H738" s="88"/>
      <c r="I738" s="88"/>
      <c r="J738" s="88"/>
      <c r="K738" s="88"/>
      <c r="L738" s="88"/>
      <c r="M738" s="88"/>
      <c r="N738" s="88"/>
      <c r="O738" s="88"/>
      <c r="P738" s="88"/>
    </row>
    <row r="739" spans="1:16" s="113" customFormat="1" ht="12.75">
      <c r="A739" s="341" t="s">
        <v>419</v>
      </c>
      <c r="B739" s="341"/>
      <c r="C739" s="341"/>
      <c r="D739" s="56" t="s">
        <v>425</v>
      </c>
      <c r="E739" s="125">
        <f>SUM(E737:E738)</f>
        <v>1094.85</v>
      </c>
      <c r="F739" s="123"/>
      <c r="G739" s="88"/>
      <c r="H739" s="88"/>
      <c r="I739" s="88"/>
      <c r="J739" s="88"/>
      <c r="K739" s="88"/>
      <c r="L739" s="88"/>
      <c r="M739" s="88"/>
      <c r="N739" s="88"/>
      <c r="O739" s="88"/>
      <c r="P739" s="88"/>
    </row>
    <row r="740" spans="1:16" s="113" customFormat="1" ht="12.75">
      <c r="A740" s="119"/>
      <c r="B740" s="119"/>
      <c r="C740" s="119"/>
      <c r="D740" s="120"/>
      <c r="E740" s="121"/>
      <c r="F740" s="123"/>
      <c r="G740" s="88"/>
      <c r="H740" s="88"/>
      <c r="I740" s="88"/>
      <c r="J740" s="88"/>
      <c r="K740" s="88"/>
      <c r="L740" s="88"/>
      <c r="M740" s="88"/>
      <c r="N740" s="88"/>
      <c r="O740" s="88"/>
      <c r="P740" s="88"/>
    </row>
    <row r="741" spans="1:6" s="149" customFormat="1" ht="12.75">
      <c r="A741" s="419" t="s">
        <v>913</v>
      </c>
      <c r="B741" s="420"/>
      <c r="C741" s="420"/>
      <c r="D741" s="420"/>
      <c r="E741" s="420"/>
      <c r="F741" s="148"/>
    </row>
    <row r="742" spans="1:16" s="113" customFormat="1" ht="22.5">
      <c r="A742" s="49"/>
      <c r="B742" s="49"/>
      <c r="C742" s="49"/>
      <c r="D742" s="199" t="s">
        <v>914</v>
      </c>
      <c r="E742" s="127"/>
      <c r="F742" s="129"/>
      <c r="G742" s="88"/>
      <c r="H742" s="88"/>
      <c r="I742" s="88"/>
      <c r="J742" s="88"/>
      <c r="K742" s="88"/>
      <c r="L742" s="88"/>
      <c r="M742" s="88"/>
      <c r="N742" s="88"/>
      <c r="O742" s="88"/>
      <c r="P742" s="88"/>
    </row>
    <row r="743" spans="1:16" s="113" customFormat="1" ht="12.75">
      <c r="A743" s="345" t="s">
        <v>401</v>
      </c>
      <c r="B743" s="345" t="s">
        <v>402</v>
      </c>
      <c r="C743" s="345" t="s">
        <v>403</v>
      </c>
      <c r="D743" s="341" t="s">
        <v>404</v>
      </c>
      <c r="E743" s="346" t="s">
        <v>405</v>
      </c>
      <c r="F743" s="129"/>
      <c r="G743" s="88"/>
      <c r="H743" s="88"/>
      <c r="I743" s="88"/>
      <c r="J743" s="88"/>
      <c r="K743" s="88"/>
      <c r="L743" s="88"/>
      <c r="M743" s="88"/>
      <c r="N743" s="88"/>
      <c r="O743" s="88"/>
      <c r="P743" s="88"/>
    </row>
    <row r="744" spans="1:16" s="113" customFormat="1" ht="12.75">
      <c r="A744" s="345"/>
      <c r="B744" s="345"/>
      <c r="C744" s="345"/>
      <c r="D744" s="341"/>
      <c r="E744" s="346"/>
      <c r="F744" s="129"/>
      <c r="G744" s="88"/>
      <c r="H744" s="88"/>
      <c r="I744" s="88"/>
      <c r="J744" s="88"/>
      <c r="K744" s="88"/>
      <c r="L744" s="88"/>
      <c r="M744" s="88"/>
      <c r="N744" s="88"/>
      <c r="O744" s="88"/>
      <c r="P744" s="88"/>
    </row>
    <row r="745" spans="1:16" s="113" customFormat="1" ht="12.75">
      <c r="A745" s="345"/>
      <c r="B745" s="345"/>
      <c r="C745" s="345"/>
      <c r="D745" s="341"/>
      <c r="E745" s="346"/>
      <c r="F745" s="129"/>
      <c r="G745" s="88"/>
      <c r="H745" s="88"/>
      <c r="I745" s="88"/>
      <c r="J745" s="88"/>
      <c r="K745" s="88"/>
      <c r="L745" s="88"/>
      <c r="M745" s="88"/>
      <c r="N745" s="88"/>
      <c r="O745" s="88"/>
      <c r="P745" s="88"/>
    </row>
    <row r="746" spans="1:16" s="113" customFormat="1" ht="22.5">
      <c r="A746" s="51"/>
      <c r="B746" s="52"/>
      <c r="C746" s="53" t="s">
        <v>523</v>
      </c>
      <c r="D746" s="54"/>
      <c r="E746" s="109">
        <v>25</v>
      </c>
      <c r="F746" s="129"/>
      <c r="G746" s="88"/>
      <c r="H746" s="88"/>
      <c r="I746" s="88"/>
      <c r="J746" s="88"/>
      <c r="K746" s="88"/>
      <c r="L746" s="88"/>
      <c r="M746" s="88"/>
      <c r="N746" s="88"/>
      <c r="O746" s="88"/>
      <c r="P746" s="88"/>
    </row>
    <row r="747" spans="1:16" s="113" customFormat="1" ht="12.75">
      <c r="A747" s="51"/>
      <c r="B747" s="52"/>
      <c r="C747" s="53" t="s">
        <v>650</v>
      </c>
      <c r="D747" s="54" t="s">
        <v>651</v>
      </c>
      <c r="E747" s="109">
        <v>5</v>
      </c>
      <c r="F747" s="129"/>
      <c r="G747" s="88"/>
      <c r="H747" s="88"/>
      <c r="I747" s="88"/>
      <c r="J747" s="88"/>
      <c r="K747" s="88"/>
      <c r="L747" s="88"/>
      <c r="M747" s="88"/>
      <c r="N747" s="88"/>
      <c r="O747" s="88"/>
      <c r="P747" s="88"/>
    </row>
    <row r="748" spans="1:16" s="113" customFormat="1" ht="22.5">
      <c r="A748" s="51"/>
      <c r="B748" s="52"/>
      <c r="C748" s="53" t="s">
        <v>505</v>
      </c>
      <c r="D748" s="54" t="s">
        <v>652</v>
      </c>
      <c r="E748" s="109">
        <v>10</v>
      </c>
      <c r="F748" s="129"/>
      <c r="G748" s="88"/>
      <c r="H748" s="88"/>
      <c r="I748" s="88"/>
      <c r="J748" s="88"/>
      <c r="K748" s="88"/>
      <c r="L748" s="88"/>
      <c r="M748" s="88"/>
      <c r="N748" s="88"/>
      <c r="O748" s="88"/>
      <c r="P748" s="88"/>
    </row>
    <row r="749" spans="1:16" s="113" customFormat="1" ht="12.75">
      <c r="A749" s="341" t="s">
        <v>419</v>
      </c>
      <c r="B749" s="341"/>
      <c r="C749" s="341"/>
      <c r="D749" s="56" t="s">
        <v>425</v>
      </c>
      <c r="E749" s="125">
        <f>SUM(E746:E748)</f>
        <v>40</v>
      </c>
      <c r="F749" s="129"/>
      <c r="G749" s="88"/>
      <c r="H749" s="88"/>
      <c r="I749" s="88"/>
      <c r="J749" s="88"/>
      <c r="K749" s="88"/>
      <c r="L749" s="88"/>
      <c r="M749" s="88"/>
      <c r="N749" s="88"/>
      <c r="O749" s="88"/>
      <c r="P749" s="88"/>
    </row>
    <row r="750" spans="1:16" s="113" customFormat="1" ht="12.75">
      <c r="A750" s="119"/>
      <c r="B750" s="119"/>
      <c r="C750" s="119"/>
      <c r="D750" s="120"/>
      <c r="E750" s="121"/>
      <c r="F750" s="195"/>
      <c r="G750" s="88"/>
      <c r="H750" s="88"/>
      <c r="I750" s="88"/>
      <c r="J750" s="88"/>
      <c r="K750" s="88"/>
      <c r="L750" s="88"/>
      <c r="M750" s="88"/>
      <c r="N750" s="88"/>
      <c r="O750" s="88"/>
      <c r="P750" s="88"/>
    </row>
    <row r="751" spans="1:6" s="196" customFormat="1" ht="25.5" customHeight="1">
      <c r="A751" s="419" t="s">
        <v>922</v>
      </c>
      <c r="B751" s="420"/>
      <c r="C751" s="420"/>
      <c r="D751" s="420"/>
      <c r="E751" s="420"/>
      <c r="F751" s="148"/>
    </row>
    <row r="752" spans="1:16" s="113" customFormat="1" ht="67.5">
      <c r="A752" s="200"/>
      <c r="B752" s="200"/>
      <c r="C752" s="200"/>
      <c r="D752" s="201" t="s">
        <v>915</v>
      </c>
      <c r="E752" s="202"/>
      <c r="F752" s="203"/>
      <c r="G752" s="88"/>
      <c r="H752" s="88"/>
      <c r="I752" s="88"/>
      <c r="J752" s="88"/>
      <c r="K752" s="88"/>
      <c r="L752" s="88"/>
      <c r="M752" s="88"/>
      <c r="N752" s="88"/>
      <c r="O752" s="88"/>
      <c r="P752" s="88"/>
    </row>
    <row r="753" spans="1:16" s="113" customFormat="1" ht="12.75">
      <c r="A753" s="345" t="s">
        <v>401</v>
      </c>
      <c r="B753" s="345" t="s">
        <v>402</v>
      </c>
      <c r="C753" s="345" t="s">
        <v>403</v>
      </c>
      <c r="D753" s="341" t="s">
        <v>404</v>
      </c>
      <c r="E753" s="346" t="s">
        <v>405</v>
      </c>
      <c r="F753" s="123"/>
      <c r="G753" s="88"/>
      <c r="H753" s="88"/>
      <c r="I753" s="88"/>
      <c r="J753" s="88"/>
      <c r="K753" s="88"/>
      <c r="L753" s="88"/>
      <c r="M753" s="88"/>
      <c r="N753" s="88"/>
      <c r="O753" s="88"/>
      <c r="P753" s="88"/>
    </row>
    <row r="754" spans="1:16" s="113" customFormat="1" ht="12.75">
      <c r="A754" s="345"/>
      <c r="B754" s="345"/>
      <c r="C754" s="345"/>
      <c r="D754" s="341"/>
      <c r="E754" s="346"/>
      <c r="F754" s="123"/>
      <c r="G754" s="88"/>
      <c r="H754" s="88"/>
      <c r="I754" s="88"/>
      <c r="J754" s="88"/>
      <c r="K754" s="88"/>
      <c r="L754" s="88"/>
      <c r="M754" s="88"/>
      <c r="N754" s="88"/>
      <c r="O754" s="88"/>
      <c r="P754" s="88"/>
    </row>
    <row r="755" spans="1:16" s="113" customFormat="1" ht="12.75">
      <c r="A755" s="345"/>
      <c r="B755" s="345"/>
      <c r="C755" s="345"/>
      <c r="D755" s="341"/>
      <c r="E755" s="346"/>
      <c r="F755" s="123"/>
      <c r="G755" s="88"/>
      <c r="H755" s="88"/>
      <c r="I755" s="88"/>
      <c r="J755" s="88"/>
      <c r="K755" s="88"/>
      <c r="L755" s="88"/>
      <c r="M755" s="88"/>
      <c r="N755" s="88"/>
      <c r="O755" s="88"/>
      <c r="P755" s="88"/>
    </row>
    <row r="756" spans="1:16" s="113" customFormat="1" ht="22.5">
      <c r="A756" s="51"/>
      <c r="B756" s="52"/>
      <c r="C756" s="53" t="s">
        <v>631</v>
      </c>
      <c r="D756" s="54" t="s">
        <v>866</v>
      </c>
      <c r="E756" s="109">
        <v>128.28</v>
      </c>
      <c r="F756" s="123"/>
      <c r="G756" s="88"/>
      <c r="H756" s="88"/>
      <c r="I756" s="88"/>
      <c r="J756" s="88"/>
      <c r="K756" s="88"/>
      <c r="L756" s="88"/>
      <c r="M756" s="88"/>
      <c r="N756" s="88"/>
      <c r="O756" s="88"/>
      <c r="P756" s="88"/>
    </row>
    <row r="757" spans="1:16" s="113" customFormat="1" ht="12.75">
      <c r="A757" s="341" t="s">
        <v>419</v>
      </c>
      <c r="B757" s="341"/>
      <c r="C757" s="341"/>
      <c r="D757" s="56" t="s">
        <v>425</v>
      </c>
      <c r="E757" s="125">
        <f>SUM(E756:E756)</f>
        <v>128.28</v>
      </c>
      <c r="F757" s="123"/>
      <c r="G757" s="88"/>
      <c r="H757" s="88"/>
      <c r="I757" s="88"/>
      <c r="J757" s="88"/>
      <c r="K757" s="88"/>
      <c r="L757" s="88"/>
      <c r="M757" s="88"/>
      <c r="N757" s="88"/>
      <c r="O757" s="88"/>
      <c r="P757" s="88"/>
    </row>
    <row r="758" spans="1:16" s="113" customFormat="1" ht="12.75">
      <c r="A758" s="116"/>
      <c r="B758" s="116"/>
      <c r="C758" s="116"/>
      <c r="D758" s="117"/>
      <c r="E758" s="118" t="s">
        <v>495</v>
      </c>
      <c r="F758" s="123"/>
      <c r="G758" s="88"/>
      <c r="H758" s="88"/>
      <c r="I758" s="88"/>
      <c r="J758" s="88"/>
      <c r="K758" s="88"/>
      <c r="L758" s="88"/>
      <c r="M758" s="88"/>
      <c r="N758" s="88"/>
      <c r="O758" s="88"/>
      <c r="P758" s="88"/>
    </row>
    <row r="759" spans="1:16" s="113" customFormat="1" ht="12.75">
      <c r="A759" s="119"/>
      <c r="B759" s="119"/>
      <c r="C759" s="119"/>
      <c r="D759" s="120"/>
      <c r="E759" s="121">
        <f>E757+E749+E739</f>
        <v>1263.1299999999999</v>
      </c>
      <c r="F759" s="123"/>
      <c r="G759" s="88"/>
      <c r="H759" s="88"/>
      <c r="I759" s="88"/>
      <c r="J759" s="88"/>
      <c r="K759" s="88"/>
      <c r="L759" s="88"/>
      <c r="M759" s="88"/>
      <c r="N759" s="88"/>
      <c r="O759" s="88"/>
      <c r="P759" s="88"/>
    </row>
    <row r="760" spans="1:6" s="88" customFormat="1" ht="12.75">
      <c r="A760" s="130"/>
      <c r="B760" s="130"/>
      <c r="C760" s="130"/>
      <c r="D760" s="131"/>
      <c r="E760" s="132"/>
      <c r="F760" s="133"/>
    </row>
    <row r="761" spans="1:6" ht="12.75">
      <c r="A761" s="337" t="s">
        <v>916</v>
      </c>
      <c r="B761" s="371"/>
      <c r="C761" s="371"/>
      <c r="D761" s="371"/>
      <c r="E761" s="372"/>
      <c r="F761" s="129">
        <v>657.59</v>
      </c>
    </row>
    <row r="762" spans="1:5" ht="24" customHeight="1">
      <c r="A762" s="49"/>
      <c r="B762" s="49"/>
      <c r="C762" s="49"/>
      <c r="D762" s="199" t="s">
        <v>917</v>
      </c>
      <c r="E762" s="127"/>
    </row>
    <row r="763" spans="1:5" ht="12.75">
      <c r="A763" s="345" t="s">
        <v>401</v>
      </c>
      <c r="B763" s="345" t="s">
        <v>402</v>
      </c>
      <c r="C763" s="345" t="s">
        <v>403</v>
      </c>
      <c r="D763" s="341" t="s">
        <v>404</v>
      </c>
      <c r="E763" s="346" t="s">
        <v>405</v>
      </c>
    </row>
    <row r="764" spans="1:5" ht="12.75">
      <c r="A764" s="345"/>
      <c r="B764" s="345"/>
      <c r="C764" s="345"/>
      <c r="D764" s="341"/>
      <c r="E764" s="346"/>
    </row>
    <row r="765" spans="1:5" ht="12.75">
      <c r="A765" s="345"/>
      <c r="B765" s="345"/>
      <c r="C765" s="345"/>
      <c r="D765" s="341"/>
      <c r="E765" s="346"/>
    </row>
    <row r="766" spans="1:5" ht="22.5">
      <c r="A766" s="51"/>
      <c r="B766" s="52"/>
      <c r="C766" s="53" t="s">
        <v>631</v>
      </c>
      <c r="D766" s="54" t="s">
        <v>867</v>
      </c>
      <c r="E766" s="109">
        <v>447.49</v>
      </c>
    </row>
    <row r="767" spans="1:5" ht="12.75">
      <c r="A767" s="51"/>
      <c r="B767" s="52"/>
      <c r="C767" s="53" t="s">
        <v>421</v>
      </c>
      <c r="D767" s="54"/>
      <c r="E767" s="109">
        <v>9.63</v>
      </c>
    </row>
    <row r="768" spans="1:5" ht="22.5">
      <c r="A768" s="51"/>
      <c r="B768" s="52"/>
      <c r="C768" s="53" t="s">
        <v>868</v>
      </c>
      <c r="D768" s="54" t="s">
        <v>869</v>
      </c>
      <c r="E768" s="109">
        <v>200.47</v>
      </c>
    </row>
    <row r="769" spans="1:5" ht="12.75">
      <c r="A769" s="341" t="s">
        <v>419</v>
      </c>
      <c r="B769" s="341"/>
      <c r="C769" s="341"/>
      <c r="D769" s="56" t="s">
        <v>425</v>
      </c>
      <c r="E769" s="125">
        <f>SUM(E766:E768)</f>
        <v>657.59</v>
      </c>
    </row>
    <row r="770" spans="1:6" s="88" customFormat="1" ht="12.75">
      <c r="A770" s="130"/>
      <c r="B770" s="130"/>
      <c r="C770" s="130"/>
      <c r="D770" s="131"/>
      <c r="E770" s="132"/>
      <c r="F770" s="133"/>
    </row>
    <row r="771" spans="1:6" s="84" customFormat="1" ht="12.75">
      <c r="A771" s="421" t="s">
        <v>923</v>
      </c>
      <c r="B771" s="422"/>
      <c r="C771" s="422"/>
      <c r="D771" s="422"/>
      <c r="E771" s="423"/>
      <c r="F771" s="124">
        <v>6168.67</v>
      </c>
    </row>
    <row r="772" spans="1:5" ht="12.75" customHeight="1">
      <c r="A772" s="49"/>
      <c r="B772" s="49"/>
      <c r="C772" s="49"/>
      <c r="D772" s="199"/>
      <c r="E772" s="127"/>
    </row>
    <row r="773" spans="1:6" s="84" customFormat="1" ht="18" customHeight="1">
      <c r="A773" s="342" t="s">
        <v>1</v>
      </c>
      <c r="B773" s="343"/>
      <c r="C773" s="343"/>
      <c r="D773" s="343"/>
      <c r="E773" s="344"/>
      <c r="F773" s="124"/>
    </row>
    <row r="774" spans="1:5" ht="12.75">
      <c r="A774" s="345" t="s">
        <v>401</v>
      </c>
      <c r="B774" s="345" t="s">
        <v>402</v>
      </c>
      <c r="C774" s="345" t="s">
        <v>403</v>
      </c>
      <c r="D774" s="341" t="s">
        <v>404</v>
      </c>
      <c r="E774" s="346" t="s">
        <v>405</v>
      </c>
    </row>
    <row r="775" spans="1:5" ht="12.75">
      <c r="A775" s="345"/>
      <c r="B775" s="345"/>
      <c r="C775" s="345"/>
      <c r="D775" s="341"/>
      <c r="E775" s="346"/>
    </row>
    <row r="776" spans="1:5" ht="12.75">
      <c r="A776" s="345"/>
      <c r="B776" s="345"/>
      <c r="C776" s="345"/>
      <c r="D776" s="341"/>
      <c r="E776" s="346"/>
    </row>
    <row r="777" spans="1:5" ht="56.25">
      <c r="A777" s="51"/>
      <c r="B777" s="52"/>
      <c r="C777" s="53" t="s">
        <v>924</v>
      </c>
      <c r="D777" s="54" t="s">
        <v>242</v>
      </c>
      <c r="E777" s="109">
        <v>120.07</v>
      </c>
    </row>
    <row r="778" spans="1:5" ht="33.75">
      <c r="A778" s="51"/>
      <c r="B778" s="52"/>
      <c r="C778" s="53" t="s">
        <v>0</v>
      </c>
      <c r="D778" s="54" t="s">
        <v>243</v>
      </c>
      <c r="E778" s="109">
        <v>3271.99</v>
      </c>
    </row>
    <row r="779" spans="1:5" ht="12.75">
      <c r="A779" s="51"/>
      <c r="B779" s="52"/>
      <c r="C779" s="53"/>
      <c r="D779" s="54"/>
      <c r="E779" s="109"/>
    </row>
    <row r="780" spans="1:5" ht="12.75">
      <c r="A780" s="341" t="s">
        <v>419</v>
      </c>
      <c r="B780" s="341"/>
      <c r="C780" s="341"/>
      <c r="D780" s="56" t="s">
        <v>425</v>
      </c>
      <c r="E780" s="125">
        <f>SUM(E777:E779)</f>
        <v>3392.06</v>
      </c>
    </row>
    <row r="781" spans="1:16" s="113" customFormat="1" ht="12.75">
      <c r="A781" s="204"/>
      <c r="B781" s="205"/>
      <c r="C781" s="205"/>
      <c r="D781" s="205"/>
      <c r="E781" s="206"/>
      <c r="F781" s="123"/>
      <c r="G781" s="88"/>
      <c r="H781" s="88"/>
      <c r="I781" s="88"/>
      <c r="J781" s="88"/>
      <c r="K781" s="88"/>
      <c r="L781" s="88"/>
      <c r="M781" s="88"/>
      <c r="N781" s="88"/>
      <c r="O781" s="88"/>
      <c r="P781" s="88"/>
    </row>
    <row r="782" spans="1:6" s="84" customFormat="1" ht="18" customHeight="1">
      <c r="A782" s="342" t="s">
        <v>2</v>
      </c>
      <c r="B782" s="343"/>
      <c r="C782" s="343"/>
      <c r="D782" s="343"/>
      <c r="E782" s="344"/>
      <c r="F782" s="124"/>
    </row>
    <row r="783" spans="1:5" ht="12.75">
      <c r="A783" s="345" t="s">
        <v>401</v>
      </c>
      <c r="B783" s="345" t="s">
        <v>402</v>
      </c>
      <c r="C783" s="345" t="s">
        <v>403</v>
      </c>
      <c r="D783" s="341" t="s">
        <v>404</v>
      </c>
      <c r="E783" s="346" t="s">
        <v>405</v>
      </c>
    </row>
    <row r="784" spans="1:5" ht="12.75">
      <c r="A784" s="345"/>
      <c r="B784" s="345"/>
      <c r="C784" s="345"/>
      <c r="D784" s="341"/>
      <c r="E784" s="346"/>
    </row>
    <row r="785" spans="1:5" ht="12.75">
      <c r="A785" s="345"/>
      <c r="B785" s="345"/>
      <c r="C785" s="345"/>
      <c r="D785" s="341"/>
      <c r="E785" s="346"/>
    </row>
    <row r="786" spans="1:5" ht="56.25">
      <c r="A786" s="51"/>
      <c r="B786" s="52"/>
      <c r="C786" s="53" t="s">
        <v>924</v>
      </c>
      <c r="D786" s="54" t="s">
        <v>240</v>
      </c>
      <c r="E786" s="109">
        <v>9.41</v>
      </c>
    </row>
    <row r="787" spans="1:5" ht="33.75">
      <c r="A787" s="51"/>
      <c r="B787" s="52"/>
      <c r="C787" s="53" t="s">
        <v>0</v>
      </c>
      <c r="D787" s="54" t="s">
        <v>241</v>
      </c>
      <c r="E787" s="109">
        <v>1003.71</v>
      </c>
    </row>
    <row r="788" spans="1:5" ht="12.75">
      <c r="A788" s="51"/>
      <c r="B788" s="52"/>
      <c r="C788" s="53"/>
      <c r="D788" s="54"/>
      <c r="E788" s="109"/>
    </row>
    <row r="789" spans="1:5" ht="12.75">
      <c r="A789" s="341" t="s">
        <v>419</v>
      </c>
      <c r="B789" s="341"/>
      <c r="C789" s="341"/>
      <c r="D789" s="56" t="s">
        <v>425</v>
      </c>
      <c r="E789" s="125">
        <f>SUM(E786:E788)</f>
        <v>1013.12</v>
      </c>
    </row>
    <row r="790" spans="1:16" s="113" customFormat="1" ht="12.75">
      <c r="A790" s="204"/>
      <c r="B790" s="205"/>
      <c r="C790" s="205"/>
      <c r="D790" s="205"/>
      <c r="E790" s="206"/>
      <c r="F790" s="123"/>
      <c r="G790" s="88"/>
      <c r="H790" s="88"/>
      <c r="I790" s="88"/>
      <c r="J790" s="88"/>
      <c r="K790" s="88"/>
      <c r="L790" s="88"/>
      <c r="M790" s="88"/>
      <c r="N790" s="88"/>
      <c r="O790" s="88"/>
      <c r="P790" s="88"/>
    </row>
    <row r="791" spans="1:16" s="113" customFormat="1" ht="12.75">
      <c r="A791" s="204"/>
      <c r="B791" s="205"/>
      <c r="C791" s="205"/>
      <c r="D791" s="205"/>
      <c r="E791" s="206"/>
      <c r="F791" s="123"/>
      <c r="G791" s="88"/>
      <c r="H791" s="88"/>
      <c r="I791" s="88"/>
      <c r="J791" s="88"/>
      <c r="K791" s="88"/>
      <c r="L791" s="88"/>
      <c r="M791" s="88"/>
      <c r="N791" s="88"/>
      <c r="O791" s="88"/>
      <c r="P791" s="88"/>
    </row>
    <row r="792" spans="1:16" s="113" customFormat="1" ht="12.75">
      <c r="A792" s="204"/>
      <c r="B792" s="205"/>
      <c r="C792" s="205"/>
      <c r="D792" s="205"/>
      <c r="E792" s="206"/>
      <c r="F792" s="123"/>
      <c r="G792" s="88"/>
      <c r="H792" s="88"/>
      <c r="I792" s="88"/>
      <c r="J792" s="88"/>
      <c r="K792" s="88"/>
      <c r="L792" s="88"/>
      <c r="M792" s="88"/>
      <c r="N792" s="88"/>
      <c r="O792" s="88"/>
      <c r="P792" s="88"/>
    </row>
    <row r="793" spans="1:16" s="113" customFormat="1" ht="12.75">
      <c r="A793" s="204"/>
      <c r="B793" s="205"/>
      <c r="C793" s="205"/>
      <c r="D793" s="205"/>
      <c r="E793" s="206"/>
      <c r="F793" s="123"/>
      <c r="G793" s="88"/>
      <c r="H793" s="88"/>
      <c r="I793" s="88"/>
      <c r="J793" s="88"/>
      <c r="K793" s="88"/>
      <c r="L793" s="88"/>
      <c r="M793" s="88"/>
      <c r="N793" s="88"/>
      <c r="O793" s="88"/>
      <c r="P793" s="88"/>
    </row>
    <row r="794" spans="1:16" s="113" customFormat="1" ht="12.75">
      <c r="A794" s="204"/>
      <c r="B794" s="205"/>
      <c r="C794" s="205"/>
      <c r="D794" s="205"/>
      <c r="E794" s="206"/>
      <c r="F794" s="123"/>
      <c r="G794" s="88"/>
      <c r="H794" s="88"/>
      <c r="I794" s="88"/>
      <c r="J794" s="88"/>
      <c r="K794" s="88"/>
      <c r="L794" s="88"/>
      <c r="M794" s="88"/>
      <c r="N794" s="88"/>
      <c r="O794" s="88"/>
      <c r="P794" s="88"/>
    </row>
    <row r="795" spans="1:16" s="113" customFormat="1" ht="12.75">
      <c r="A795" s="204"/>
      <c r="B795" s="205"/>
      <c r="C795" s="205"/>
      <c r="D795" s="205"/>
      <c r="E795" s="206"/>
      <c r="F795" s="123"/>
      <c r="G795" s="88"/>
      <c r="H795" s="88"/>
      <c r="I795" s="88"/>
      <c r="J795" s="88"/>
      <c r="K795" s="88"/>
      <c r="L795" s="88"/>
      <c r="M795" s="88"/>
      <c r="N795" s="88"/>
      <c r="O795" s="88"/>
      <c r="P795" s="88"/>
    </row>
    <row r="796" spans="1:16" s="113" customFormat="1" ht="12.75">
      <c r="A796" s="204"/>
      <c r="B796" s="205"/>
      <c r="C796" s="205"/>
      <c r="D796" s="205"/>
      <c r="E796" s="206"/>
      <c r="F796" s="123"/>
      <c r="G796" s="88"/>
      <c r="H796" s="88"/>
      <c r="I796" s="88"/>
      <c r="J796" s="88"/>
      <c r="K796" s="88"/>
      <c r="L796" s="88"/>
      <c r="M796" s="88"/>
      <c r="N796" s="88"/>
      <c r="O796" s="88"/>
      <c r="P796" s="88"/>
    </row>
    <row r="797" spans="1:16" s="113" customFormat="1" ht="12.75">
      <c r="A797" s="204"/>
      <c r="B797" s="205"/>
      <c r="C797" s="205"/>
      <c r="D797" s="205"/>
      <c r="E797" s="206"/>
      <c r="F797" s="123"/>
      <c r="G797" s="88"/>
      <c r="H797" s="88"/>
      <c r="I797" s="88"/>
      <c r="J797" s="88"/>
      <c r="K797" s="88"/>
      <c r="L797" s="88"/>
      <c r="M797" s="88"/>
      <c r="N797" s="88"/>
      <c r="O797" s="88"/>
      <c r="P797" s="88"/>
    </row>
    <row r="798" spans="1:16" s="113" customFormat="1" ht="12.75">
      <c r="A798" s="204"/>
      <c r="B798" s="205"/>
      <c r="C798" s="205"/>
      <c r="D798" s="205"/>
      <c r="E798" s="206"/>
      <c r="F798" s="123"/>
      <c r="G798" s="88"/>
      <c r="H798" s="88"/>
      <c r="I798" s="88"/>
      <c r="J798" s="88"/>
      <c r="K798" s="88"/>
      <c r="L798" s="88"/>
      <c r="M798" s="88"/>
      <c r="N798" s="88"/>
      <c r="O798" s="88"/>
      <c r="P798" s="88"/>
    </row>
    <row r="799" spans="1:16" s="113" customFormat="1" ht="12.75">
      <c r="A799" s="204"/>
      <c r="B799" s="205"/>
      <c r="C799" s="205"/>
      <c r="D799" s="205"/>
      <c r="E799" s="206"/>
      <c r="F799" s="123"/>
      <c r="G799" s="88"/>
      <c r="H799" s="88"/>
      <c r="I799" s="88"/>
      <c r="J799" s="88"/>
      <c r="K799" s="88"/>
      <c r="L799" s="88"/>
      <c r="M799" s="88"/>
      <c r="N799" s="88"/>
      <c r="O799" s="88"/>
      <c r="P799" s="88"/>
    </row>
    <row r="800" spans="1:16" s="113" customFormat="1" ht="12.75">
      <c r="A800" s="119"/>
      <c r="B800" s="119"/>
      <c r="C800" s="119"/>
      <c r="D800" s="120"/>
      <c r="E800" s="121"/>
      <c r="F800" s="123"/>
      <c r="G800" s="88"/>
      <c r="H800" s="88"/>
      <c r="I800" s="88"/>
      <c r="J800" s="88"/>
      <c r="K800" s="88"/>
      <c r="L800" s="88"/>
      <c r="M800" s="88"/>
      <c r="N800" s="88"/>
      <c r="O800" s="88"/>
      <c r="P800" s="88"/>
    </row>
    <row r="801" spans="1:16" s="113" customFormat="1" ht="27" customHeight="1">
      <c r="A801" s="409" t="s">
        <v>832</v>
      </c>
      <c r="B801" s="395"/>
      <c r="C801" s="395"/>
      <c r="D801" s="395"/>
      <c r="E801" s="396"/>
      <c r="F801" s="123"/>
      <c r="G801" s="88"/>
      <c r="H801" s="88"/>
      <c r="I801" s="88"/>
      <c r="J801" s="88"/>
      <c r="K801" s="88"/>
      <c r="L801" s="88"/>
      <c r="M801" s="88"/>
      <c r="N801" s="88"/>
      <c r="O801" s="88"/>
      <c r="P801" s="88"/>
    </row>
    <row r="802" spans="1:5" ht="12.75">
      <c r="A802" s="49"/>
      <c r="B802" s="49"/>
      <c r="C802" s="49"/>
      <c r="D802" s="370"/>
      <c r="E802" s="370"/>
    </row>
    <row r="803" spans="1:6" ht="25.5" customHeight="1">
      <c r="A803" s="337" t="s">
        <v>833</v>
      </c>
      <c r="B803" s="371"/>
      <c r="C803" s="371"/>
      <c r="D803" s="371"/>
      <c r="E803" s="372"/>
      <c r="F803" s="129">
        <v>150</v>
      </c>
    </row>
    <row r="804" spans="1:5" ht="22.5">
      <c r="A804" s="49"/>
      <c r="B804" s="49"/>
      <c r="C804" s="49"/>
      <c r="D804" s="199" t="s">
        <v>186</v>
      </c>
      <c r="E804" s="127"/>
    </row>
    <row r="805" spans="1:5" ht="12.75">
      <c r="A805" s="345" t="s">
        <v>401</v>
      </c>
      <c r="B805" s="345" t="s">
        <v>402</v>
      </c>
      <c r="C805" s="345" t="s">
        <v>403</v>
      </c>
      <c r="D805" s="341" t="s">
        <v>404</v>
      </c>
      <c r="E805" s="346" t="s">
        <v>405</v>
      </c>
    </row>
    <row r="806" spans="1:5" ht="12.75">
      <c r="A806" s="345"/>
      <c r="B806" s="345"/>
      <c r="C806" s="345"/>
      <c r="D806" s="341"/>
      <c r="E806" s="346"/>
    </row>
    <row r="807" spans="1:5" ht="12.75">
      <c r="A807" s="345"/>
      <c r="B807" s="345"/>
      <c r="C807" s="345"/>
      <c r="D807" s="341"/>
      <c r="E807" s="346"/>
    </row>
    <row r="808" spans="1:5" ht="12.75">
      <c r="A808" s="387">
        <v>340</v>
      </c>
      <c r="B808" s="52" t="s">
        <v>408</v>
      </c>
      <c r="C808" s="55" t="s">
        <v>633</v>
      </c>
      <c r="D808" s="57" t="s">
        <v>905</v>
      </c>
      <c r="E808" s="109">
        <v>72</v>
      </c>
    </row>
    <row r="809" spans="1:5" ht="12.75">
      <c r="A809" s="388"/>
      <c r="B809" s="52"/>
      <c r="C809" s="55" t="s">
        <v>634</v>
      </c>
      <c r="D809" s="54" t="s">
        <v>906</v>
      </c>
      <c r="E809" s="109">
        <v>22.5</v>
      </c>
    </row>
    <row r="810" spans="1:5" ht="22.5">
      <c r="A810" s="388"/>
      <c r="B810" s="52"/>
      <c r="C810" s="55" t="s">
        <v>635</v>
      </c>
      <c r="D810" s="54" t="s">
        <v>907</v>
      </c>
      <c r="E810" s="109">
        <v>7.5</v>
      </c>
    </row>
    <row r="811" spans="1:5" ht="22.5">
      <c r="A811" s="389"/>
      <c r="B811" s="52"/>
      <c r="C811" s="55" t="s">
        <v>636</v>
      </c>
      <c r="D811" s="54" t="s">
        <v>908</v>
      </c>
      <c r="E811" s="109">
        <v>3</v>
      </c>
    </row>
    <row r="812" spans="1:5" ht="12.75">
      <c r="A812" s="51">
        <v>310</v>
      </c>
      <c r="B812" s="52" t="s">
        <v>408</v>
      </c>
      <c r="C812" s="55" t="s">
        <v>637</v>
      </c>
      <c r="D812" s="54" t="s">
        <v>909</v>
      </c>
      <c r="E812" s="109">
        <v>45</v>
      </c>
    </row>
    <row r="813" spans="1:5" ht="12.75">
      <c r="A813" s="341" t="s">
        <v>419</v>
      </c>
      <c r="B813" s="341"/>
      <c r="C813" s="341"/>
      <c r="D813" s="56"/>
      <c r="E813" s="125">
        <f>SUM(E808:E812)</f>
        <v>150</v>
      </c>
    </row>
    <row r="814" spans="1:16" s="113" customFormat="1" ht="12.75">
      <c r="A814" s="119"/>
      <c r="B814" s="119"/>
      <c r="C814" s="119"/>
      <c r="D814" s="120"/>
      <c r="E814" s="121"/>
      <c r="F814" s="123"/>
      <c r="G814" s="88"/>
      <c r="H814" s="88"/>
      <c r="I814" s="88"/>
      <c r="J814" s="88"/>
      <c r="K814" s="88"/>
      <c r="L814" s="88"/>
      <c r="M814" s="88"/>
      <c r="N814" s="88"/>
      <c r="O814" s="88"/>
      <c r="P814" s="88"/>
    </row>
    <row r="815" spans="1:5" ht="12.75">
      <c r="A815" s="49"/>
      <c r="B815" s="49"/>
      <c r="C815" s="49"/>
      <c r="D815" s="370"/>
      <c r="E815" s="370"/>
    </row>
    <row r="816" spans="1:6" ht="12.75">
      <c r="A816" s="337" t="s">
        <v>834</v>
      </c>
      <c r="B816" s="371"/>
      <c r="C816" s="371"/>
      <c r="D816" s="371"/>
      <c r="E816" s="372"/>
      <c r="F816" s="129">
        <v>115</v>
      </c>
    </row>
    <row r="817" spans="1:5" ht="45">
      <c r="A817" s="49"/>
      <c r="B817" s="49"/>
      <c r="C817" s="49"/>
      <c r="D817" s="199" t="s">
        <v>910</v>
      </c>
      <c r="E817" s="127"/>
    </row>
    <row r="818" spans="1:5" ht="12.75">
      <c r="A818" s="345" t="s">
        <v>401</v>
      </c>
      <c r="B818" s="345" t="s">
        <v>402</v>
      </c>
      <c r="C818" s="345" t="s">
        <v>403</v>
      </c>
      <c r="D818" s="341" t="s">
        <v>404</v>
      </c>
      <c r="E818" s="346" t="s">
        <v>405</v>
      </c>
    </row>
    <row r="819" spans="1:5" ht="12.75">
      <c r="A819" s="345"/>
      <c r="B819" s="345"/>
      <c r="C819" s="345"/>
      <c r="D819" s="341"/>
      <c r="E819" s="346"/>
    </row>
    <row r="820" spans="1:5" ht="12.75">
      <c r="A820" s="345"/>
      <c r="B820" s="345"/>
      <c r="C820" s="345"/>
      <c r="D820" s="341"/>
      <c r="E820" s="346"/>
    </row>
    <row r="821" spans="1:5" ht="15.75" customHeight="1">
      <c r="A821" s="51">
        <v>310</v>
      </c>
      <c r="B821" s="52" t="s">
        <v>408</v>
      </c>
      <c r="C821" s="53" t="s">
        <v>629</v>
      </c>
      <c r="D821" s="54" t="s">
        <v>630</v>
      </c>
      <c r="E821" s="109">
        <v>115</v>
      </c>
    </row>
    <row r="822" spans="1:5" ht="15" customHeight="1">
      <c r="A822" s="341" t="s">
        <v>419</v>
      </c>
      <c r="B822" s="341"/>
      <c r="C822" s="341"/>
      <c r="D822" s="56" t="s">
        <v>425</v>
      </c>
      <c r="E822" s="125">
        <f>SUM(E821:E821)</f>
        <v>115</v>
      </c>
    </row>
    <row r="823" spans="1:6" ht="12.75">
      <c r="A823" s="130"/>
      <c r="B823" s="130"/>
      <c r="C823" s="130"/>
      <c r="D823" s="131"/>
      <c r="E823" s="132"/>
      <c r="F823" s="133"/>
    </row>
    <row r="824" spans="1:6" ht="12.75">
      <c r="A824" s="130"/>
      <c r="B824" s="130"/>
      <c r="C824" s="130"/>
      <c r="D824" s="131"/>
      <c r="E824" s="132"/>
      <c r="F824" s="133"/>
    </row>
    <row r="825" spans="1:6" ht="12.75">
      <c r="A825" s="130"/>
      <c r="B825" s="130"/>
      <c r="C825" s="130"/>
      <c r="D825" s="131"/>
      <c r="E825" s="132"/>
      <c r="F825" s="133"/>
    </row>
    <row r="826" spans="1:6" ht="12.75">
      <c r="A826" s="88"/>
      <c r="B826" s="88"/>
      <c r="C826" s="88"/>
      <c r="D826" s="88"/>
      <c r="E826" s="88"/>
      <c r="F826" s="133"/>
    </row>
  </sheetData>
  <mergeCells count="494">
    <mergeCell ref="A769:C769"/>
    <mergeCell ref="A771:E771"/>
    <mergeCell ref="A774:A776"/>
    <mergeCell ref="B774:B776"/>
    <mergeCell ref="C774:C776"/>
    <mergeCell ref="D774:D776"/>
    <mergeCell ref="E774:E776"/>
    <mergeCell ref="A773:E773"/>
    <mergeCell ref="A757:C757"/>
    <mergeCell ref="A761:E761"/>
    <mergeCell ref="A763:A765"/>
    <mergeCell ref="B763:B765"/>
    <mergeCell ref="C763:C765"/>
    <mergeCell ref="D763:D765"/>
    <mergeCell ref="E763:E765"/>
    <mergeCell ref="A749:C749"/>
    <mergeCell ref="A751:E751"/>
    <mergeCell ref="A753:A755"/>
    <mergeCell ref="B753:B755"/>
    <mergeCell ref="C753:C755"/>
    <mergeCell ref="D753:D755"/>
    <mergeCell ref="E753:E755"/>
    <mergeCell ref="A739:C739"/>
    <mergeCell ref="A741:E741"/>
    <mergeCell ref="A743:A745"/>
    <mergeCell ref="B743:B745"/>
    <mergeCell ref="C743:C745"/>
    <mergeCell ref="D743:D745"/>
    <mergeCell ref="E743:E745"/>
    <mergeCell ref="B734:B736"/>
    <mergeCell ref="C734:C736"/>
    <mergeCell ref="D734:D736"/>
    <mergeCell ref="E734:E736"/>
    <mergeCell ref="A657:D659"/>
    <mergeCell ref="A660:D660"/>
    <mergeCell ref="A661:D661"/>
    <mergeCell ref="A662:D662"/>
    <mergeCell ref="A663:D663"/>
    <mergeCell ref="A664:D664"/>
    <mergeCell ref="A665:D665"/>
    <mergeCell ref="A801:E801"/>
    <mergeCell ref="A731:C731"/>
    <mergeCell ref="E716:E718"/>
    <mergeCell ref="A720:C720"/>
    <mergeCell ref="A723:E723"/>
    <mergeCell ref="A716:A718"/>
    <mergeCell ref="B716:B718"/>
    <mergeCell ref="E506:E508"/>
    <mergeCell ref="A513:C513"/>
    <mergeCell ref="A519:E519"/>
    <mergeCell ref="A517:E517"/>
    <mergeCell ref="A506:A508"/>
    <mergeCell ref="B506:B508"/>
    <mergeCell ref="C506:C508"/>
    <mergeCell ref="D506:D508"/>
    <mergeCell ref="A499:C499"/>
    <mergeCell ref="A490:E490"/>
    <mergeCell ref="A504:E504"/>
    <mergeCell ref="B494:B496"/>
    <mergeCell ref="C494:C496"/>
    <mergeCell ref="D494:D496"/>
    <mergeCell ref="E494:E496"/>
    <mergeCell ref="A822:C822"/>
    <mergeCell ref="A1:E1"/>
    <mergeCell ref="A3:E3"/>
    <mergeCell ref="A816:E816"/>
    <mergeCell ref="A818:A820"/>
    <mergeCell ref="B818:B820"/>
    <mergeCell ref="C818:C820"/>
    <mergeCell ref="D818:D820"/>
    <mergeCell ref="E818:E820"/>
    <mergeCell ref="E805:E807"/>
    <mergeCell ref="A813:C813"/>
    <mergeCell ref="D815:E815"/>
    <mergeCell ref="A805:A807"/>
    <mergeCell ref="B805:B807"/>
    <mergeCell ref="C805:C807"/>
    <mergeCell ref="D805:D807"/>
    <mergeCell ref="A808:A811"/>
    <mergeCell ref="D802:E802"/>
    <mergeCell ref="A803:E803"/>
    <mergeCell ref="A725:A727"/>
    <mergeCell ref="B725:B727"/>
    <mergeCell ref="C725:C727"/>
    <mergeCell ref="D725:D727"/>
    <mergeCell ref="E725:E727"/>
    <mergeCell ref="A732:E732"/>
    <mergeCell ref="A734:A736"/>
    <mergeCell ref="A780:C780"/>
    <mergeCell ref="C716:C718"/>
    <mergeCell ref="D716:D718"/>
    <mergeCell ref="A722:E722"/>
    <mergeCell ref="A706:A707"/>
    <mergeCell ref="A711:C711"/>
    <mergeCell ref="D713:E713"/>
    <mergeCell ref="A714:E714"/>
    <mergeCell ref="A697:C697"/>
    <mergeCell ref="D700:E700"/>
    <mergeCell ref="A701:E701"/>
    <mergeCell ref="A703:A705"/>
    <mergeCell ref="B703:B705"/>
    <mergeCell ref="C703:C705"/>
    <mergeCell ref="D703:D705"/>
    <mergeCell ref="E703:E705"/>
    <mergeCell ref="A686:C686"/>
    <mergeCell ref="A688:E688"/>
    <mergeCell ref="A690:A692"/>
    <mergeCell ref="B690:B692"/>
    <mergeCell ref="C690:C692"/>
    <mergeCell ref="D690:D692"/>
    <mergeCell ref="E690:E692"/>
    <mergeCell ref="A675:C675"/>
    <mergeCell ref="A678:E678"/>
    <mergeCell ref="A680:A682"/>
    <mergeCell ref="B680:B682"/>
    <mergeCell ref="C680:C682"/>
    <mergeCell ref="D680:D682"/>
    <mergeCell ref="E680:E682"/>
    <mergeCell ref="A666:C666"/>
    <mergeCell ref="A669:E669"/>
    <mergeCell ref="A671:A673"/>
    <mergeCell ref="B671:B673"/>
    <mergeCell ref="C671:C673"/>
    <mergeCell ref="D671:D673"/>
    <mergeCell ref="E671:E673"/>
    <mergeCell ref="A652:C652"/>
    <mergeCell ref="A655:E655"/>
    <mergeCell ref="E657:E659"/>
    <mergeCell ref="A638:C638"/>
    <mergeCell ref="A644:E644"/>
    <mergeCell ref="A646:A648"/>
    <mergeCell ref="B646:B648"/>
    <mergeCell ref="C646:C648"/>
    <mergeCell ref="D646:D648"/>
    <mergeCell ref="E646:E648"/>
    <mergeCell ref="A628:C628"/>
    <mergeCell ref="A630:E630"/>
    <mergeCell ref="A632:A634"/>
    <mergeCell ref="B632:B634"/>
    <mergeCell ref="C632:C634"/>
    <mergeCell ref="D632:D634"/>
    <mergeCell ref="E632:E634"/>
    <mergeCell ref="A616:C616"/>
    <mergeCell ref="A619:E619"/>
    <mergeCell ref="A621:A623"/>
    <mergeCell ref="B621:B623"/>
    <mergeCell ref="C621:C623"/>
    <mergeCell ref="D621:D623"/>
    <mergeCell ref="E621:E623"/>
    <mergeCell ref="A605:C605"/>
    <mergeCell ref="A608:E608"/>
    <mergeCell ref="A610:A612"/>
    <mergeCell ref="B610:B612"/>
    <mergeCell ref="C610:C612"/>
    <mergeCell ref="D610:D612"/>
    <mergeCell ref="E610:E612"/>
    <mergeCell ref="A592:C592"/>
    <mergeCell ref="A596:E596"/>
    <mergeCell ref="A598:A600"/>
    <mergeCell ref="B598:B600"/>
    <mergeCell ref="C598:C600"/>
    <mergeCell ref="D598:D600"/>
    <mergeCell ref="E598:E600"/>
    <mergeCell ref="A583:E583"/>
    <mergeCell ref="A585:A587"/>
    <mergeCell ref="B585:B587"/>
    <mergeCell ref="C585:C587"/>
    <mergeCell ref="D585:D587"/>
    <mergeCell ref="E585:E587"/>
    <mergeCell ref="A581:E581"/>
    <mergeCell ref="A571:A574"/>
    <mergeCell ref="A575:A577"/>
    <mergeCell ref="A578:C578"/>
    <mergeCell ref="A563:C563"/>
    <mergeCell ref="A566:E566"/>
    <mergeCell ref="A568:A570"/>
    <mergeCell ref="B568:B570"/>
    <mergeCell ref="C568:C570"/>
    <mergeCell ref="D568:D570"/>
    <mergeCell ref="E568:E570"/>
    <mergeCell ref="A551:E551"/>
    <mergeCell ref="A553:A555"/>
    <mergeCell ref="B553:B555"/>
    <mergeCell ref="C553:C555"/>
    <mergeCell ref="D553:D555"/>
    <mergeCell ref="E553:E555"/>
    <mergeCell ref="E537:E539"/>
    <mergeCell ref="A540:A541"/>
    <mergeCell ref="A545:C545"/>
    <mergeCell ref="D547:E547"/>
    <mergeCell ref="A537:A539"/>
    <mergeCell ref="B537:B539"/>
    <mergeCell ref="C537:C539"/>
    <mergeCell ref="D537:D539"/>
    <mergeCell ref="A526:A528"/>
    <mergeCell ref="A532:C532"/>
    <mergeCell ref="D534:E534"/>
    <mergeCell ref="A535:E535"/>
    <mergeCell ref="A486:C486"/>
    <mergeCell ref="D501:E501"/>
    <mergeCell ref="A521:E521"/>
    <mergeCell ref="A523:A525"/>
    <mergeCell ref="B523:B525"/>
    <mergeCell ref="C523:C525"/>
    <mergeCell ref="D523:D525"/>
    <mergeCell ref="E523:E525"/>
    <mergeCell ref="A492:E492"/>
    <mergeCell ref="A494:A496"/>
    <mergeCell ref="A476:C476"/>
    <mergeCell ref="A479:E479"/>
    <mergeCell ref="A481:A483"/>
    <mergeCell ref="B481:B483"/>
    <mergeCell ref="C481:C483"/>
    <mergeCell ref="D481:D483"/>
    <mergeCell ref="E481:E483"/>
    <mergeCell ref="A466:C466"/>
    <mergeCell ref="A469:E469"/>
    <mergeCell ref="A471:A473"/>
    <mergeCell ref="B471:B473"/>
    <mergeCell ref="C471:C473"/>
    <mergeCell ref="D471:D473"/>
    <mergeCell ref="E471:E473"/>
    <mergeCell ref="A451:C451"/>
    <mergeCell ref="A459:E459"/>
    <mergeCell ref="A461:A463"/>
    <mergeCell ref="B461:B463"/>
    <mergeCell ref="C461:C463"/>
    <mergeCell ref="D461:D463"/>
    <mergeCell ref="E461:E463"/>
    <mergeCell ref="A426:C426"/>
    <mergeCell ref="A443:E443"/>
    <mergeCell ref="A445:A447"/>
    <mergeCell ref="B445:B447"/>
    <mergeCell ref="C445:C447"/>
    <mergeCell ref="D445:D447"/>
    <mergeCell ref="E445:E447"/>
    <mergeCell ref="A428:E428"/>
    <mergeCell ref="A430:A432"/>
    <mergeCell ref="B430:B432"/>
    <mergeCell ref="A405:C405"/>
    <mergeCell ref="A416:E416"/>
    <mergeCell ref="A418:A420"/>
    <mergeCell ref="B418:B420"/>
    <mergeCell ref="C418:C420"/>
    <mergeCell ref="D418:D420"/>
    <mergeCell ref="E418:E420"/>
    <mergeCell ref="A398:E398"/>
    <mergeCell ref="A400:A402"/>
    <mergeCell ref="B400:B402"/>
    <mergeCell ref="C400:C402"/>
    <mergeCell ref="D400:D402"/>
    <mergeCell ref="E400:E402"/>
    <mergeCell ref="E380:E382"/>
    <mergeCell ref="A386:A390"/>
    <mergeCell ref="A394:C394"/>
    <mergeCell ref="A380:A382"/>
    <mergeCell ref="B380:B382"/>
    <mergeCell ref="C380:C382"/>
    <mergeCell ref="D380:D382"/>
    <mergeCell ref="A373:A374"/>
    <mergeCell ref="A377:C377"/>
    <mergeCell ref="A378:E378"/>
    <mergeCell ref="A363:C363"/>
    <mergeCell ref="A365:E365"/>
    <mergeCell ref="A367:A369"/>
    <mergeCell ref="B367:B369"/>
    <mergeCell ref="C367:C369"/>
    <mergeCell ref="D367:D369"/>
    <mergeCell ref="E367:E369"/>
    <mergeCell ref="E355:E357"/>
    <mergeCell ref="A358:A360"/>
    <mergeCell ref="C361:C362"/>
    <mergeCell ref="E361:E362"/>
    <mergeCell ref="A355:A357"/>
    <mergeCell ref="B355:B357"/>
    <mergeCell ref="C355:C357"/>
    <mergeCell ref="D355:D357"/>
    <mergeCell ref="A349:A351"/>
    <mergeCell ref="A352:C352"/>
    <mergeCell ref="A353:E353"/>
    <mergeCell ref="A342:E342"/>
    <mergeCell ref="A344:A346"/>
    <mergeCell ref="B344:B346"/>
    <mergeCell ref="C344:C346"/>
    <mergeCell ref="D344:D346"/>
    <mergeCell ref="E344:E346"/>
    <mergeCell ref="E328:E330"/>
    <mergeCell ref="A331:A333"/>
    <mergeCell ref="A336:A338"/>
    <mergeCell ref="A341:C341"/>
    <mergeCell ref="A328:A330"/>
    <mergeCell ref="B328:B330"/>
    <mergeCell ref="C328:C330"/>
    <mergeCell ref="D328:D330"/>
    <mergeCell ref="E317:E319"/>
    <mergeCell ref="A325:C325"/>
    <mergeCell ref="A326:E326"/>
    <mergeCell ref="A317:A319"/>
    <mergeCell ref="B317:B319"/>
    <mergeCell ref="C317:C319"/>
    <mergeCell ref="D317:D319"/>
    <mergeCell ref="A305:A306"/>
    <mergeCell ref="A308:C308"/>
    <mergeCell ref="A315:E315"/>
    <mergeCell ref="A301:A304"/>
    <mergeCell ref="B301:B302"/>
    <mergeCell ref="C301:C302"/>
    <mergeCell ref="E301:E302"/>
    <mergeCell ref="A296:E296"/>
    <mergeCell ref="A298:A300"/>
    <mergeCell ref="B298:B300"/>
    <mergeCell ref="C298:C300"/>
    <mergeCell ref="D298:D300"/>
    <mergeCell ref="E298:E300"/>
    <mergeCell ref="E287:E289"/>
    <mergeCell ref="A291:A292"/>
    <mergeCell ref="A294:C294"/>
    <mergeCell ref="A287:A289"/>
    <mergeCell ref="B287:B289"/>
    <mergeCell ref="C287:C289"/>
    <mergeCell ref="D287:D289"/>
    <mergeCell ref="A280:A282"/>
    <mergeCell ref="A284:C284"/>
    <mergeCell ref="A285:E285"/>
    <mergeCell ref="A272:E272"/>
    <mergeCell ref="A251:A253"/>
    <mergeCell ref="B251:B253"/>
    <mergeCell ref="C251:C253"/>
    <mergeCell ref="D251:D253"/>
    <mergeCell ref="A246:C246"/>
    <mergeCell ref="D248:E248"/>
    <mergeCell ref="A249:E249"/>
    <mergeCell ref="A274:A276"/>
    <mergeCell ref="B274:B276"/>
    <mergeCell ref="C274:C276"/>
    <mergeCell ref="D274:D276"/>
    <mergeCell ref="E274:E276"/>
    <mergeCell ref="E251:E253"/>
    <mergeCell ref="A257:C257"/>
    <mergeCell ref="A239:E239"/>
    <mergeCell ref="A241:A243"/>
    <mergeCell ref="B241:B243"/>
    <mergeCell ref="C241:C243"/>
    <mergeCell ref="D241:D243"/>
    <mergeCell ref="E241:E243"/>
    <mergeCell ref="A220:A222"/>
    <mergeCell ref="B220:B222"/>
    <mergeCell ref="A236:C236"/>
    <mergeCell ref="D238:E238"/>
    <mergeCell ref="A229:E229"/>
    <mergeCell ref="A231:A233"/>
    <mergeCell ref="B231:B233"/>
    <mergeCell ref="C231:C233"/>
    <mergeCell ref="D231:D233"/>
    <mergeCell ref="E231:E233"/>
    <mergeCell ref="A211:A213"/>
    <mergeCell ref="B211:B213"/>
    <mergeCell ref="C211:C213"/>
    <mergeCell ref="D211:D213"/>
    <mergeCell ref="A197:A199"/>
    <mergeCell ref="A203:C203"/>
    <mergeCell ref="D206:E206"/>
    <mergeCell ref="A207:E207"/>
    <mergeCell ref="A178:C178"/>
    <mergeCell ref="A192:E192"/>
    <mergeCell ref="A194:A196"/>
    <mergeCell ref="B194:B196"/>
    <mergeCell ref="C194:C196"/>
    <mergeCell ref="D194:D196"/>
    <mergeCell ref="E194:E196"/>
    <mergeCell ref="A165:E165"/>
    <mergeCell ref="A167:A169"/>
    <mergeCell ref="B167:B169"/>
    <mergeCell ref="C167:C169"/>
    <mergeCell ref="D167:D169"/>
    <mergeCell ref="E167:E169"/>
    <mergeCell ref="E153:E155"/>
    <mergeCell ref="A162:C162"/>
    <mergeCell ref="D164:E164"/>
    <mergeCell ref="A153:A155"/>
    <mergeCell ref="B153:B155"/>
    <mergeCell ref="C153:C155"/>
    <mergeCell ref="D153:D155"/>
    <mergeCell ref="E143:E145"/>
    <mergeCell ref="A148:C148"/>
    <mergeCell ref="D150:E150"/>
    <mergeCell ref="A151:E151"/>
    <mergeCell ref="A143:A145"/>
    <mergeCell ref="B143:B145"/>
    <mergeCell ref="C143:C145"/>
    <mergeCell ref="D143:D145"/>
    <mergeCell ref="E129:E131"/>
    <mergeCell ref="A135:C135"/>
    <mergeCell ref="D137:E137"/>
    <mergeCell ref="A141:E141"/>
    <mergeCell ref="A129:A131"/>
    <mergeCell ref="B129:B131"/>
    <mergeCell ref="C129:C131"/>
    <mergeCell ref="D129:D131"/>
    <mergeCell ref="E120:E122"/>
    <mergeCell ref="A124:C124"/>
    <mergeCell ref="D126:E126"/>
    <mergeCell ref="A127:E127"/>
    <mergeCell ref="A120:A122"/>
    <mergeCell ref="B120:B122"/>
    <mergeCell ref="C120:C122"/>
    <mergeCell ref="D120:D122"/>
    <mergeCell ref="E109:E111"/>
    <mergeCell ref="A115:C115"/>
    <mergeCell ref="D117:E117"/>
    <mergeCell ref="A118:E118"/>
    <mergeCell ref="A109:A111"/>
    <mergeCell ref="B109:B111"/>
    <mergeCell ref="C109:C111"/>
    <mergeCell ref="D109:D111"/>
    <mergeCell ref="A99:A100"/>
    <mergeCell ref="A102:C102"/>
    <mergeCell ref="A107:E107"/>
    <mergeCell ref="A105:E105"/>
    <mergeCell ref="A87:C87"/>
    <mergeCell ref="A94:E94"/>
    <mergeCell ref="A96:A98"/>
    <mergeCell ref="B96:B98"/>
    <mergeCell ref="C96:C98"/>
    <mergeCell ref="D96:D98"/>
    <mergeCell ref="E96:E98"/>
    <mergeCell ref="E73:E75"/>
    <mergeCell ref="A77:C77"/>
    <mergeCell ref="A80:E80"/>
    <mergeCell ref="A82:A84"/>
    <mergeCell ref="B82:B84"/>
    <mergeCell ref="C82:C84"/>
    <mergeCell ref="D82:D84"/>
    <mergeCell ref="E82:E84"/>
    <mergeCell ref="A73:A75"/>
    <mergeCell ref="B73:B75"/>
    <mergeCell ref="C73:C75"/>
    <mergeCell ref="D73:D75"/>
    <mergeCell ref="E60:E61"/>
    <mergeCell ref="E64:E66"/>
    <mergeCell ref="A68:C68"/>
    <mergeCell ref="A71:E71"/>
    <mergeCell ref="A59:A61"/>
    <mergeCell ref="B60:B61"/>
    <mergeCell ref="C60:C61"/>
    <mergeCell ref="D60:D61"/>
    <mergeCell ref="A50:E50"/>
    <mergeCell ref="A56:A58"/>
    <mergeCell ref="B56:B58"/>
    <mergeCell ref="C56:C58"/>
    <mergeCell ref="D56:D58"/>
    <mergeCell ref="E56:E58"/>
    <mergeCell ref="A52:E52"/>
    <mergeCell ref="A54:E54"/>
    <mergeCell ref="A24:C24"/>
    <mergeCell ref="A19:A21"/>
    <mergeCell ref="B19:B21"/>
    <mergeCell ref="C19:C21"/>
    <mergeCell ref="D16:E16"/>
    <mergeCell ref="A17:E17"/>
    <mergeCell ref="E19:E21"/>
    <mergeCell ref="A22:A23"/>
    <mergeCell ref="D19:D21"/>
    <mergeCell ref="C5:C7"/>
    <mergeCell ref="D5:D7"/>
    <mergeCell ref="A8:A10"/>
    <mergeCell ref="A14:C14"/>
    <mergeCell ref="E5:E7"/>
    <mergeCell ref="A51:E51"/>
    <mergeCell ref="A209:E209"/>
    <mergeCell ref="A270:E270"/>
    <mergeCell ref="E211:E213"/>
    <mergeCell ref="A215:C215"/>
    <mergeCell ref="D217:E217"/>
    <mergeCell ref="A218:E218"/>
    <mergeCell ref="A5:A7"/>
    <mergeCell ref="B5:B7"/>
    <mergeCell ref="A397:E397"/>
    <mergeCell ref="A442:E442"/>
    <mergeCell ref="C220:C222"/>
    <mergeCell ref="D220:D222"/>
    <mergeCell ref="C430:C432"/>
    <mergeCell ref="D430:D432"/>
    <mergeCell ref="E430:E432"/>
    <mergeCell ref="A438:C438"/>
    <mergeCell ref="E220:E222"/>
    <mergeCell ref="A224:C224"/>
    <mergeCell ref="A789:C789"/>
    <mergeCell ref="A782:E782"/>
    <mergeCell ref="A783:A785"/>
    <mergeCell ref="B783:B785"/>
    <mergeCell ref="C783:C785"/>
    <mergeCell ref="D783:D785"/>
    <mergeCell ref="E783:E78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evtyuhova_g</cp:lastModifiedBy>
  <cp:lastPrinted>2011-06-28T04:45:45Z</cp:lastPrinted>
  <dcterms:created xsi:type="dcterms:W3CDTF">1996-10-08T23:32:33Z</dcterms:created>
  <dcterms:modified xsi:type="dcterms:W3CDTF">2011-06-28T04:48:20Z</dcterms:modified>
  <cp:category/>
  <cp:version/>
  <cp:contentType/>
  <cp:contentStatus/>
</cp:coreProperties>
</file>