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форма К-9" sheetId="1" r:id="rId1"/>
  </sheets>
  <definedNames>
    <definedName name="Z_419C6360_650C_11D7_8EE1_00AA004F2C37_.wvu.PrintTitles" localSheetId="0" hidden="1">'форма К-9'!$10:$10</definedName>
    <definedName name="Z_724AD495_11B4_400C_801A_5C4B3D529E14_.wvu.PrintTitles" localSheetId="0" hidden="1">'форма К-9'!$10:$10</definedName>
    <definedName name="Z_7877DC72_62EE_441D_853A_C86C7C220B32_.wvu.PrintTitles" localSheetId="0" hidden="1">'форма К-9'!$10:$10</definedName>
    <definedName name="Z_7CA99B60_587F_11D7_8C29_000021DDEF14_.wvu.PrintTitles" localSheetId="0" hidden="1">'форма К-9'!$10:$10</definedName>
    <definedName name="Z_FD5AB83D_D344_4A9C_9E4F_7A0B1BEDCF80_.wvu.PrintTitles" localSheetId="0" hidden="1">'форма К-9'!$10:$10</definedName>
    <definedName name="_xlnm.Print_Titles" localSheetId="0">'форма К-9'!$10:$10</definedName>
  </definedNames>
  <calcPr fullCalcOnLoad="1"/>
</workbook>
</file>

<file path=xl/sharedStrings.xml><?xml version="1.0" encoding="utf-8"?>
<sst xmlns="http://schemas.openxmlformats.org/spreadsheetml/2006/main" count="999" uniqueCount="496">
  <si>
    <t>Субсидии юридическим лицам (за исключением субсидий государственным (муниципальным) учреждениям)</t>
  </si>
  <si>
    <t>Приобретение пассажирского  подвижного состава (расчеты по лизингу)</t>
  </si>
  <si>
    <t>0503</t>
  </si>
  <si>
    <t>Благоустройство</t>
  </si>
  <si>
    <t>600 01 00</t>
  </si>
  <si>
    <t>Расходы на содержание сетей наружного освещения, включая расходы на оплату уличного освещения</t>
  </si>
  <si>
    <t>600 02 00</t>
  </si>
  <si>
    <t>600 03 00</t>
  </si>
  <si>
    <t>600 04 00</t>
  </si>
  <si>
    <t>795 17 00</t>
  </si>
  <si>
    <t>Программа реформирования муниципальных финансов муниципального образования "Город Березники" на 2008-2010 годы</t>
  </si>
  <si>
    <t>МУ "Служба благоустройства"</t>
  </si>
  <si>
    <t xml:space="preserve">Расходы по содержанию прочих объектов благоустройства, включая расходы на прочие мероприятия по благоустройству </t>
  </si>
  <si>
    <t>600 05 00</t>
  </si>
  <si>
    <t>Расходы по организации и содержанию мест захоронения</t>
  </si>
  <si>
    <t>0505</t>
  </si>
  <si>
    <t>290 01 00</t>
  </si>
  <si>
    <t>Мероприятия по благоустройству</t>
  </si>
  <si>
    <t>Депутаты представительного органа муниципального образования, работающие на не постоянной основе</t>
  </si>
  <si>
    <t>017</t>
  </si>
  <si>
    <t>003 04 02</t>
  </si>
  <si>
    <t xml:space="preserve">Субвенции на создание и организацию деятельности административных комиссий </t>
  </si>
  <si>
    <t xml:space="preserve">Субвенции на образование комиссий по делам несовершеннолетних и защите их прав и организацию их деятельности </t>
  </si>
  <si>
    <t>Субвенции на обслуживание получателей средств краевого бюджета</t>
  </si>
  <si>
    <t>Мероприятия по организации оздоровительной кампании детей и подростков</t>
  </si>
  <si>
    <t>Амбулаторная помощь</t>
  </si>
  <si>
    <t>Городская целевая комплексная Программа по организации и совершенствованию онкологической помощи населению г. Березники на 2007-2011 годы</t>
  </si>
  <si>
    <t>Субвенции на обязательное государственное страхование жизни граждан, участвующих в обеспечении общественного порядка</t>
  </si>
  <si>
    <t>Субсидии на возмещение недополученных доходов, связанных с предоставлением льготного проезда по проездным документам для школьников, студентов и учащихся средних специальных учебных заведений</t>
  </si>
  <si>
    <t xml:space="preserve">   Содержание милиции общественной безопасности</t>
  </si>
  <si>
    <t xml:space="preserve">     Березниковская городская Дума</t>
  </si>
  <si>
    <t>019</t>
  </si>
  <si>
    <t>Обслуживание муниципального долга</t>
  </si>
  <si>
    <t xml:space="preserve">Предоставление услуги на получение основного общего, среднего общего образования </t>
  </si>
  <si>
    <t>450 85 01</t>
  </si>
  <si>
    <t>Предоставление услуги по организации массовых, зрелищных, культурно-досуговых мероприятий и акций городского и регионального уровня</t>
  </si>
  <si>
    <t>Предоставление услуги по обеспечению доступа к музейным коллекциям (фондам)</t>
  </si>
  <si>
    <t>Целевая городская программа оказания муниципальной помощи малоимущим семьям и гражданам "Поддержка и защита"</t>
  </si>
  <si>
    <t>Субсидии на возмещение недополученных доходов, связанных с  предоставлением льготного проезда по проездным документам учащихся школы № 14 с 1 по 4 классы, ранее обучавшихся в школе № 26 и проживающих в прилегающем к данной школе микрорайоне</t>
  </si>
  <si>
    <t>Субсидии на возмещение недополученных доходов в связи с предоставленнием мер социальной поддержки работникам бюджетной сферы по оплате за содержание и ремонт жилого помещения в общежитиях, имеющих в своем составе муниципальный жилищный фонд</t>
  </si>
  <si>
    <t>Субсидии на возмещение недополученных доходов по оплате за содержание и ремонт жилого помещения за граждан, проживающих в общежитиях, имеющих в своем составе муниципальный жилищный фонд</t>
  </si>
  <si>
    <t>Содержание и ремонт городских автомобильных дорог и инженерных сооружений на них в границах городских округов и поселений в рамках благоустройства</t>
  </si>
  <si>
    <t>Субсидии на выполнение работ по содержанию водозабора "Сурмог"</t>
  </si>
  <si>
    <t>Управление благоустройства</t>
  </si>
  <si>
    <t>Городская целевая программа "Обеспечение жильем молодых семей в г.Березники на 2006-2010 годы"</t>
  </si>
  <si>
    <t>Городская целевая комплексная Программа по предупреждению распространения в г. Березники заболевания, вызываемого вирусом иммунодефицита человека (ВИЧ-инфекции), "Анти-ВИЧ/СПИД" на 2009-2011 годы</t>
  </si>
  <si>
    <t>795 11 00</t>
  </si>
  <si>
    <t>Городская целевая Программа "Профилактика и лечение артериальной гипертонии в г.Березники на 2009-2013 г.г."</t>
  </si>
  <si>
    <t>Субвенции на обеспечение государственных гарантий на получение общедоступного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</si>
  <si>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521 02 24</t>
  </si>
  <si>
    <t>Субвенции на предоставление дополнительных мер материального обеспечения и социальной защиты работников образования</t>
  </si>
  <si>
    <t>(тыс. руб.)</t>
  </si>
  <si>
    <t>Утверждено по бюджету</t>
  </si>
  <si>
    <t>Уточненный план</t>
  </si>
  <si>
    <t>Факт</t>
  </si>
  <si>
    <t>Субвенции на передачу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сообщения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</si>
  <si>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</si>
  <si>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521 02 17</t>
  </si>
  <si>
    <t>Субвенции на выполнение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</si>
  <si>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Средства на поощрения, применяемые администрацией г.Березники</t>
  </si>
  <si>
    <t>001 00 00</t>
  </si>
  <si>
    <t xml:space="preserve">Руководство и управление в сфере установленных функций </t>
  </si>
  <si>
    <t>Содержание шахматного клуба</t>
  </si>
  <si>
    <t>Расходы на управление объектами муниципального имущества, составляющих муниципальную казну</t>
  </si>
  <si>
    <t>Пенсии за выслугу лет лицам, замещавшим муниципальные должности муниципальной службы</t>
  </si>
  <si>
    <t>Расходы на денежные выплаты Почетным гражданам г.Березники</t>
  </si>
  <si>
    <t>795 13 00</t>
  </si>
  <si>
    <t>1100</t>
  </si>
  <si>
    <t>1102</t>
  </si>
  <si>
    <t>Субсидии бюджетам субъектов Российской Федерации и муниципальных образований (межбюджетные субсидии)</t>
  </si>
  <si>
    <t>521 03 00</t>
  </si>
  <si>
    <t>Субвенции на обеспечение хранения, комплектования, учета и использования архивных документов государственной части архивного фонда Пермского края</t>
  </si>
  <si>
    <t>Городская целевая программа "Капитальный ремонт (замена) лифтового хозяйства многоквартирных домов в городе Березники на 2009-2013 годы, диспетчеризация лифтового хозяйства многоквартирных домов на 2009 год"</t>
  </si>
  <si>
    <t>Субвенции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типа...</t>
  </si>
  <si>
    <t>514 00 00</t>
  </si>
  <si>
    <t>Реализация государственных функций в области социальной политики</t>
  </si>
  <si>
    <t>514 02 00</t>
  </si>
  <si>
    <t xml:space="preserve">Пенсии за выслугу лет  </t>
  </si>
  <si>
    <t>Строительство объекта "Жилая застройка в районе улиц Тельмана, Л.Толстого, Менжинского в г.Березники" в рамках подпрограммы "Модернизация объектов коммунальной инфраструктуры" ФЦП "Жилище" на 2002-2010 годы</t>
  </si>
  <si>
    <t>795 16 00</t>
  </si>
  <si>
    <t>Городская целевая программа "Отлов и стерилизация безнадзорных (бездомных) животных в городе Березники на 2009-2011 годы"</t>
  </si>
  <si>
    <t>Субвенции на обеспечение воспитания и обучения детей-инвалидов в дошкольных образовательных учреждениях и на дому</t>
  </si>
  <si>
    <t>512 03 00</t>
  </si>
  <si>
    <t>Стипендии спортсменам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</si>
  <si>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(остатки 2009 года)</t>
  </si>
  <si>
    <t>Проведение выборов в представительные органы муниципального образования (остатки 2009 года)</t>
  </si>
  <si>
    <t>Разработка ПСД для реконструкции жилого дома по ул. Тельмана, 4</t>
  </si>
  <si>
    <t>Реконструкция помещений для детской музыкальной школы № 2 по адресу ул.П.Коммуны, 10</t>
  </si>
  <si>
    <t>Расходы на устранение аварий и подготовку к зиме объектов инженерной инфраструктуры коммунального хозяйства</t>
  </si>
  <si>
    <t>Предоставление услуг по оказанию скорой медицинской помощи</t>
  </si>
  <si>
    <t xml:space="preserve">092 01 09 </t>
  </si>
  <si>
    <t>Средства на перечисление субсидиарной ответственности по решению арбитражного суда</t>
  </si>
  <si>
    <t xml:space="preserve">   Закупка автотранспортных средств для обеспечения деятельности УВД</t>
  </si>
  <si>
    <t>433 99 01</t>
  </si>
  <si>
    <t>Содержание здания бывшего кинотеатра "Авангард"</t>
  </si>
  <si>
    <t>090 01 00</t>
  </si>
  <si>
    <t>Содержание, обслуживание и сохранение объектов муниципального имущества, составляющих муниципальную казну</t>
  </si>
  <si>
    <t>795 21 00</t>
  </si>
  <si>
    <t>Содержание учреждений за счет средств от рыночной продажи товаров и услуг (остатки 2009 года)</t>
  </si>
  <si>
    <t>Содержание учреждений за счет безвозмездных поступлений от предпринимательской деятельности (остатки 2009 года)</t>
  </si>
  <si>
    <t>433 00 00</t>
  </si>
  <si>
    <t>Специальные (коррекционные) учреждения</t>
  </si>
  <si>
    <t>795 01 00</t>
  </si>
  <si>
    <t>Городской целевой проект "Каникулы" на 2007-2009 годы</t>
  </si>
  <si>
    <t xml:space="preserve">      МУ "Городское кадастровое бюро"</t>
  </si>
  <si>
    <t xml:space="preserve">      МУ "Управление капитального строительства"</t>
  </si>
  <si>
    <t>104 00 00</t>
  </si>
  <si>
    <t>Федеральная целевая программа "Жилище" на 2002-2010 годы</t>
  </si>
  <si>
    <t>104 02 00</t>
  </si>
  <si>
    <t>010</t>
  </si>
  <si>
    <t>Фонд софинансирования</t>
  </si>
  <si>
    <t>Подпрограмма "Обеспечение жильем молодых семей" (остатки 2009 года)</t>
  </si>
  <si>
    <t>505 34 01</t>
  </si>
  <si>
    <t>Обеспечение жильем отдельных категорий граждан, установленных Федеральным Законом от 12.01.1995 года № 5-ФЗ "О ветеранах" в соответствии с Указом Президента РФ от 07.05.2008г. № 714 "Об обеспечении жильем ветеранов ВОВ 1941-1945 годов" (остатки 2009 года)</t>
  </si>
  <si>
    <t>104 04 00</t>
  </si>
  <si>
    <t xml:space="preserve">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</si>
  <si>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Строительство объекта "Жилая застройка в районе улиц Тельмана, Л.Толстого, Менжинского в г.Березники" в рамках подпрограммы "Модернизация объектов коммунальной инфраструктуры" ФЦП "Жилище" на 2002-2010 годы (остатки 2009 года)</t>
  </si>
  <si>
    <t>Софинансирование приоритетного регионального проекта "Качественное здравоохранение"</t>
  </si>
  <si>
    <t xml:space="preserve">Реконструкция здания МУДОД ДЮСШ "Темп" </t>
  </si>
  <si>
    <t>Городская целевая программа "Профилактика правонарушений и преступлений в муниципальном образовании "Город Березники на 2010-2012 годы"</t>
  </si>
  <si>
    <t>Субсидии  организациям, выполняющим перевозки пассажиров по маршрутам регулярных перевозок г.Березники</t>
  </si>
  <si>
    <t>505 85 00</t>
  </si>
  <si>
    <t>Оказание других видов социальной помощи</t>
  </si>
  <si>
    <t>505 85 05</t>
  </si>
  <si>
    <t>Пособия семьям, имеющим детей в возрасте от 1,5 до 5 лет, не посещающих муниципальные дошкольные образовательные учреждения</t>
  </si>
  <si>
    <t>Реализация пилотного проекта "Пособие семьям, имеющим детей от 1,5 до 5 лет, не посещающих дошкольные учреждения"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</si>
  <si>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</si>
  <si>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505 34 02</t>
  </si>
  <si>
    <t>420 99 01</t>
  </si>
  <si>
    <t>Предоставление услуги по дошкольному образованию детей</t>
  </si>
  <si>
    <t>421 99 01</t>
  </si>
  <si>
    <t>423 99 01</t>
  </si>
  <si>
    <t>Предоставление услуги по дополнительному образованию детей</t>
  </si>
  <si>
    <t>431 99 01</t>
  </si>
  <si>
    <t>Предоставление услуги по организационно-воспитательной работе с молодежью</t>
  </si>
  <si>
    <t>435 99 01</t>
  </si>
  <si>
    <t>Предоставление прочих услуг в сфере образования</t>
  </si>
  <si>
    <t>440 99 01</t>
  </si>
  <si>
    <t>441 99 01</t>
  </si>
  <si>
    <t>442 99 01</t>
  </si>
  <si>
    <t>Предоставление услуги по организации библиотечного обслуживания населения</t>
  </si>
  <si>
    <t>Предоставление услуги по организации культурного досуга</t>
  </si>
  <si>
    <t>443 99 01</t>
  </si>
  <si>
    <t>Празднование 65-летия Победы ВОВ</t>
  </si>
  <si>
    <t>470 99 01</t>
  </si>
  <si>
    <t>Предоставление услуг по оказанию первичной медико-санитарной помощи</t>
  </si>
  <si>
    <t>476 99 01</t>
  </si>
  <si>
    <t>471 99 01</t>
  </si>
  <si>
    <t>477 99 01</t>
  </si>
  <si>
    <t>482 99 01</t>
  </si>
  <si>
    <t>Предоставление услуги по организации физкультурно-оздоровительных мероприятий на базе спортивного учреждения</t>
  </si>
  <si>
    <t>512 97 01</t>
  </si>
  <si>
    <t>Предоставление услуги по организации и проведению общегородских массовых физкультурно-спортивных мероприятий</t>
  </si>
  <si>
    <t>Субсидии некоммерческим организациям, не являющимся бюджетными и автономными учреждениями, на оказание услуг для решения социальных задач</t>
  </si>
  <si>
    <t>092 01 08</t>
  </si>
  <si>
    <t>Мероприятия по реализации социальных задач</t>
  </si>
  <si>
    <t>022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</si>
  <si>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</si>
  <si>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Березниковская городская Дума</t>
  </si>
  <si>
    <t>0412</t>
  </si>
  <si>
    <t>Другие вопросы в области национальной экономики</t>
  </si>
  <si>
    <t>795 18 00</t>
  </si>
  <si>
    <t>Городская целевая программа "Развитие малого и среднего предпринимательства в городе Березники на 2009-2011 годы"</t>
  </si>
  <si>
    <t>Софинансирование капитального ремонта общего имущества многоквартирных домов и расходов по приведению в нормативное и безопасное состояние зеленого хозяйства придомовых территорий многоквартирных домов города в рамках реализации городских целевых программ</t>
  </si>
  <si>
    <t>Субсидии бюджету Пермского края из бюджета города Березники в связи с одноканальным финансированием муниципальных учреждений здравоохранения и иных медицинских организаций</t>
  </si>
  <si>
    <t>Разделы, подраздел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</si>
  <si>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</si>
  <si>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</si>
  <si>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</si>
  <si>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</si>
  <si>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</si>
  <si>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</si>
  <si>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</si>
  <si>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</si>
  <si>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Администрация города</t>
  </si>
  <si>
    <t>0106</t>
  </si>
  <si>
    <t>0107</t>
  </si>
  <si>
    <t>Обеспечение проведения выборов и референдумов</t>
  </si>
  <si>
    <t>0112</t>
  </si>
  <si>
    <t>Резервные фонды</t>
  </si>
  <si>
    <t xml:space="preserve"> 070 00 00</t>
  </si>
  <si>
    <t>Другие общегосударственные вопросы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</si>
  <si>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</si>
  <si>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</si>
  <si>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 092 00 00</t>
  </si>
  <si>
    <t>Реализация государственных функций, связанных с общегосударственным управлением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</si>
  <si>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</si>
  <si>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</si>
  <si>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</si>
  <si>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</si>
  <si>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</si>
  <si>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</si>
  <si>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</si>
  <si>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</si>
  <si>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</si>
  <si>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</si>
  <si>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</si>
  <si>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350 00 00</t>
  </si>
  <si>
    <t>Поддержка жилищного хозяйства</t>
  </si>
  <si>
    <t>0502</t>
  </si>
  <si>
    <t>Коммунальное хозяйство</t>
  </si>
  <si>
    <t>351 00 00</t>
  </si>
  <si>
    <t>Поддержка коммунального хозяйства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</si>
  <si>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</si>
  <si>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</si>
  <si>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</si>
  <si>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</si>
  <si>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</si>
  <si>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0700</t>
  </si>
  <si>
    <t>Образование</t>
  </si>
  <si>
    <t>0701</t>
  </si>
  <si>
    <t>Дошкольное образование</t>
  </si>
  <si>
    <t>420 00 00</t>
  </si>
  <si>
    <t>Детские дошкольные учреждения</t>
  </si>
  <si>
    <t>Обеспечение деятельности подведомственных учреждений</t>
  </si>
  <si>
    <t>Комитет по вопросам образования</t>
  </si>
  <si>
    <t>0702</t>
  </si>
  <si>
    <t>Общее образование</t>
  </si>
  <si>
    <t>421 00 00</t>
  </si>
  <si>
    <t>Школы-детские сады, школы начальные, неполные средние и средние</t>
  </si>
  <si>
    <t>423 00 00</t>
  </si>
  <si>
    <t>Учреждения по внешкольной работе с детьми</t>
  </si>
  <si>
    <t>Управление культуры</t>
  </si>
  <si>
    <t>0707</t>
  </si>
  <si>
    <t>Молодежная политика и оздоровление детей</t>
  </si>
  <si>
    <t>431 00 00</t>
  </si>
  <si>
    <t>Организационно-воспитательная работа с молодежью</t>
  </si>
  <si>
    <t>432 00 00</t>
  </si>
  <si>
    <t>0709</t>
  </si>
  <si>
    <t>Другие вопросы в области образования</t>
  </si>
  <si>
    <t>435 00 00</t>
  </si>
  <si>
    <t>Учреждения, обеспечивающие предоставление услуг в сфере образования</t>
  </si>
  <si>
    <t>452 00 00</t>
  </si>
  <si>
    <t>505 00 00</t>
  </si>
  <si>
    <t>0800</t>
  </si>
  <si>
    <t>Культура, кинематография и средства массовой информации</t>
  </si>
  <si>
    <t>0801</t>
  </si>
  <si>
    <t xml:space="preserve">Культура </t>
  </si>
  <si>
    <t>440 00 00</t>
  </si>
  <si>
    <t>Дворцы и дома культуры, другие учреждения культуры и средств массовой информации</t>
  </si>
  <si>
    <t>441 00 00</t>
  </si>
  <si>
    <t>Музеи и постоянные выставки</t>
  </si>
  <si>
    <t>442 00 00</t>
  </si>
  <si>
    <t>Библиотеки</t>
  </si>
  <si>
    <t>443 00 00</t>
  </si>
  <si>
    <t>Театры, цирки, концертные и другие организации исполнительских искусств</t>
  </si>
  <si>
    <t>450 00 00</t>
  </si>
  <si>
    <t>Мероприятия в сфере культуры, кинематографии и средств массовой информации</t>
  </si>
  <si>
    <t>Городские мероприятия</t>
  </si>
  <si>
    <t>0806</t>
  </si>
  <si>
    <t>Другие вопросы в области культуры, кинематографии и средств массовой информации</t>
  </si>
  <si>
    <t>0900</t>
  </si>
  <si>
    <t>0901</t>
  </si>
  <si>
    <t>470 00 00</t>
  </si>
  <si>
    <t>Больницы, клиники, госпитали, медико-санитарные части</t>
  </si>
  <si>
    <t>Управление здравоохранения</t>
  </si>
  <si>
    <t>471 00 00</t>
  </si>
  <si>
    <t>Поликлиники, амбулатории, диагностические центры</t>
  </si>
  <si>
    <t>477 00 00</t>
  </si>
  <si>
    <t>Станции скорой и неотложной помощи</t>
  </si>
  <si>
    <t>0902</t>
  </si>
  <si>
    <t>512 00 00</t>
  </si>
  <si>
    <t>Физкультурно-оздоровительная работа и спортивные мероприятия</t>
  </si>
  <si>
    <t>Комитет по физической культуре</t>
  </si>
  <si>
    <t>0904</t>
  </si>
  <si>
    <t>1000</t>
  </si>
  <si>
    <t>Социальная политика</t>
  </si>
  <si>
    <t>1001</t>
  </si>
  <si>
    <t>Пенсионное обеспечение</t>
  </si>
  <si>
    <t>ВСЕГО РАСХОДОВ</t>
  </si>
  <si>
    <t>Центральный аппарат</t>
  </si>
  <si>
    <t>202 00 00</t>
  </si>
  <si>
    <t>Воинские формирования (органы, подразделения)</t>
  </si>
  <si>
    <t>Вещевое обеспечение</t>
  </si>
  <si>
    <t>Гражданский персонал</t>
  </si>
  <si>
    <t>005</t>
  </si>
  <si>
    <t>0408</t>
  </si>
  <si>
    <t>317 00 00</t>
  </si>
  <si>
    <t>Транспорт</t>
  </si>
  <si>
    <t>Другие виды транспорта</t>
  </si>
  <si>
    <t>Отдельные мероприятия по другим видам транспорта</t>
  </si>
  <si>
    <t xml:space="preserve">    Администрация города</t>
  </si>
  <si>
    <t>020 00 00</t>
  </si>
  <si>
    <t>Проведение выборов и референдумов</t>
  </si>
  <si>
    <t>Пособия и компенсации военнослужащим, приравненным к ним лицам, а также уволенным из их числа</t>
  </si>
  <si>
    <t>1003</t>
  </si>
  <si>
    <t>Социальное обеспечение населения</t>
  </si>
  <si>
    <t>520 00 00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</si>
  <si>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</si>
  <si>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</si>
  <si>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</si>
  <si>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</si>
  <si>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0407</t>
  </si>
  <si>
    <t>Лесное хозяйство</t>
  </si>
  <si>
    <t>290 00 00</t>
  </si>
  <si>
    <t>Охрана, восстановление и использование лесов</t>
  </si>
  <si>
    <t>Межбюджетные трансферты</t>
  </si>
  <si>
    <t>Контрольно-счетная палата г.Березники</t>
  </si>
  <si>
    <t>Избирательная комиссия муниципального образования городского округа "город Березники"</t>
  </si>
  <si>
    <t>Выполнение других обязательств государства</t>
  </si>
  <si>
    <t>Выкуп у собственников жилых помещений, расположенных в многоквартирных аварийных домах, подлежащих сносу</t>
  </si>
  <si>
    <t>МУ "Служба благоустройства г.Березники"</t>
  </si>
  <si>
    <t>Обследование жилых домов для получения заключения о техническом состоянии строительных конструкций, вводных и фасадных газопроводов, разработка проектно-сметной документации по ремонту и усилению строительных конструкций зданий жилых домов, конструктивных мер защиты вводных и фасадных газопроводов, проведение ремонтных работ и работ по усилению строительных конструкций, выполнение конструктивных мер защиты вводных и фасадных газопроводов, инженерный мониторинг строительных конструкций жилых домов, государственная экспертиза проектов, авторский надзор за выполнением проектов</t>
  </si>
  <si>
    <t>Руководитель контрольно-счетной палаты муниципального образования и его заместители</t>
  </si>
  <si>
    <t>Лесоохранные и лесовосстановительные мероприятия</t>
  </si>
  <si>
    <t>Фонд компенсаций</t>
  </si>
  <si>
    <t>Финансовое управление администрации города</t>
  </si>
  <si>
    <t>МУ "Управление гражданской защиты г.Березники"</t>
  </si>
  <si>
    <t>Члены избирательной комиссии муниципального образования</t>
  </si>
  <si>
    <t>Государственная регистрация актов гражданского состояния</t>
  </si>
  <si>
    <t>Другие вопросы в области национальной безопасности и правоохранительной деятельности</t>
  </si>
  <si>
    <t>600 00 00</t>
  </si>
  <si>
    <t>795 00 00</t>
  </si>
  <si>
    <t>Целевые программы муниципальных образований</t>
  </si>
  <si>
    <t>Озеленение</t>
  </si>
  <si>
    <t>102 00 00</t>
  </si>
  <si>
    <t>485 00 00</t>
  </si>
  <si>
    <t>482 00 00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</si>
  <si>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</si>
  <si>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муниципального образования</t>
  </si>
  <si>
    <t xml:space="preserve"> 003 00 00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</si>
  <si>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</si>
  <si>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003 02 00</t>
  </si>
  <si>
    <t>003 03 00</t>
  </si>
  <si>
    <t>003 04 00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</si>
  <si>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</si>
  <si>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 xml:space="preserve"> 003 01 00</t>
  </si>
  <si>
    <t>Выполнение функций муниципальными органами</t>
  </si>
  <si>
    <t>521 00 00</t>
  </si>
  <si>
    <t>521 02 00</t>
  </si>
  <si>
    <t>521 02 01</t>
  </si>
  <si>
    <t xml:space="preserve">009 </t>
  </si>
  <si>
    <t>521 02 02</t>
  </si>
  <si>
    <t>009</t>
  </si>
  <si>
    <t>521 02 05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</si>
  <si>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</si>
  <si>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521 02 07</t>
  </si>
  <si>
    <t>003 05 00</t>
  </si>
  <si>
    <t>003 06 00</t>
  </si>
  <si>
    <t>020 01 00</t>
  </si>
  <si>
    <t>012</t>
  </si>
  <si>
    <t>Прочие расходы</t>
  </si>
  <si>
    <t>070 01 00</t>
  </si>
  <si>
    <t>Резервные фонды органов муниципального образования</t>
  </si>
  <si>
    <t>0114</t>
  </si>
  <si>
    <t>090 04 00</t>
  </si>
  <si>
    <t>092 01 00</t>
  </si>
  <si>
    <t xml:space="preserve">092 01 01 </t>
  </si>
  <si>
    <t>092 01 07</t>
  </si>
  <si>
    <t xml:space="preserve">Информирование населения через средства массовой информации, публикации нормативных актов </t>
  </si>
  <si>
    <t>521 02 15</t>
  </si>
  <si>
    <t>001 38 00</t>
  </si>
  <si>
    <t>202 02 01</t>
  </si>
  <si>
    <t>Обеспечение форменным обмундированием</t>
  </si>
  <si>
    <t>013</t>
  </si>
  <si>
    <t>202 02 02</t>
  </si>
  <si>
    <t>Компенсация стоимости вещевого имущества</t>
  </si>
  <si>
    <t>202 03 00</t>
  </si>
  <si>
    <t xml:space="preserve">Военный персонал </t>
  </si>
  <si>
    <t>202 04 00</t>
  </si>
  <si>
    <t>202 05 00</t>
  </si>
  <si>
    <t xml:space="preserve"> Функционирование органов в сфере национальной безопасности и правоохранительной деятельности</t>
  </si>
  <si>
    <t>202 06 00</t>
  </si>
  <si>
    <t>203 00 00</t>
  </si>
  <si>
    <t>Оплата медицинских услуг, осуществление отдельных выплат сотрудникам органов в сфере национальной безопасности и правоохранительной деятельности</t>
  </si>
  <si>
    <t>203 01 00</t>
  </si>
  <si>
    <t>Оплата расходов на оказание медицинской помощи (медицинского обслуживания) сотрудникам</t>
  </si>
  <si>
    <t>Социальные выплаты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</si>
  <si>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</si>
  <si>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</si>
  <si>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Иные межбюджетные трансферты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</si>
  <si>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</si>
  <si>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</si>
  <si>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</si>
  <si>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Бюджетные инвестиции в объекты муниципальной инвестиционной программы развития инфраструктуры города Березники</t>
  </si>
  <si>
    <t>102 02 00</t>
  </si>
  <si>
    <t xml:space="preserve">Бюджетные инвестиции </t>
  </si>
  <si>
    <t>0314</t>
  </si>
  <si>
    <t>0605</t>
  </si>
  <si>
    <t>410 00 00</t>
  </si>
  <si>
    <t>521 02 14</t>
  </si>
  <si>
    <t>423 99 00</t>
  </si>
  <si>
    <t>521 02 11</t>
  </si>
  <si>
    <t>Социальная помощь</t>
  </si>
  <si>
    <t>505 53 00</t>
  </si>
  <si>
    <t>Закон Пермской области от 09.09.1996 № 533-83 "Об охране семьи, материнства, отцовства и детства"</t>
  </si>
  <si>
    <t>505 53 08</t>
  </si>
  <si>
    <t>Предоставление мер социальной поддержки учащимся из многодетных малоимущих семей</t>
  </si>
  <si>
    <t>505 53 09</t>
  </si>
  <si>
    <t>Предоставление мер социальной поддержки учащимся из малоимущих семей</t>
  </si>
  <si>
    <t>432 99 00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</si>
  <si>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</si>
  <si>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</si>
  <si>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>521 02 18</t>
  </si>
  <si>
    <t>МУДОД "Дворец спорта для детей и юношества по плаванию"</t>
  </si>
  <si>
    <t>521 02 12</t>
  </si>
  <si>
    <t>003 00 00</t>
  </si>
  <si>
    <t>443 99 00</t>
  </si>
  <si>
    <t>Здравоохранение, физическая культура и спорт</t>
  </si>
  <si>
    <t>Стационарная медицинская помощь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</si>
  <si>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</si>
  <si>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521 02 08</t>
  </si>
  <si>
    <t>Субвенции на обеспечение донорской кровью и ее компонентами муниципальных учреждений здравоохранения</t>
  </si>
  <si>
    <t>795 04 00</t>
  </si>
  <si>
    <t>795 05 00</t>
  </si>
  <si>
    <t>Строительство (реконструкция) объектов общегражданского значения</t>
  </si>
  <si>
    <t>003</t>
  </si>
  <si>
    <t>Скорая медицинская помощь</t>
  </si>
  <si>
    <t>0906</t>
  </si>
  <si>
    <t>Заготовка, переработка, хранение и обеспечение безопасности донорской крови и её компонентов</t>
  </si>
  <si>
    <t>0908</t>
  </si>
  <si>
    <t>0111</t>
  </si>
  <si>
    <t>Обслуживание государственного и  муниципального долга</t>
  </si>
  <si>
    <t>065 00 00</t>
  </si>
  <si>
    <t>Процентные платежи по долговым обязательствам</t>
  </si>
  <si>
    <t>065 01 00</t>
  </si>
  <si>
    <t>Процентные платежи по муниципальному долгу</t>
  </si>
  <si>
    <t>Физическая культура и спорт</t>
  </si>
  <si>
    <t>Центры спортивной подготовки</t>
  </si>
  <si>
    <t>482 99 00</t>
  </si>
  <si>
    <t>Комитет по физической культуре и спорту</t>
  </si>
  <si>
    <t>0910</t>
  </si>
  <si>
    <t>Другие вопросы в области здравоохранения, физической культуры и спорта</t>
  </si>
  <si>
    <t>Реализация государственных функций в области здравоохранения</t>
  </si>
  <si>
    <t>485 01 00</t>
  </si>
  <si>
    <t>Мероприятия в области здравоохранения</t>
  </si>
  <si>
    <t>476 00 00</t>
  </si>
  <si>
    <t>Родильные дома</t>
  </si>
  <si>
    <t>491 00 00</t>
  </si>
  <si>
    <t>491 01 00</t>
  </si>
  <si>
    <t>505 57 00</t>
  </si>
  <si>
    <t>014</t>
  </si>
  <si>
    <t>795 09 00</t>
  </si>
  <si>
    <t>795 10 00</t>
  </si>
  <si>
    <t>521 02 16</t>
  </si>
  <si>
    <t xml:space="preserve">Функционирование органов в сфере национальной безопасности, правоохранительной деятельности </t>
  </si>
  <si>
    <t>092 99 00</t>
  </si>
  <si>
    <t>304 00 00</t>
  </si>
  <si>
    <t>Мероприятия направленные на снижение уровня преступности</t>
  </si>
  <si>
    <t>Городская целевая программа "Любимому городу нашу заботу"</t>
  </si>
  <si>
    <t>795 15 00</t>
  </si>
  <si>
    <t>МУ "Управление капитального строительства"</t>
  </si>
  <si>
    <t>МУ "Объединенный комитет территориального управления"</t>
  </si>
  <si>
    <t>202 02 00</t>
  </si>
  <si>
    <t>Управление по распоряжению муниципальной собственностью</t>
  </si>
  <si>
    <t>Иные безвозмездные и безвозвратные перечисления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</si>
  <si>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</si>
  <si>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</si>
  <si>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317 01 00</t>
  </si>
  <si>
    <t>006</t>
  </si>
  <si>
    <t>Всего расходов без региональных проектов</t>
  </si>
  <si>
    <t>Дефицит (-), профицит (+)</t>
  </si>
  <si>
    <t xml:space="preserve">092 01 03 </t>
  </si>
  <si>
    <t>Обеспечение перевозки жителей домов, признанных аварийными</t>
  </si>
  <si>
    <t>Отключение внутридомовых газопроводов и установка заглушек на аварийных квартирах и домах</t>
  </si>
  <si>
    <t>Проведение электромонтажных работ на доме № 11 по ул. Дощенникова, переданного в собственность администрации</t>
  </si>
  <si>
    <t>514 01 00</t>
  </si>
  <si>
    <t>Реконструкция водовода на правый берег от водовода "Усолка" до насосной станции 3-го подъема</t>
  </si>
  <si>
    <t xml:space="preserve">Подпрограмма "Обеспечение жильем молодых семей" </t>
  </si>
  <si>
    <t>Подпрограмма "Обеспечение жильем молодых семей"</t>
  </si>
  <si>
    <t>522 13 00</t>
  </si>
  <si>
    <t>Краевая целевая программа "Обеспечение жильем молодых семей в Пермском крае на 2007-2010 годы"</t>
  </si>
  <si>
    <t>522 00 00</t>
  </si>
  <si>
    <t xml:space="preserve">Региональные целевые программы </t>
  </si>
  <si>
    <t>0401</t>
  </si>
  <si>
    <t>510 00 01</t>
  </si>
  <si>
    <t>510 00 00</t>
  </si>
  <si>
    <t>Реализация за счет средств краевого бюджета дополнительных мероприятий, направленных на снижение напряженности на рынке труда</t>
  </si>
  <si>
    <t>510 03 00</t>
  </si>
  <si>
    <t>Реализация за счет субсидии из федерального бюджета дополнительных мероприятий, направленных на снижение напряженности на рынке труда субъектов Российской Федерации</t>
  </si>
  <si>
    <t>Реализация государственной политики занятости населения</t>
  </si>
  <si>
    <t>Общеэкономические вопросы</t>
  </si>
  <si>
    <t>340 03 00</t>
  </si>
  <si>
    <t>Мероприятия по землеутройству и землепользованию</t>
  </si>
  <si>
    <t>521 01 00</t>
  </si>
  <si>
    <t>521 01 02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</si>
  <si>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</si>
  <si>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Реализация региональных проектов</t>
  </si>
  <si>
    <t xml:space="preserve">092 01 12 </t>
  </si>
  <si>
    <t>Средства на исполнение решений судов, вступивших в законную силу</t>
  </si>
  <si>
    <t xml:space="preserve">Субсидия из регионального фонда софинансирования социальных расходов на реализацию приоритетного регионального проекта "Новая школа" </t>
  </si>
  <si>
    <t>520 09 00</t>
  </si>
  <si>
    <t>Ежемесячное денежное вознаграждение за классное руководство</t>
  </si>
  <si>
    <t>520 09 01</t>
  </si>
  <si>
    <t>Ежемесячное денежное вознаграждение за классное руководство (федеральные средства)</t>
  </si>
  <si>
    <t xml:space="preserve">Субсидия из регионального фонда софинансирования социальных расходов на реализацию приоритетного регионального проекта "Качественное здравоохранение" </t>
  </si>
  <si>
    <t>Мероприятия в области социальной политики</t>
  </si>
  <si>
    <t>Краевая целевая программа "Обеспечение жильем молодых семей в Пермском крае на 2007-2010 годы" (остатки 2009 года)</t>
  </si>
  <si>
    <t>Субсидия из регионального фонда софинансирования социальных расходов на реализацию приоритетного регионального проекта "Приведение в нормативное состояние объектов социальной сферы" (остатки 2009 года)</t>
  </si>
  <si>
    <t>Субсидия из регионального фонда софинансирования социальных расходов на реализацию приоритетного регионального проекта "Достойное жилье" (остатки 2009 года)</t>
  </si>
  <si>
    <t>в том числе расходы на реализацию приоритетных региональных проектов</t>
  </si>
  <si>
    <t>(форма К-8)</t>
  </si>
  <si>
    <t>Приложение 2</t>
  </si>
  <si>
    <t>к постановлению главы города</t>
  </si>
  <si>
    <t>Отчет об исполнении бюджета города Березники по расходам за 1 квартал 2010 года</t>
  </si>
  <si>
    <t xml:space="preserve">                 07.05.2010 № 737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</si>
</sst>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  <numFmt numFmtId="203" formatCode="0.0000000"/>
    <numFmt numFmtId="204" formatCode="0.000000"/>
    <numFmt numFmtId="205" formatCode="0.00000"/>
    <numFmt numFmtId="206" formatCode="0.0000"/>
    <numFmt numFmtId="207" formatCode="0.000"/>
  </numFmts>
  <fonts count="21"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b/>
      <i/>
      <sz val="12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49" fontId="4" fillId="0" borderId="0" xfId="21" applyNumberFormat="1" applyFont="1" applyAlignment="1">
      <alignment/>
      <protection/>
    </xf>
    <xf numFmtId="49" fontId="5" fillId="0" borderId="0" xfId="21" applyNumberFormat="1" applyFont="1" applyAlignment="1">
      <alignment horizontal="center"/>
      <protection/>
    </xf>
    <xf numFmtId="3" fontId="7" fillId="0" borderId="1" xfId="22" applyNumberFormat="1" applyFont="1" applyBorder="1" applyAlignment="1">
      <alignment horizontal="left" vertical="center" wrapText="1"/>
      <protection/>
    </xf>
    <xf numFmtId="3" fontId="8" fillId="0" borderId="1" xfId="22" applyNumberFormat="1" applyFont="1" applyBorder="1" applyAlignment="1">
      <alignment horizontal="left" vertical="center" wrapText="1"/>
      <protection/>
    </xf>
    <xf numFmtId="3" fontId="8" fillId="0" borderId="2" xfId="22" applyNumberFormat="1" applyFont="1" applyBorder="1" applyAlignment="1">
      <alignment horizontal="left" vertical="center" wrapText="1"/>
      <protection/>
    </xf>
    <xf numFmtId="3" fontId="4" fillId="0" borderId="2" xfId="22" applyNumberFormat="1" applyFont="1" applyBorder="1" applyAlignment="1">
      <alignment vertical="center" wrapText="1"/>
      <protection/>
    </xf>
    <xf numFmtId="3" fontId="7" fillId="0" borderId="2" xfId="22" applyNumberFormat="1" applyFont="1" applyBorder="1" applyAlignment="1">
      <alignment horizontal="left" vertical="center" wrapText="1"/>
      <protection/>
    </xf>
    <xf numFmtId="3" fontId="7" fillId="0" borderId="3" xfId="22" applyNumberFormat="1" applyFont="1" applyBorder="1" applyAlignment="1">
      <alignment horizontal="left" vertical="center" wrapText="1"/>
      <protection/>
    </xf>
    <xf numFmtId="3" fontId="4" fillId="0" borderId="2" xfId="22" applyNumberFormat="1" applyFont="1" applyBorder="1" applyAlignment="1">
      <alignment horizontal="left" vertical="center" wrapText="1"/>
      <protection/>
    </xf>
    <xf numFmtId="3" fontId="4" fillId="0" borderId="2" xfId="22" applyNumberFormat="1" applyFont="1" applyBorder="1" applyAlignment="1">
      <alignment vertical="center" wrapText="1"/>
      <protection/>
    </xf>
    <xf numFmtId="3" fontId="7" fillId="0" borderId="1" xfId="22" applyNumberFormat="1" applyFont="1" applyBorder="1" applyAlignment="1">
      <alignment vertical="center" wrapText="1"/>
      <protection/>
    </xf>
    <xf numFmtId="3" fontId="7" fillId="0" borderId="1" xfId="22" applyNumberFormat="1" applyFont="1" applyBorder="1" applyAlignment="1">
      <alignment horizontal="left" vertical="center" wrapText="1"/>
      <protection/>
    </xf>
    <xf numFmtId="3" fontId="4" fillId="0" borderId="1" xfId="22" applyNumberFormat="1" applyFont="1" applyBorder="1" applyAlignment="1">
      <alignment horizontal="left" vertical="center" wrapText="1"/>
      <protection/>
    </xf>
    <xf numFmtId="3" fontId="4" fillId="0" borderId="3" xfId="22" applyNumberFormat="1" applyFont="1" applyBorder="1" applyAlignment="1">
      <alignment vertical="center" wrapText="1"/>
      <protection/>
    </xf>
    <xf numFmtId="3" fontId="7" fillId="0" borderId="3" xfId="22" applyNumberFormat="1" applyFont="1" applyBorder="1" applyAlignment="1">
      <alignment horizontal="left" vertical="center" wrapText="1"/>
      <protection/>
    </xf>
    <xf numFmtId="166" fontId="8" fillId="0" borderId="3" xfId="22" applyNumberFormat="1" applyFont="1" applyBorder="1" applyAlignment="1">
      <alignment horizontal="left" vertical="center" wrapText="1"/>
      <protection/>
    </xf>
    <xf numFmtId="166" fontId="7" fillId="0" borderId="4" xfId="22" applyNumberFormat="1" applyFont="1" applyBorder="1" applyAlignment="1">
      <alignment horizontal="left" vertical="center" wrapText="1"/>
      <protection/>
    </xf>
    <xf numFmtId="166" fontId="4" fillId="0" borderId="2" xfId="22" applyNumberFormat="1" applyFont="1" applyBorder="1" applyAlignment="1">
      <alignment horizontal="left" vertical="center" wrapText="1"/>
      <protection/>
    </xf>
    <xf numFmtId="166" fontId="4" fillId="0" borderId="4" xfId="22" applyNumberFormat="1" applyFont="1" applyBorder="1" applyAlignment="1">
      <alignment horizontal="left" vertical="center" wrapText="1"/>
      <protection/>
    </xf>
    <xf numFmtId="3" fontId="8" fillId="0" borderId="2" xfId="22" applyNumberFormat="1" applyFont="1" applyBorder="1" applyAlignment="1">
      <alignment vertical="center" wrapText="1"/>
      <protection/>
    </xf>
    <xf numFmtId="3" fontId="7" fillId="0" borderId="4" xfId="22" applyNumberFormat="1" applyFont="1" applyBorder="1" applyAlignment="1">
      <alignment vertical="center" wrapText="1"/>
      <protection/>
    </xf>
    <xf numFmtId="3" fontId="4" fillId="0" borderId="4" xfId="22" applyNumberFormat="1" applyFont="1" applyBorder="1" applyAlignment="1">
      <alignment vertical="center" wrapText="1"/>
      <protection/>
    </xf>
    <xf numFmtId="49" fontId="7" fillId="0" borderId="3" xfId="21" applyNumberFormat="1" applyFont="1" applyBorder="1" applyAlignment="1">
      <alignment horizontal="center" vertical="center" wrapText="1"/>
      <protection/>
    </xf>
    <xf numFmtId="49" fontId="7" fillId="0" borderId="3" xfId="21" applyNumberFormat="1" applyFont="1" applyBorder="1" applyAlignment="1">
      <alignment horizontal="center" vertical="center" textRotation="90" wrapText="1"/>
      <protection/>
    </xf>
    <xf numFmtId="49" fontId="8" fillId="0" borderId="3" xfId="21" applyNumberFormat="1" applyFont="1" applyBorder="1" applyAlignment="1">
      <alignment horizontal="center" vertical="center" wrapText="1"/>
      <protection/>
    </xf>
    <xf numFmtId="166" fontId="7" fillId="0" borderId="3" xfId="22" applyNumberFormat="1" applyFont="1" applyBorder="1" applyAlignment="1">
      <alignment vertical="center" wrapText="1"/>
      <protection/>
    </xf>
    <xf numFmtId="3" fontId="8" fillId="0" borderId="2" xfId="22" applyNumberFormat="1" applyFont="1" applyBorder="1" applyAlignment="1">
      <alignment vertical="center" wrapText="1"/>
      <protection/>
    </xf>
    <xf numFmtId="3" fontId="7" fillId="0" borderId="5" xfId="22" applyNumberFormat="1" applyFont="1" applyBorder="1" applyAlignment="1">
      <alignment horizontal="left" vertical="center" wrapText="1"/>
      <protection/>
    </xf>
    <xf numFmtId="3" fontId="10" fillId="0" borderId="2" xfId="22" applyNumberFormat="1" applyFont="1" applyBorder="1" applyAlignment="1">
      <alignment vertical="center" wrapText="1"/>
      <protection/>
    </xf>
    <xf numFmtId="166" fontId="4" fillId="0" borderId="3" xfId="22" applyNumberFormat="1" applyFont="1" applyBorder="1" applyAlignment="1">
      <alignment horizontal="left" vertical="center" wrapText="1"/>
      <protection/>
    </xf>
    <xf numFmtId="3" fontId="7" fillId="0" borderId="3" xfId="22" applyNumberFormat="1" applyFont="1" applyBorder="1" applyAlignment="1">
      <alignment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8" fillId="0" borderId="3" xfId="22" applyNumberFormat="1" applyFont="1" applyBorder="1" applyAlignment="1">
      <alignment vertical="center" wrapText="1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6" fontId="8" fillId="0" borderId="3" xfId="22" applyNumberFormat="1" applyFont="1" applyBorder="1" applyAlignment="1">
      <alignment vertical="center" wrapText="1"/>
      <protection/>
    </xf>
    <xf numFmtId="166" fontId="4" fillId="0" borderId="3" xfId="22" applyNumberFormat="1" applyFont="1" applyBorder="1" applyAlignment="1">
      <alignment vertical="center" wrapText="1"/>
      <protection/>
    </xf>
    <xf numFmtId="3" fontId="4" fillId="0" borderId="3" xfId="22" applyNumberFormat="1" applyFont="1" applyBorder="1" applyAlignment="1">
      <alignment vertical="center" wrapText="1"/>
      <protection/>
    </xf>
    <xf numFmtId="49" fontId="7" fillId="0" borderId="3" xfId="22" applyNumberFormat="1" applyFont="1" applyBorder="1" applyAlignment="1">
      <alignment horizontal="center" vertical="top"/>
      <protection/>
    </xf>
    <xf numFmtId="3" fontId="4" fillId="0" borderId="1" xfId="22" applyNumberFormat="1" applyFont="1" applyBorder="1" applyAlignment="1">
      <alignment vertical="center" wrapText="1"/>
      <protection/>
    </xf>
    <xf numFmtId="0" fontId="14" fillId="0" borderId="3" xfId="0" applyFont="1" applyBorder="1" applyAlignment="1">
      <alignment vertical="center" wrapText="1"/>
    </xf>
    <xf numFmtId="3" fontId="15" fillId="0" borderId="3" xfId="22" applyNumberFormat="1" applyFont="1" applyBorder="1" applyAlignment="1">
      <alignment horizontal="left" vertical="center" wrapText="1"/>
      <protection/>
    </xf>
    <xf numFmtId="49" fontId="14" fillId="0" borderId="3" xfId="0" applyNumberFormat="1" applyFont="1" applyFill="1" applyBorder="1" applyAlignment="1">
      <alignment horizontal="center" vertical="top" wrapText="1"/>
    </xf>
    <xf numFmtId="3" fontId="14" fillId="0" borderId="3" xfId="22" applyNumberFormat="1" applyFont="1" applyBorder="1" applyAlignment="1">
      <alignment horizontal="left" vertical="center" wrapText="1"/>
      <protection/>
    </xf>
    <xf numFmtId="3" fontId="16" fillId="0" borderId="3" xfId="22" applyNumberFormat="1" applyFont="1" applyBorder="1" applyAlignment="1">
      <alignment horizontal="left" vertical="center" wrapText="1"/>
      <protection/>
    </xf>
    <xf numFmtId="0" fontId="16" fillId="0" borderId="3" xfId="0" applyFont="1" applyBorder="1" applyAlignment="1">
      <alignment vertical="center" wrapText="1"/>
    </xf>
    <xf numFmtId="169" fontId="14" fillId="0" borderId="3" xfId="0" applyNumberFormat="1" applyFont="1" applyBorder="1" applyAlignment="1">
      <alignment horizontal="center" vertical="center" wrapText="1"/>
    </xf>
    <xf numFmtId="169" fontId="15" fillId="0" borderId="3" xfId="22" applyNumberFormat="1" applyFont="1" applyFill="1" applyBorder="1" applyAlignment="1">
      <alignment horizontal="center" vertical="center" wrapText="1"/>
      <protection/>
    </xf>
    <xf numFmtId="169" fontId="15" fillId="0" borderId="3" xfId="0" applyNumberFormat="1" applyFont="1" applyBorder="1" applyAlignment="1">
      <alignment horizontal="center" vertical="center" wrapText="1"/>
    </xf>
    <xf numFmtId="169" fontId="14" fillId="0" borderId="3" xfId="2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4" fillId="0" borderId="0" xfId="21" applyNumberFormat="1" applyFont="1" applyAlignment="1">
      <alignment horizontal="center"/>
      <protection/>
    </xf>
    <xf numFmtId="49" fontId="8" fillId="0" borderId="3" xfId="22" applyNumberFormat="1" applyFont="1" applyBorder="1" applyAlignment="1">
      <alignment horizontal="center" vertical="top"/>
      <protection/>
    </xf>
    <xf numFmtId="49" fontId="8" fillId="0" borderId="3" xfId="22" applyNumberFormat="1" applyFont="1" applyBorder="1" applyAlignment="1">
      <alignment horizontal="center" vertical="top"/>
      <protection/>
    </xf>
    <xf numFmtId="49" fontId="7" fillId="0" borderId="3" xfId="22" applyNumberFormat="1" applyFont="1" applyBorder="1" applyAlignment="1">
      <alignment horizontal="center" vertical="top"/>
      <protection/>
    </xf>
    <xf numFmtId="49" fontId="4" fillId="0" borderId="3" xfId="22" applyNumberFormat="1" applyFont="1" applyBorder="1" applyAlignment="1">
      <alignment horizontal="center" vertical="top"/>
      <protection/>
    </xf>
    <xf numFmtId="3" fontId="4" fillId="0" borderId="1" xfId="22" applyNumberFormat="1" applyFont="1" applyBorder="1" applyAlignment="1">
      <alignment horizontal="left" vertical="center" wrapText="1"/>
      <protection/>
    </xf>
    <xf numFmtId="3" fontId="4" fillId="0" borderId="1" xfId="22" applyNumberFormat="1" applyFont="1" applyBorder="1" applyAlignment="1">
      <alignment vertical="center" wrapText="1"/>
      <protection/>
    </xf>
    <xf numFmtId="49" fontId="4" fillId="0" borderId="3" xfId="22" applyNumberFormat="1" applyFont="1" applyBorder="1" applyAlignment="1">
      <alignment horizontal="center" vertical="top"/>
      <protection/>
    </xf>
    <xf numFmtId="3" fontId="4" fillId="0" borderId="3" xfId="22" applyNumberFormat="1" applyFont="1" applyBorder="1" applyAlignment="1">
      <alignment horizontal="left" vertical="center" wrapText="1"/>
      <protection/>
    </xf>
    <xf numFmtId="49" fontId="4" fillId="0" borderId="3" xfId="22" applyNumberFormat="1" applyFont="1" applyBorder="1" applyAlignment="1">
      <alignment horizontal="center" vertical="center"/>
      <protection/>
    </xf>
    <xf numFmtId="3" fontId="7" fillId="0" borderId="6" xfId="22" applyNumberFormat="1" applyFont="1" applyBorder="1" applyAlignment="1">
      <alignment horizontal="center" vertical="center" wrapText="1"/>
      <protection/>
    </xf>
    <xf numFmtId="3" fontId="4" fillId="0" borderId="6" xfId="22" applyNumberFormat="1" applyFont="1" applyBorder="1" applyAlignment="1">
      <alignment horizontal="center" vertical="center" wrapText="1"/>
      <protection/>
    </xf>
    <xf numFmtId="49" fontId="4" fillId="0" borderId="6" xfId="22" applyNumberFormat="1" applyFont="1" applyBorder="1" applyAlignment="1">
      <alignment horizontal="center" vertical="center" wrapText="1"/>
      <protection/>
    </xf>
    <xf numFmtId="49" fontId="8" fillId="0" borderId="3" xfId="22" applyNumberFormat="1" applyFont="1" applyBorder="1" applyAlignment="1">
      <alignment horizontal="center" vertical="center" wrapText="1"/>
      <protection/>
    </xf>
    <xf numFmtId="3" fontId="8" fillId="0" borderId="3" xfId="22" applyNumberFormat="1" applyFont="1" applyBorder="1" applyAlignment="1">
      <alignment horizontal="center" vertical="center" wrapText="1"/>
      <protection/>
    </xf>
    <xf numFmtId="49" fontId="7" fillId="0" borderId="6" xfId="22" applyNumberFormat="1" applyFont="1" applyBorder="1" applyAlignment="1">
      <alignment horizontal="center" vertical="center" wrapText="1"/>
      <protection/>
    </xf>
    <xf numFmtId="49" fontId="4" fillId="0" borderId="3" xfId="22" applyNumberFormat="1" applyFont="1" applyBorder="1" applyAlignment="1">
      <alignment horizontal="center" vertical="center"/>
      <protection/>
    </xf>
    <xf numFmtId="3" fontId="8" fillId="0" borderId="3" xfId="22" applyNumberFormat="1" applyFont="1" applyBorder="1" applyAlignment="1">
      <alignment horizontal="center" vertical="center" wrapText="1"/>
      <protection/>
    </xf>
    <xf numFmtId="3" fontId="4" fillId="0" borderId="3" xfId="22" applyNumberFormat="1" applyFont="1" applyBorder="1" applyAlignment="1">
      <alignment horizontal="center" vertical="center" wrapText="1"/>
      <protection/>
    </xf>
    <xf numFmtId="3" fontId="8" fillId="0" borderId="6" xfId="22" applyNumberFormat="1" applyFont="1" applyBorder="1" applyAlignment="1">
      <alignment horizontal="center" vertical="center" wrapText="1"/>
      <protection/>
    </xf>
    <xf numFmtId="3" fontId="9" fillId="0" borderId="6" xfId="22" applyNumberFormat="1" applyFont="1" applyBorder="1" applyAlignment="1">
      <alignment horizontal="center" vertical="center" wrapText="1"/>
      <protection/>
    </xf>
    <xf numFmtId="49" fontId="4" fillId="0" borderId="6" xfId="22" applyNumberFormat="1" applyFont="1" applyBorder="1" applyAlignment="1">
      <alignment horizontal="center" vertical="center" wrapText="1"/>
      <protection/>
    </xf>
    <xf numFmtId="3" fontId="4" fillId="0" borderId="6" xfId="22" applyNumberFormat="1" applyFont="1" applyBorder="1" applyAlignment="1">
      <alignment horizontal="center" vertical="center" wrapText="1"/>
      <protection/>
    </xf>
    <xf numFmtId="3" fontId="7" fillId="0" borderId="3" xfId="22" applyNumberFormat="1" applyFont="1" applyBorder="1" applyAlignment="1">
      <alignment horizontal="center" vertical="center" wrapText="1"/>
      <protection/>
    </xf>
    <xf numFmtId="166" fontId="8" fillId="0" borderId="3" xfId="22" applyNumberFormat="1" applyFont="1" applyBorder="1" applyAlignment="1">
      <alignment horizontal="center" vertical="center" wrapText="1"/>
      <protection/>
    </xf>
    <xf numFmtId="166" fontId="7" fillId="0" borderId="3" xfId="22" applyNumberFormat="1" applyFont="1" applyBorder="1" applyAlignment="1">
      <alignment horizontal="center" vertical="center" wrapText="1"/>
      <protection/>
    </xf>
    <xf numFmtId="166" fontId="4" fillId="0" borderId="3" xfId="22" applyNumberFormat="1" applyFont="1" applyBorder="1" applyAlignment="1">
      <alignment horizontal="center" vertical="center" wrapText="1"/>
      <protection/>
    </xf>
    <xf numFmtId="166" fontId="9" fillId="0" borderId="3" xfId="22" applyNumberFormat="1" applyFont="1" applyBorder="1" applyAlignment="1">
      <alignment horizontal="center" vertical="center" wrapText="1"/>
      <protection/>
    </xf>
    <xf numFmtId="49" fontId="7" fillId="0" borderId="3" xfId="22" applyNumberFormat="1" applyFont="1" applyBorder="1" applyAlignment="1">
      <alignment horizontal="center" vertical="center"/>
      <protection/>
    </xf>
    <xf numFmtId="3" fontId="4" fillId="0" borderId="3" xfId="22" applyNumberFormat="1" applyFont="1" applyBorder="1" applyAlignment="1">
      <alignment horizontal="center" vertical="center" wrapText="1"/>
      <protection/>
    </xf>
    <xf numFmtId="0" fontId="15" fillId="0" borderId="3" xfId="0" applyFont="1" applyBorder="1" applyAlignment="1">
      <alignment vertical="center" wrapText="1"/>
    </xf>
    <xf numFmtId="0" fontId="0" fillId="0" borderId="0" xfId="0" applyFont="1" applyAlignment="1">
      <alignment/>
    </xf>
    <xf numFmtId="49" fontId="15" fillId="0" borderId="3" xfId="0" applyNumberFormat="1" applyFont="1" applyFill="1" applyBorder="1" applyAlignment="1">
      <alignment horizontal="center" vertical="top" wrapText="1"/>
    </xf>
    <xf numFmtId="169" fontId="15" fillId="0" borderId="3" xfId="22" applyNumberFormat="1" applyFont="1" applyBorder="1" applyAlignment="1">
      <alignment horizontal="center" vertical="center" wrapText="1"/>
      <protection/>
    </xf>
    <xf numFmtId="49" fontId="4" fillId="0" borderId="3" xfId="21" applyNumberFormat="1" applyFont="1" applyBorder="1" applyAlignment="1">
      <alignment horizontal="center" vertical="center" wrapText="1"/>
      <protection/>
    </xf>
    <xf numFmtId="166" fontId="4" fillId="0" borderId="3" xfId="22" applyNumberFormat="1" applyFont="1" applyBorder="1" applyAlignment="1">
      <alignment vertical="center" wrapText="1"/>
      <protection/>
    </xf>
    <xf numFmtId="166" fontId="7" fillId="0" borderId="3" xfId="22" applyNumberFormat="1" applyFont="1" applyBorder="1" applyAlignment="1">
      <alignment horizontal="left" vertical="center" wrapText="1"/>
      <protection/>
    </xf>
    <xf numFmtId="3" fontId="8" fillId="0" borderId="3" xfId="22" applyNumberFormat="1" applyFont="1" applyBorder="1" applyAlignment="1">
      <alignment horizontal="left" vertical="center" wrapText="1"/>
      <protection/>
    </xf>
    <xf numFmtId="3" fontId="4" fillId="0" borderId="3" xfId="22" applyNumberFormat="1" applyFont="1" applyBorder="1" applyAlignment="1">
      <alignment horizontal="left" vertical="center" wrapText="1"/>
      <protection/>
    </xf>
    <xf numFmtId="169" fontId="16" fillId="0" borderId="3" xfId="22" applyNumberFormat="1" applyFont="1" applyFill="1" applyBorder="1" applyAlignment="1">
      <alignment horizontal="center" vertical="center" wrapText="1"/>
      <protection/>
    </xf>
    <xf numFmtId="3" fontId="8" fillId="0" borderId="3" xfId="22" applyNumberFormat="1" applyFont="1" applyBorder="1" applyAlignment="1">
      <alignment horizontal="left" vertical="center" wrapText="1"/>
      <protection/>
    </xf>
    <xf numFmtId="3" fontId="7" fillId="0" borderId="3" xfId="22" applyNumberFormat="1" applyFont="1" applyBorder="1" applyAlignment="1">
      <alignment vertical="center" wrapText="1"/>
      <protection/>
    </xf>
    <xf numFmtId="49" fontId="4" fillId="0" borderId="3" xfId="22" applyNumberFormat="1" applyFont="1" applyBorder="1" applyAlignment="1">
      <alignment horizontal="center" vertical="center" wrapText="1"/>
      <protection/>
    </xf>
    <xf numFmtId="3" fontId="8" fillId="0" borderId="3" xfId="22" applyNumberFormat="1" applyFont="1" applyBorder="1" applyAlignment="1">
      <alignment vertical="center" wrapText="1"/>
      <protection/>
    </xf>
    <xf numFmtId="49" fontId="8" fillId="0" borderId="3" xfId="22" applyNumberFormat="1" applyFont="1" applyBorder="1" applyAlignment="1">
      <alignment horizontal="center" vertical="center"/>
      <protection/>
    </xf>
    <xf numFmtId="49" fontId="7" fillId="0" borderId="3" xfId="22" applyNumberFormat="1" applyFont="1" applyBorder="1" applyAlignment="1">
      <alignment horizontal="center" vertical="center"/>
      <protection/>
    </xf>
    <xf numFmtId="49" fontId="9" fillId="0" borderId="3" xfId="22" applyNumberFormat="1" applyFont="1" applyBorder="1" applyAlignment="1">
      <alignment horizontal="center" vertical="center"/>
      <protection/>
    </xf>
    <xf numFmtId="49" fontId="7" fillId="0" borderId="6" xfId="22" applyNumberFormat="1" applyFont="1" applyBorder="1" applyAlignment="1">
      <alignment horizontal="center" vertical="center"/>
      <protection/>
    </xf>
    <xf numFmtId="49" fontId="8" fillId="0" borderId="6" xfId="22" applyNumberFormat="1" applyFont="1" applyBorder="1" applyAlignment="1">
      <alignment horizontal="center" vertical="center"/>
      <protection/>
    </xf>
    <xf numFmtId="49" fontId="4" fillId="0" borderId="6" xfId="22" applyNumberFormat="1" applyFont="1" applyBorder="1" applyAlignment="1">
      <alignment horizontal="center" vertical="center"/>
      <protection/>
    </xf>
    <xf numFmtId="49" fontId="8" fillId="0" borderId="3" xfId="22" applyNumberFormat="1" applyFont="1" applyBorder="1" applyAlignment="1">
      <alignment horizontal="center" vertical="center"/>
      <protection/>
    </xf>
    <xf numFmtId="49" fontId="4" fillId="0" borderId="6" xfId="22" applyNumberFormat="1" applyFont="1" applyBorder="1" applyAlignment="1">
      <alignment horizontal="center" vertical="center"/>
      <protection/>
    </xf>
    <xf numFmtId="49" fontId="9" fillId="0" borderId="3" xfId="22" applyNumberFormat="1" applyFont="1" applyBorder="1" applyAlignment="1">
      <alignment horizontal="center" vertical="center"/>
      <protection/>
    </xf>
    <xf numFmtId="49" fontId="14" fillId="0" borderId="3" xfId="0" applyNumberFormat="1" applyFont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4" fillId="0" borderId="3" xfId="21" applyNumberFormat="1" applyFont="1" applyBorder="1" applyAlignment="1">
      <alignment horizontal="center" vertical="center"/>
      <protection/>
    </xf>
    <xf numFmtId="49" fontId="10" fillId="0" borderId="3" xfId="22" applyNumberFormat="1" applyFont="1" applyBorder="1" applyAlignment="1">
      <alignment horizontal="center" vertical="center"/>
      <protection/>
    </xf>
    <xf numFmtId="49" fontId="16" fillId="0" borderId="3" xfId="0" applyNumberFormat="1" applyFont="1" applyFill="1" applyBorder="1" applyAlignment="1">
      <alignment horizontal="center" vertical="top" wrapText="1"/>
    </xf>
    <xf numFmtId="49" fontId="7" fillId="0" borderId="2" xfId="22" applyNumberFormat="1" applyFont="1" applyBorder="1" applyAlignment="1">
      <alignment horizontal="left" vertical="center" wrapText="1"/>
      <protection/>
    </xf>
    <xf numFmtId="49" fontId="4" fillId="0" borderId="1" xfId="22" applyNumberFormat="1" applyFont="1" applyBorder="1" applyAlignment="1">
      <alignment horizontal="left" vertical="center" wrapText="1"/>
      <protection/>
    </xf>
    <xf numFmtId="49" fontId="7" fillId="0" borderId="1" xfId="22" applyNumberFormat="1" applyFont="1" applyBorder="1" applyAlignment="1">
      <alignment horizontal="left" vertical="center" wrapText="1"/>
      <protection/>
    </xf>
    <xf numFmtId="0" fontId="15" fillId="0" borderId="2" xfId="0" applyFont="1" applyBorder="1" applyAlignment="1">
      <alignment vertical="center" wrapText="1"/>
    </xf>
    <xf numFmtId="49" fontId="7" fillId="0" borderId="3" xfId="22" applyNumberFormat="1" applyFont="1" applyBorder="1" applyAlignment="1">
      <alignment horizontal="left" vertical="center" wrapText="1"/>
      <protection/>
    </xf>
    <xf numFmtId="49" fontId="4" fillId="0" borderId="3" xfId="22" applyNumberFormat="1" applyFont="1" applyBorder="1" applyAlignment="1">
      <alignment horizontal="left" vertical="center" wrapText="1"/>
      <protection/>
    </xf>
    <xf numFmtId="49" fontId="8" fillId="0" borderId="3" xfId="22" applyNumberFormat="1" applyFont="1" applyBorder="1" applyAlignment="1">
      <alignment horizontal="left" vertical="center" wrapText="1"/>
      <protection/>
    </xf>
    <xf numFmtId="0" fontId="7" fillId="0" borderId="3" xfId="21" applyFont="1" applyBorder="1" applyAlignment="1">
      <alignment vertical="center"/>
      <protection/>
    </xf>
    <xf numFmtId="0" fontId="8" fillId="0" borderId="3" xfId="21" applyFont="1" applyBorder="1" applyAlignment="1">
      <alignment vertical="center"/>
      <protection/>
    </xf>
    <xf numFmtId="0" fontId="7" fillId="0" borderId="3" xfId="21" applyFont="1" applyBorder="1" applyAlignment="1">
      <alignment vertical="center" wrapText="1"/>
      <protection/>
    </xf>
    <xf numFmtId="0" fontId="4" fillId="0" borderId="3" xfId="21" applyFont="1" applyBorder="1" applyAlignment="1">
      <alignment vertical="center"/>
      <protection/>
    </xf>
    <xf numFmtId="0" fontId="7" fillId="0" borderId="3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49" fontId="7" fillId="0" borderId="3" xfId="22" applyNumberFormat="1" applyFont="1" applyBorder="1" applyAlignment="1">
      <alignment horizontal="left" vertical="center"/>
      <protection/>
    </xf>
    <xf numFmtId="49" fontId="8" fillId="0" borderId="2" xfId="22" applyNumberFormat="1" applyFont="1" applyBorder="1" applyAlignment="1">
      <alignment horizontal="left" vertical="center" wrapText="1"/>
      <protection/>
    </xf>
    <xf numFmtId="49" fontId="4" fillId="0" borderId="3" xfId="21" applyNumberFormat="1" applyFont="1" applyBorder="1" applyAlignment="1">
      <alignment horizontal="left" vertical="center" wrapText="1"/>
      <protection/>
    </xf>
    <xf numFmtId="3" fontId="4" fillId="0" borderId="5" xfId="22" applyNumberFormat="1" applyFont="1" applyBorder="1" applyAlignment="1">
      <alignment vertical="center" wrapText="1"/>
      <protection/>
    </xf>
    <xf numFmtId="3" fontId="4" fillId="0" borderId="5" xfId="22" applyNumberFormat="1" applyFont="1" applyBorder="1" applyAlignment="1">
      <alignment horizontal="left" vertical="center" wrapText="1"/>
      <protection/>
    </xf>
    <xf numFmtId="169" fontId="16" fillId="0" borderId="3" xfId="0" applyNumberFormat="1" applyFont="1" applyBorder="1" applyAlignment="1">
      <alignment horizontal="center" vertical="center" wrapText="1"/>
    </xf>
    <xf numFmtId="3" fontId="7" fillId="0" borderId="5" xfId="22" applyNumberFormat="1" applyFont="1" applyBorder="1" applyAlignment="1">
      <alignment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right"/>
    </xf>
    <xf numFmtId="0" fontId="4" fillId="0" borderId="3" xfId="21" applyFont="1" applyBorder="1" applyAlignment="1">
      <alignment vertical="center" wrapText="1"/>
      <protection/>
    </xf>
    <xf numFmtId="169" fontId="0" fillId="0" borderId="0" xfId="0" applyNumberFormat="1" applyAlignment="1">
      <alignment/>
    </xf>
    <xf numFmtId="49" fontId="4" fillId="0" borderId="3" xfId="21" applyNumberFormat="1" applyFont="1" applyBorder="1" applyAlignment="1">
      <alignment horizontal="center" vertical="center" textRotation="90" wrapText="1"/>
      <protection/>
    </xf>
    <xf numFmtId="0" fontId="15" fillId="0" borderId="0" xfId="0" applyFont="1" applyAlignment="1">
      <alignment/>
    </xf>
    <xf numFmtId="3" fontId="9" fillId="0" borderId="3" xfId="22" applyNumberFormat="1" applyFont="1" applyBorder="1" applyAlignment="1">
      <alignment vertical="center" wrapText="1"/>
      <protection/>
    </xf>
    <xf numFmtId="3" fontId="9" fillId="0" borderId="2" xfId="22" applyNumberFormat="1" applyFont="1" applyBorder="1" applyAlignment="1">
      <alignment vertical="center" wrapText="1"/>
      <protection/>
    </xf>
    <xf numFmtId="0" fontId="17" fillId="0" borderId="0" xfId="0" applyFont="1" applyAlignment="1">
      <alignment/>
    </xf>
    <xf numFmtId="169" fontId="0" fillId="0" borderId="0" xfId="0" applyNumberFormat="1" applyAlignment="1">
      <alignment horizontal="right"/>
    </xf>
    <xf numFmtId="169" fontId="4" fillId="0" borderId="0" xfId="21" applyNumberFormat="1" applyFont="1" applyAlignment="1">
      <alignment/>
      <protection/>
    </xf>
    <xf numFmtId="169" fontId="4" fillId="0" borderId="3" xfId="21" applyNumberFormat="1" applyFont="1" applyBorder="1" applyAlignment="1">
      <alignment horizontal="center" vertical="center" wrapText="1"/>
      <protection/>
    </xf>
    <xf numFmtId="169" fontId="8" fillId="0" borderId="3" xfId="21" applyNumberFormat="1" applyFont="1" applyBorder="1" applyAlignment="1">
      <alignment horizontal="center" vertical="center"/>
      <protection/>
    </xf>
    <xf numFmtId="169" fontId="16" fillId="0" borderId="3" xfId="0" applyNumberFormat="1" applyFont="1" applyBorder="1" applyAlignment="1">
      <alignment horizontal="center" vertical="center"/>
    </xf>
    <xf numFmtId="169" fontId="7" fillId="0" borderId="3" xfId="21" applyNumberFormat="1" applyFont="1" applyBorder="1" applyAlignment="1">
      <alignment horizontal="center" vertical="center"/>
      <protection/>
    </xf>
    <xf numFmtId="169" fontId="4" fillId="0" borderId="3" xfId="21" applyNumberFormat="1" applyFont="1" applyBorder="1" applyAlignment="1">
      <alignment horizontal="center" vertical="center"/>
      <protection/>
    </xf>
    <xf numFmtId="169" fontId="8" fillId="0" borderId="3" xfId="21" applyNumberFormat="1" applyFont="1" applyBorder="1" applyAlignment="1">
      <alignment horizontal="center" vertical="center"/>
      <protection/>
    </xf>
    <xf numFmtId="169" fontId="18" fillId="0" borderId="3" xfId="21" applyNumberFormat="1" applyFont="1" applyBorder="1" applyAlignment="1">
      <alignment horizontal="center" vertical="center"/>
      <protection/>
    </xf>
    <xf numFmtId="169" fontId="4" fillId="0" borderId="0" xfId="21" applyNumberFormat="1" applyFont="1" applyAlignment="1">
      <alignment vertical="center"/>
      <protection/>
    </xf>
    <xf numFmtId="169" fontId="0" fillId="0" borderId="0" xfId="0" applyNumberFormat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6" fillId="0" borderId="3" xfId="0" applyFont="1" applyBorder="1" applyAlignment="1">
      <alignment/>
    </xf>
    <xf numFmtId="0" fontId="18" fillId="0" borderId="3" xfId="0" applyFont="1" applyBorder="1" applyAlignment="1">
      <alignment/>
    </xf>
    <xf numFmtId="169" fontId="15" fillId="0" borderId="0" xfId="0" applyNumberFormat="1" applyFont="1" applyAlignment="1">
      <alignment vertical="center"/>
    </xf>
    <xf numFmtId="0" fontId="19" fillId="0" borderId="3" xfId="0" applyFont="1" applyBorder="1" applyAlignment="1">
      <alignment wrapText="1"/>
    </xf>
    <xf numFmtId="169" fontId="4" fillId="0" borderId="3" xfId="21" applyNumberFormat="1" applyFont="1" applyBorder="1" applyAlignment="1">
      <alignment horizontal="center" vertical="center"/>
      <protection/>
    </xf>
    <xf numFmtId="169" fontId="7" fillId="0" borderId="3" xfId="21" applyNumberFormat="1" applyFont="1" applyBorder="1" applyAlignment="1">
      <alignment horizontal="center" vertical="center"/>
      <protection/>
    </xf>
    <xf numFmtId="169" fontId="10" fillId="0" borderId="3" xfId="21" applyNumberFormat="1" applyFont="1" applyBorder="1" applyAlignment="1">
      <alignment horizontal="center" vertical="center"/>
      <protection/>
    </xf>
    <xf numFmtId="169" fontId="9" fillId="0" borderId="3" xfId="21" applyNumberFormat="1" applyFont="1" applyBorder="1" applyAlignment="1">
      <alignment horizontal="center" vertical="center"/>
      <protection/>
    </xf>
    <xf numFmtId="169" fontId="9" fillId="0" borderId="3" xfId="21" applyNumberFormat="1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0" fillId="0" borderId="0" xfId="0" applyAlignment="1">
      <alignment/>
    </xf>
  </cellXfs>
  <cellStyles count="13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Бюджет2001_1" xfId="21"/>
    <cellStyle name="Обычный_РАСХ98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0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5.375" style="0" customWidth="1"/>
    <col min="2" max="2" width="9.75390625" style="52" customWidth="1"/>
    <col min="3" max="3" width="4.375" style="52" customWidth="1"/>
    <col min="4" max="4" width="47.625" style="0" customWidth="1"/>
    <col min="5" max="7" width="12.25390625" style="137" customWidth="1"/>
  </cols>
  <sheetData>
    <row r="1" spans="6:7" ht="12.75">
      <c r="F1" s="135" t="s">
        <v>492</v>
      </c>
      <c r="G1" s="135"/>
    </row>
    <row r="2" spans="4:7" ht="12.75">
      <c r="D2" s="139"/>
      <c r="E2" s="143"/>
      <c r="F2" s="143"/>
      <c r="G2" s="135" t="s">
        <v>493</v>
      </c>
    </row>
    <row r="3" spans="4:7" ht="12.75">
      <c r="D3" s="139"/>
      <c r="E3" s="143"/>
      <c r="F3" s="143" t="s">
        <v>495</v>
      </c>
      <c r="G3" s="135"/>
    </row>
    <row r="4" spans="4:7" ht="12.75">
      <c r="D4" s="139"/>
      <c r="E4" s="143"/>
      <c r="F4" s="143"/>
      <c r="G4" s="142"/>
    </row>
    <row r="5" spans="4:7" ht="12.75">
      <c r="D5" s="139"/>
      <c r="E5" s="143"/>
      <c r="F5" s="143"/>
      <c r="G5" s="135" t="s">
        <v>491</v>
      </c>
    </row>
    <row r="7" spans="3:7" ht="15.75">
      <c r="C7" s="165" t="s">
        <v>494</v>
      </c>
      <c r="D7" s="52"/>
      <c r="E7" s="166"/>
      <c r="F7"/>
      <c r="G7"/>
    </row>
    <row r="8" spans="5:7" ht="12.75">
      <c r="E8" s="144"/>
      <c r="F8" s="144"/>
      <c r="G8" s="144"/>
    </row>
    <row r="9" spans="1:7" ht="14.25">
      <c r="A9" s="1"/>
      <c r="B9" s="53"/>
      <c r="C9" s="53"/>
      <c r="D9" s="2"/>
      <c r="G9" s="135" t="s">
        <v>51</v>
      </c>
    </row>
    <row r="10" spans="1:7" ht="76.5" customHeight="1">
      <c r="A10" s="138" t="s">
        <v>165</v>
      </c>
      <c r="B10" s="138" t="s">
        <v>166</v>
      </c>
      <c r="C10" s="138" t="s">
        <v>167</v>
      </c>
      <c r="D10" s="134" t="s">
        <v>168</v>
      </c>
      <c r="E10" s="145" t="s">
        <v>52</v>
      </c>
      <c r="F10" s="145" t="s">
        <v>53</v>
      </c>
      <c r="G10" s="145" t="s">
        <v>54</v>
      </c>
    </row>
    <row r="11" spans="1:7" ht="12.75">
      <c r="A11" s="100" t="s">
        <v>169</v>
      </c>
      <c r="B11" s="100"/>
      <c r="C11" s="63"/>
      <c r="D11" s="3" t="s">
        <v>170</v>
      </c>
      <c r="E11" s="148">
        <f>E12+E16+E25+E40+E69+E73+E52+E65</f>
        <v>50536.200000000004</v>
      </c>
      <c r="F11" s="148">
        <f>F12+F16+F25+F40+F69+F73+F52+F65</f>
        <v>59869.20000000001</v>
      </c>
      <c r="G11" s="148">
        <f>G12+G16+G25+G40+G69+G73+G52+G65</f>
        <v>43288.6</v>
      </c>
    </row>
    <row r="12" spans="1:7" ht="40.5">
      <c r="A12" s="101" t="s">
        <v>171</v>
      </c>
      <c r="B12" s="81"/>
      <c r="C12" s="63"/>
      <c r="D12" s="4" t="s">
        <v>318</v>
      </c>
      <c r="E12" s="148">
        <f>E13</f>
        <v>272</v>
      </c>
      <c r="F12" s="148">
        <f>F13</f>
        <v>322</v>
      </c>
      <c r="G12" s="148">
        <f>G13</f>
        <v>316.8</v>
      </c>
    </row>
    <row r="13" spans="1:7" ht="25.5">
      <c r="A13" s="100"/>
      <c r="B13" s="40" t="s">
        <v>320</v>
      </c>
      <c r="C13" s="63"/>
      <c r="D13" s="114" t="s">
        <v>319</v>
      </c>
      <c r="E13" s="148">
        <f>E15</f>
        <v>272</v>
      </c>
      <c r="F13" s="148">
        <f>F15</f>
        <v>322</v>
      </c>
      <c r="G13" s="148">
        <f>G15</f>
        <v>316.8</v>
      </c>
    </row>
    <row r="14" spans="1:7" s="36" customFormat="1" ht="12.75">
      <c r="A14" s="102"/>
      <c r="B14" s="57" t="s">
        <v>326</v>
      </c>
      <c r="C14" s="64"/>
      <c r="D14" s="58" t="s">
        <v>288</v>
      </c>
      <c r="E14" s="160">
        <f>E15</f>
        <v>272</v>
      </c>
      <c r="F14" s="160">
        <f>F15</f>
        <v>322</v>
      </c>
      <c r="G14" s="160">
        <f>G15</f>
        <v>316.8</v>
      </c>
    </row>
    <row r="15" spans="1:7" s="36" customFormat="1" ht="12.75">
      <c r="A15" s="102"/>
      <c r="B15" s="57"/>
      <c r="C15" s="65" t="s">
        <v>340</v>
      </c>
      <c r="D15" s="58" t="s">
        <v>327</v>
      </c>
      <c r="E15" s="160">
        <v>272</v>
      </c>
      <c r="F15" s="160">
        <v>322</v>
      </c>
      <c r="G15" s="160">
        <v>316.8</v>
      </c>
    </row>
    <row r="16" spans="1:7" ht="54">
      <c r="A16" s="101" t="s">
        <v>172</v>
      </c>
      <c r="B16" s="40"/>
      <c r="C16" s="63"/>
      <c r="D16" s="4" t="s">
        <v>321</v>
      </c>
      <c r="E16" s="148">
        <f>E17</f>
        <v>1491.1999999999998</v>
      </c>
      <c r="F16" s="148">
        <f>F17</f>
        <v>1478.8</v>
      </c>
      <c r="G16" s="148">
        <f>G17</f>
        <v>1150.6</v>
      </c>
    </row>
    <row r="17" spans="1:7" ht="25.5">
      <c r="A17" s="100"/>
      <c r="B17" s="40" t="s">
        <v>320</v>
      </c>
      <c r="C17" s="63"/>
      <c r="D17" s="114" t="s">
        <v>319</v>
      </c>
      <c r="E17" s="148">
        <f>E18+E20+E22</f>
        <v>1491.1999999999998</v>
      </c>
      <c r="F17" s="148">
        <f>F18+F20+F22</f>
        <v>1478.8</v>
      </c>
      <c r="G17" s="148">
        <f>G18+G20+G22</f>
        <v>1150.6</v>
      </c>
    </row>
    <row r="18" spans="1:7" s="36" customFormat="1" ht="12.75">
      <c r="A18" s="102"/>
      <c r="B18" s="57" t="s">
        <v>322</v>
      </c>
      <c r="C18" s="64"/>
      <c r="D18" s="115" t="s">
        <v>270</v>
      </c>
      <c r="E18" s="160">
        <f>E19</f>
        <v>690.8</v>
      </c>
      <c r="F18" s="160">
        <f>F19</f>
        <v>678.4</v>
      </c>
      <c r="G18" s="160">
        <f>G19</f>
        <v>519.4</v>
      </c>
    </row>
    <row r="19" spans="1:7" s="36" customFormat="1" ht="12.75">
      <c r="A19" s="102"/>
      <c r="B19" s="57"/>
      <c r="C19" s="65" t="s">
        <v>340</v>
      </c>
      <c r="D19" s="58" t="s">
        <v>327</v>
      </c>
      <c r="E19" s="160">
        <v>690.8</v>
      </c>
      <c r="F19" s="160">
        <v>678.4</v>
      </c>
      <c r="G19" s="160">
        <v>519.4</v>
      </c>
    </row>
    <row r="20" spans="1:7" s="36" customFormat="1" ht="25.5">
      <c r="A20" s="102"/>
      <c r="B20" s="57" t="s">
        <v>323</v>
      </c>
      <c r="C20" s="65"/>
      <c r="D20" s="58" t="s">
        <v>289</v>
      </c>
      <c r="E20" s="160">
        <f>E21</f>
        <v>69</v>
      </c>
      <c r="F20" s="160">
        <f>F21</f>
        <v>69</v>
      </c>
      <c r="G20" s="160">
        <f>G21</f>
        <v>55.6</v>
      </c>
    </row>
    <row r="21" spans="1:7" s="36" customFormat="1" ht="12.75">
      <c r="A21" s="102"/>
      <c r="B21" s="57"/>
      <c r="C21" s="65" t="s">
        <v>340</v>
      </c>
      <c r="D21" s="58" t="s">
        <v>327</v>
      </c>
      <c r="E21" s="160">
        <v>69</v>
      </c>
      <c r="F21" s="160">
        <v>69</v>
      </c>
      <c r="G21" s="160">
        <v>55.6</v>
      </c>
    </row>
    <row r="22" spans="1:7" s="36" customFormat="1" ht="25.5">
      <c r="A22" s="102"/>
      <c r="B22" s="57" t="s">
        <v>324</v>
      </c>
      <c r="C22" s="65"/>
      <c r="D22" s="58" t="s">
        <v>290</v>
      </c>
      <c r="E22" s="160">
        <f>E24</f>
        <v>731.4</v>
      </c>
      <c r="F22" s="160">
        <f>F24</f>
        <v>731.4</v>
      </c>
      <c r="G22" s="160">
        <f>G24</f>
        <v>575.6</v>
      </c>
    </row>
    <row r="23" spans="1:7" s="36" customFormat="1" ht="25.5">
      <c r="A23" s="102"/>
      <c r="B23" s="60" t="s">
        <v>20</v>
      </c>
      <c r="C23" s="65"/>
      <c r="D23" s="13" t="s">
        <v>18</v>
      </c>
      <c r="E23" s="160">
        <f>E24</f>
        <v>731.4</v>
      </c>
      <c r="F23" s="160">
        <f>F24</f>
        <v>731.4</v>
      </c>
      <c r="G23" s="160">
        <f>G24</f>
        <v>575.6</v>
      </c>
    </row>
    <row r="24" spans="1:7" s="36" customFormat="1" ht="12.75">
      <c r="A24" s="102"/>
      <c r="B24" s="57"/>
      <c r="C24" s="65" t="s">
        <v>340</v>
      </c>
      <c r="D24" s="58" t="s">
        <v>327</v>
      </c>
      <c r="E24" s="160">
        <v>731.4</v>
      </c>
      <c r="F24" s="160">
        <v>731.4</v>
      </c>
      <c r="G24" s="160">
        <v>575.6</v>
      </c>
    </row>
    <row r="25" spans="1:7" ht="54">
      <c r="A25" s="103" t="s">
        <v>173</v>
      </c>
      <c r="B25" s="40"/>
      <c r="C25" s="66"/>
      <c r="D25" s="5" t="s">
        <v>325</v>
      </c>
      <c r="E25" s="146">
        <f>E26+E30</f>
        <v>21879.3</v>
      </c>
      <c r="F25" s="146">
        <f>F26+F30</f>
        <v>21007.9</v>
      </c>
      <c r="G25" s="146">
        <f>G26+G30</f>
        <v>15381.300000000001</v>
      </c>
    </row>
    <row r="26" spans="1:7" ht="25.5">
      <c r="A26" s="81"/>
      <c r="B26" s="40" t="s">
        <v>320</v>
      </c>
      <c r="C26" s="81"/>
      <c r="D26" s="114" t="s">
        <v>319</v>
      </c>
      <c r="E26" s="148">
        <f>E27</f>
        <v>21462.3</v>
      </c>
      <c r="F26" s="148">
        <f aca="true" t="shared" si="0" ref="F26:G28">F27</f>
        <v>20590.9</v>
      </c>
      <c r="G26" s="148">
        <f t="shared" si="0"/>
        <v>15065.2</v>
      </c>
    </row>
    <row r="27" spans="1:7" s="36" customFormat="1" ht="12.75">
      <c r="A27" s="69"/>
      <c r="B27" s="57" t="s">
        <v>322</v>
      </c>
      <c r="C27" s="65"/>
      <c r="D27" s="115" t="s">
        <v>270</v>
      </c>
      <c r="E27" s="160">
        <f>E28</f>
        <v>21462.3</v>
      </c>
      <c r="F27" s="160">
        <f t="shared" si="0"/>
        <v>20590.9</v>
      </c>
      <c r="G27" s="160">
        <f t="shared" si="0"/>
        <v>15065.2</v>
      </c>
    </row>
    <row r="28" spans="1:7" s="36" customFormat="1" ht="12.75">
      <c r="A28" s="69"/>
      <c r="B28" s="57"/>
      <c r="C28" s="65" t="s">
        <v>340</v>
      </c>
      <c r="D28" s="58" t="s">
        <v>327</v>
      </c>
      <c r="E28" s="160">
        <f>E29</f>
        <v>21462.3</v>
      </c>
      <c r="F28" s="160">
        <f t="shared" si="0"/>
        <v>20590.9</v>
      </c>
      <c r="G28" s="160">
        <f t="shared" si="0"/>
        <v>15065.2</v>
      </c>
    </row>
    <row r="29" spans="1:7" ht="12.75">
      <c r="A29" s="81"/>
      <c r="B29" s="40"/>
      <c r="C29" s="81"/>
      <c r="D29" s="6" t="s">
        <v>174</v>
      </c>
      <c r="E29" s="160">
        <v>21462.3</v>
      </c>
      <c r="F29" s="160">
        <v>20590.9</v>
      </c>
      <c r="G29" s="160">
        <v>15065.2</v>
      </c>
    </row>
    <row r="30" spans="1:7" ht="12.75">
      <c r="A30" s="81"/>
      <c r="B30" s="40" t="s">
        <v>328</v>
      </c>
      <c r="C30" s="100"/>
      <c r="D30" s="116" t="s">
        <v>296</v>
      </c>
      <c r="E30" s="161">
        <f>E31</f>
        <v>417</v>
      </c>
      <c r="F30" s="161">
        <f>F31</f>
        <v>417</v>
      </c>
      <c r="G30" s="161">
        <f>G31</f>
        <v>316.1</v>
      </c>
    </row>
    <row r="31" spans="1:7" s="36" customFormat="1" ht="63.75">
      <c r="A31" s="69"/>
      <c r="B31" s="57" t="s">
        <v>329</v>
      </c>
      <c r="C31" s="102"/>
      <c r="D31" s="115" t="s">
        <v>400</v>
      </c>
      <c r="E31" s="149">
        <f>E32+E34+E36+E38</f>
        <v>417</v>
      </c>
      <c r="F31" s="149">
        <f>F32+F34+F36+F38</f>
        <v>417</v>
      </c>
      <c r="G31" s="149">
        <f>G32+G34+G36+G38</f>
        <v>316.1</v>
      </c>
    </row>
    <row r="32" spans="1:7" s="36" customFormat="1" ht="25.5">
      <c r="A32" s="69"/>
      <c r="B32" s="57" t="s">
        <v>330</v>
      </c>
      <c r="C32" s="104"/>
      <c r="D32" s="41" t="s">
        <v>21</v>
      </c>
      <c r="E32" s="149">
        <f>E33</f>
        <v>63.7</v>
      </c>
      <c r="F32" s="149">
        <f>F33</f>
        <v>63.7</v>
      </c>
      <c r="G32" s="149">
        <f>G33</f>
        <v>47.3</v>
      </c>
    </row>
    <row r="33" spans="1:7" s="36" customFormat="1" ht="12.75">
      <c r="A33" s="69"/>
      <c r="B33" s="57"/>
      <c r="C33" s="104" t="s">
        <v>331</v>
      </c>
      <c r="D33" s="41" t="s">
        <v>305</v>
      </c>
      <c r="E33" s="149">
        <v>63.7</v>
      </c>
      <c r="F33" s="149">
        <v>63.7</v>
      </c>
      <c r="G33" s="149">
        <v>47.3</v>
      </c>
    </row>
    <row r="34" spans="1:7" s="36" customFormat="1" ht="51">
      <c r="A34" s="69"/>
      <c r="B34" s="57" t="s">
        <v>332</v>
      </c>
      <c r="C34" s="62"/>
      <c r="D34" s="14" t="s">
        <v>71</v>
      </c>
      <c r="E34" s="149">
        <f>E35</f>
        <v>56.5</v>
      </c>
      <c r="F34" s="149">
        <f>F35</f>
        <v>56.5</v>
      </c>
      <c r="G34" s="149">
        <f>G35</f>
        <v>31</v>
      </c>
    </row>
    <row r="35" spans="1:7" s="36" customFormat="1" ht="12.75">
      <c r="A35" s="69"/>
      <c r="B35" s="57"/>
      <c r="C35" s="62" t="s">
        <v>333</v>
      </c>
      <c r="D35" s="14" t="s">
        <v>305</v>
      </c>
      <c r="E35" s="149">
        <v>56.5</v>
      </c>
      <c r="F35" s="149">
        <v>56.5</v>
      </c>
      <c r="G35" s="149">
        <v>31</v>
      </c>
    </row>
    <row r="36" spans="1:7" s="36" customFormat="1" ht="38.25">
      <c r="A36" s="69"/>
      <c r="B36" s="57" t="s">
        <v>334</v>
      </c>
      <c r="C36" s="62"/>
      <c r="D36" s="14" t="s">
        <v>22</v>
      </c>
      <c r="E36" s="149">
        <f>E37</f>
        <v>275.5</v>
      </c>
      <c r="F36" s="149">
        <f>F37</f>
        <v>275.5</v>
      </c>
      <c r="G36" s="149">
        <f>G37</f>
        <v>216.5</v>
      </c>
    </row>
    <row r="37" spans="1:7" s="36" customFormat="1" ht="12.75">
      <c r="A37" s="69"/>
      <c r="B37" s="57"/>
      <c r="C37" s="62" t="s">
        <v>333</v>
      </c>
      <c r="D37" s="14" t="s">
        <v>305</v>
      </c>
      <c r="E37" s="149">
        <v>275.5</v>
      </c>
      <c r="F37" s="149">
        <v>275.5</v>
      </c>
      <c r="G37" s="149">
        <v>216.5</v>
      </c>
    </row>
    <row r="38" spans="1:7" s="36" customFormat="1" ht="76.5">
      <c r="A38" s="69"/>
      <c r="B38" s="57" t="s">
        <v>350</v>
      </c>
      <c r="C38" s="62"/>
      <c r="D38" s="14" t="s">
        <v>55</v>
      </c>
      <c r="E38" s="149">
        <f>E39</f>
        <v>21.3</v>
      </c>
      <c r="F38" s="149">
        <f>F39</f>
        <v>21.3</v>
      </c>
      <c r="G38" s="149">
        <f>G39</f>
        <v>21.3</v>
      </c>
    </row>
    <row r="39" spans="1:7" s="36" customFormat="1" ht="12.75">
      <c r="A39" s="69"/>
      <c r="B39" s="57"/>
      <c r="C39" s="104" t="s">
        <v>333</v>
      </c>
      <c r="D39" s="41" t="s">
        <v>305</v>
      </c>
      <c r="E39" s="149">
        <v>21.3</v>
      </c>
      <c r="F39" s="149">
        <v>21.3</v>
      </c>
      <c r="G39" s="149">
        <v>21.3</v>
      </c>
    </row>
    <row r="40" spans="1:7" ht="40.5">
      <c r="A40" s="103" t="s">
        <v>175</v>
      </c>
      <c r="B40" s="40"/>
      <c r="C40" s="67"/>
      <c r="D40" s="5" t="s">
        <v>335</v>
      </c>
      <c r="E40" s="150">
        <f>E41+E48</f>
        <v>5147.2</v>
      </c>
      <c r="F40" s="150">
        <f>F41+F48</f>
        <v>5029.1</v>
      </c>
      <c r="G40" s="150">
        <f>G41+G48</f>
        <v>4628.900000000001</v>
      </c>
    </row>
    <row r="41" spans="1:7" ht="25.5">
      <c r="A41" s="103"/>
      <c r="B41" s="40" t="s">
        <v>320</v>
      </c>
      <c r="C41" s="81"/>
      <c r="D41" s="114" t="s">
        <v>319</v>
      </c>
      <c r="E41" s="161">
        <f>E42+E46</f>
        <v>5010.2</v>
      </c>
      <c r="F41" s="161">
        <f>F42+F46</f>
        <v>4892.1</v>
      </c>
      <c r="G41" s="161">
        <f>G42+G46</f>
        <v>4507.6</v>
      </c>
    </row>
    <row r="42" spans="1:7" s="36" customFormat="1" ht="12.75">
      <c r="A42" s="69"/>
      <c r="B42" s="57" t="s">
        <v>322</v>
      </c>
      <c r="C42" s="65"/>
      <c r="D42" s="115" t="s">
        <v>270</v>
      </c>
      <c r="E42" s="160">
        <f>E43</f>
        <v>4763.2</v>
      </c>
      <c r="F42" s="160">
        <f>F43</f>
        <v>4645.1</v>
      </c>
      <c r="G42" s="160">
        <f>G43</f>
        <v>4326.5</v>
      </c>
    </row>
    <row r="43" spans="1:7" s="36" customFormat="1" ht="12.75">
      <c r="A43" s="69"/>
      <c r="B43" s="57"/>
      <c r="C43" s="65" t="s">
        <v>340</v>
      </c>
      <c r="D43" s="58" t="s">
        <v>327</v>
      </c>
      <c r="E43" s="160">
        <f>E44+E45</f>
        <v>4763.2</v>
      </c>
      <c r="F43" s="160">
        <f>F44+F45</f>
        <v>4645.1</v>
      </c>
      <c r="G43" s="160">
        <f>G44+G45</f>
        <v>4326.5</v>
      </c>
    </row>
    <row r="44" spans="1:7" ht="12.75">
      <c r="A44" s="81"/>
      <c r="B44" s="40"/>
      <c r="C44" s="68"/>
      <c r="D44" s="115" t="s">
        <v>297</v>
      </c>
      <c r="E44" s="149">
        <v>773.6</v>
      </c>
      <c r="F44" s="149">
        <v>729</v>
      </c>
      <c r="G44" s="149">
        <v>521.8</v>
      </c>
    </row>
    <row r="45" spans="1:7" ht="12.75">
      <c r="A45" s="69"/>
      <c r="B45" s="40"/>
      <c r="C45" s="69"/>
      <c r="D45" s="6" t="s">
        <v>306</v>
      </c>
      <c r="E45" s="160">
        <v>3989.6</v>
      </c>
      <c r="F45" s="160">
        <v>3916.1</v>
      </c>
      <c r="G45" s="160">
        <v>3804.7</v>
      </c>
    </row>
    <row r="46" spans="1:7" ht="25.5">
      <c r="A46" s="69"/>
      <c r="B46" s="57" t="s">
        <v>337</v>
      </c>
      <c r="C46" s="62"/>
      <c r="D46" s="10" t="s">
        <v>303</v>
      </c>
      <c r="E46" s="149">
        <f>E47</f>
        <v>247</v>
      </c>
      <c r="F46" s="149">
        <f>F47</f>
        <v>247</v>
      </c>
      <c r="G46" s="149">
        <f>G47</f>
        <v>181.1</v>
      </c>
    </row>
    <row r="47" spans="1:7" ht="12.75">
      <c r="A47" s="69"/>
      <c r="B47" s="57"/>
      <c r="C47" s="62" t="s">
        <v>340</v>
      </c>
      <c r="D47" s="58" t="s">
        <v>327</v>
      </c>
      <c r="E47" s="149">
        <v>247</v>
      </c>
      <c r="F47" s="149">
        <v>247</v>
      </c>
      <c r="G47" s="149">
        <v>181.1</v>
      </c>
    </row>
    <row r="48" spans="1:7" ht="12.75">
      <c r="A48" s="69"/>
      <c r="B48" s="40" t="s">
        <v>328</v>
      </c>
      <c r="C48" s="69"/>
      <c r="D48" s="116" t="s">
        <v>296</v>
      </c>
      <c r="E48" s="161">
        <f>E49</f>
        <v>137</v>
      </c>
      <c r="F48" s="161">
        <f aca="true" t="shared" si="1" ref="F48:G50">F49</f>
        <v>137</v>
      </c>
      <c r="G48" s="161">
        <f t="shared" si="1"/>
        <v>121.3</v>
      </c>
    </row>
    <row r="49" spans="1:7" s="36" customFormat="1" ht="63.75">
      <c r="A49" s="69"/>
      <c r="B49" s="57" t="s">
        <v>329</v>
      </c>
      <c r="C49" s="69"/>
      <c r="D49" s="115" t="s">
        <v>400</v>
      </c>
      <c r="E49" s="149">
        <f>E50</f>
        <v>137</v>
      </c>
      <c r="F49" s="149">
        <f t="shared" si="1"/>
        <v>137</v>
      </c>
      <c r="G49" s="149">
        <f t="shared" si="1"/>
        <v>121.3</v>
      </c>
    </row>
    <row r="50" spans="1:7" s="36" customFormat="1" ht="25.5">
      <c r="A50" s="69"/>
      <c r="B50" s="57" t="s">
        <v>336</v>
      </c>
      <c r="C50" s="69"/>
      <c r="D50" s="41" t="s">
        <v>23</v>
      </c>
      <c r="E50" s="149">
        <f>E51</f>
        <v>137</v>
      </c>
      <c r="F50" s="149">
        <f t="shared" si="1"/>
        <v>137</v>
      </c>
      <c r="G50" s="149">
        <f t="shared" si="1"/>
        <v>121.3</v>
      </c>
    </row>
    <row r="51" spans="1:7" s="36" customFormat="1" ht="12.75">
      <c r="A51" s="69"/>
      <c r="B51" s="57"/>
      <c r="C51" s="62" t="s">
        <v>333</v>
      </c>
      <c r="D51" s="41" t="s">
        <v>305</v>
      </c>
      <c r="E51" s="149">
        <v>137</v>
      </c>
      <c r="F51" s="149">
        <v>137</v>
      </c>
      <c r="G51" s="149">
        <v>121.3</v>
      </c>
    </row>
    <row r="52" spans="1:7" ht="13.5">
      <c r="A52" s="103" t="s">
        <v>176</v>
      </c>
      <c r="B52" s="40"/>
      <c r="C52" s="66"/>
      <c r="D52" s="5" t="s">
        <v>177</v>
      </c>
      <c r="E52" s="146">
        <f>E53+E59</f>
        <v>7256.4</v>
      </c>
      <c r="F52" s="146">
        <f>F53+F59</f>
        <v>10768.8</v>
      </c>
      <c r="G52" s="146">
        <f>G53+G59</f>
        <v>7710.6</v>
      </c>
    </row>
    <row r="53" spans="1:7" ht="25.5">
      <c r="A53" s="69"/>
      <c r="B53" s="40" t="s">
        <v>320</v>
      </c>
      <c r="C53" s="81"/>
      <c r="D53" s="114" t="s">
        <v>319</v>
      </c>
      <c r="E53" s="148">
        <f>E54+E57</f>
        <v>855.4000000000001</v>
      </c>
      <c r="F53" s="148">
        <f>F54+F57</f>
        <v>145.2</v>
      </c>
      <c r="G53" s="148">
        <f>G54+G57</f>
        <v>104.1</v>
      </c>
    </row>
    <row r="54" spans="1:7" s="36" customFormat="1" ht="12.75">
      <c r="A54" s="69"/>
      <c r="B54" s="57" t="s">
        <v>322</v>
      </c>
      <c r="C54" s="65"/>
      <c r="D54" s="115" t="s">
        <v>270</v>
      </c>
      <c r="E54" s="160">
        <f aca="true" t="shared" si="2" ref="E54:G55">E55</f>
        <v>311.7</v>
      </c>
      <c r="F54" s="160">
        <f t="shared" si="2"/>
        <v>52.2</v>
      </c>
      <c r="G54" s="160">
        <f t="shared" si="2"/>
        <v>49.7</v>
      </c>
    </row>
    <row r="55" spans="1:7" s="36" customFormat="1" ht="12.75">
      <c r="A55" s="69"/>
      <c r="B55" s="57"/>
      <c r="C55" s="65" t="s">
        <v>340</v>
      </c>
      <c r="D55" s="58" t="s">
        <v>327</v>
      </c>
      <c r="E55" s="160">
        <f t="shared" si="2"/>
        <v>311.7</v>
      </c>
      <c r="F55" s="160">
        <f t="shared" si="2"/>
        <v>52.2</v>
      </c>
      <c r="G55" s="160">
        <f t="shared" si="2"/>
        <v>49.7</v>
      </c>
    </row>
    <row r="56" spans="1:7" s="36" customFormat="1" ht="25.5">
      <c r="A56" s="69"/>
      <c r="B56" s="57"/>
      <c r="C56" s="69"/>
      <c r="D56" s="6" t="s">
        <v>298</v>
      </c>
      <c r="E56" s="160">
        <v>311.7</v>
      </c>
      <c r="F56" s="160">
        <v>52.2</v>
      </c>
      <c r="G56" s="160">
        <v>49.7</v>
      </c>
    </row>
    <row r="57" spans="1:7" s="36" customFormat="1" ht="25.5">
      <c r="A57" s="69"/>
      <c r="B57" s="57" t="s">
        <v>338</v>
      </c>
      <c r="C57" s="69"/>
      <c r="D57" s="59" t="s">
        <v>308</v>
      </c>
      <c r="E57" s="160">
        <f>E58</f>
        <v>543.7</v>
      </c>
      <c r="F57" s="160">
        <f>F58</f>
        <v>93</v>
      </c>
      <c r="G57" s="160">
        <f>G58</f>
        <v>54.4</v>
      </c>
    </row>
    <row r="58" spans="1:7" s="36" customFormat="1" ht="12.75">
      <c r="A58" s="69"/>
      <c r="B58" s="57"/>
      <c r="C58" s="62" t="s">
        <v>340</v>
      </c>
      <c r="D58" s="13" t="s">
        <v>327</v>
      </c>
      <c r="E58" s="160">
        <v>543.7</v>
      </c>
      <c r="F58" s="160">
        <v>93</v>
      </c>
      <c r="G58" s="160">
        <v>54.4</v>
      </c>
    </row>
    <row r="59" spans="1:7" ht="12.75">
      <c r="A59" s="69"/>
      <c r="B59" s="40" t="s">
        <v>282</v>
      </c>
      <c r="C59" s="69"/>
      <c r="D59" s="11" t="s">
        <v>283</v>
      </c>
      <c r="E59" s="161">
        <f>E60</f>
        <v>6401</v>
      </c>
      <c r="F59" s="161">
        <f>F60</f>
        <v>10623.599999999999</v>
      </c>
      <c r="G59" s="161">
        <f>G60</f>
        <v>7606.5</v>
      </c>
    </row>
    <row r="60" spans="1:7" s="36" customFormat="1" ht="25.5">
      <c r="A60" s="69"/>
      <c r="B60" s="57" t="s">
        <v>339</v>
      </c>
      <c r="C60" s="62"/>
      <c r="D60" s="41" t="s">
        <v>291</v>
      </c>
      <c r="E60" s="149">
        <f>E62</f>
        <v>6401</v>
      </c>
      <c r="F60" s="149">
        <f>F61</f>
        <v>10623.599999999999</v>
      </c>
      <c r="G60" s="149">
        <f>G61</f>
        <v>7606.5</v>
      </c>
    </row>
    <row r="61" spans="1:7" s="36" customFormat="1" ht="12.75">
      <c r="A61" s="69"/>
      <c r="B61" s="57"/>
      <c r="C61" s="62" t="s">
        <v>340</v>
      </c>
      <c r="D61" s="13" t="s">
        <v>327</v>
      </c>
      <c r="E61" s="149">
        <f>E62</f>
        <v>6401</v>
      </c>
      <c r="F61" s="149">
        <f>F62+F63+F64</f>
        <v>10623.599999999999</v>
      </c>
      <c r="G61" s="149">
        <f>G62+G63+G64</f>
        <v>7606.5</v>
      </c>
    </row>
    <row r="62" spans="1:7" ht="25.5">
      <c r="A62" s="69"/>
      <c r="B62" s="40"/>
      <c r="C62" s="69"/>
      <c r="D62" s="6" t="s">
        <v>298</v>
      </c>
      <c r="E62" s="160">
        <v>6401</v>
      </c>
      <c r="F62" s="160"/>
      <c r="G62" s="160"/>
    </row>
    <row r="63" spans="1:7" ht="12.75">
      <c r="A63" s="69"/>
      <c r="B63" s="40"/>
      <c r="C63" s="69"/>
      <c r="D63" s="59" t="s">
        <v>174</v>
      </c>
      <c r="E63" s="160"/>
      <c r="F63" s="160">
        <v>8305.4</v>
      </c>
      <c r="G63" s="160">
        <v>5288.3</v>
      </c>
    </row>
    <row r="64" spans="1:7" ht="25.5">
      <c r="A64" s="69"/>
      <c r="B64" s="40"/>
      <c r="C64" s="69"/>
      <c r="D64" s="41" t="s">
        <v>85</v>
      </c>
      <c r="E64" s="160"/>
      <c r="F64" s="160">
        <v>2318.2</v>
      </c>
      <c r="G64" s="160">
        <v>2318.2</v>
      </c>
    </row>
    <row r="65" spans="1:7" ht="27">
      <c r="A65" s="103" t="s">
        <v>411</v>
      </c>
      <c r="B65" s="40"/>
      <c r="C65" s="70"/>
      <c r="D65" s="5" t="s">
        <v>412</v>
      </c>
      <c r="E65" s="150">
        <f>E66</f>
        <v>410</v>
      </c>
      <c r="F65" s="150">
        <f aca="true" t="shared" si="3" ref="F65:G67">F66</f>
        <v>410</v>
      </c>
      <c r="G65" s="150">
        <f t="shared" si="3"/>
        <v>400.7</v>
      </c>
    </row>
    <row r="66" spans="1:7" ht="13.5">
      <c r="A66" s="103"/>
      <c r="B66" s="40" t="s">
        <v>413</v>
      </c>
      <c r="C66" s="70"/>
      <c r="D66" s="7" t="s">
        <v>414</v>
      </c>
      <c r="E66" s="161">
        <f>E67</f>
        <v>410</v>
      </c>
      <c r="F66" s="161">
        <f t="shared" si="3"/>
        <v>410</v>
      </c>
      <c r="G66" s="161">
        <f t="shared" si="3"/>
        <v>400.7</v>
      </c>
    </row>
    <row r="67" spans="1:7" ht="13.5">
      <c r="A67" s="103"/>
      <c r="B67" s="60" t="s">
        <v>415</v>
      </c>
      <c r="C67" s="71"/>
      <c r="D67" s="9" t="s">
        <v>416</v>
      </c>
      <c r="E67" s="149">
        <f>E68</f>
        <v>410</v>
      </c>
      <c r="F67" s="149">
        <f t="shared" si="3"/>
        <v>410</v>
      </c>
      <c r="G67" s="149">
        <f t="shared" si="3"/>
        <v>400.7</v>
      </c>
    </row>
    <row r="68" spans="1:7" ht="13.5">
      <c r="A68" s="103"/>
      <c r="B68" s="60"/>
      <c r="C68" s="62" t="s">
        <v>31</v>
      </c>
      <c r="D68" s="10" t="s">
        <v>32</v>
      </c>
      <c r="E68" s="160">
        <v>410</v>
      </c>
      <c r="F68" s="160">
        <v>410</v>
      </c>
      <c r="G68" s="160">
        <v>400.7</v>
      </c>
    </row>
    <row r="69" spans="1:7" ht="13.5">
      <c r="A69" s="103" t="s">
        <v>178</v>
      </c>
      <c r="B69" s="40"/>
      <c r="C69" s="70"/>
      <c r="D69" s="5" t="s">
        <v>179</v>
      </c>
      <c r="E69" s="150">
        <f aca="true" t="shared" si="4" ref="E69:F71">E70</f>
        <v>1000</v>
      </c>
      <c r="F69" s="150">
        <f t="shared" si="4"/>
        <v>248.3</v>
      </c>
      <c r="G69" s="150"/>
    </row>
    <row r="70" spans="1:7" ht="13.5">
      <c r="A70" s="103"/>
      <c r="B70" s="40" t="s">
        <v>180</v>
      </c>
      <c r="C70" s="70"/>
      <c r="D70" s="7" t="s">
        <v>179</v>
      </c>
      <c r="E70" s="161">
        <f t="shared" si="4"/>
        <v>1000</v>
      </c>
      <c r="F70" s="161">
        <f t="shared" si="4"/>
        <v>248.3</v>
      </c>
      <c r="G70" s="161"/>
    </row>
    <row r="71" spans="1:7" ht="25.5">
      <c r="A71" s="103"/>
      <c r="B71" s="60" t="s">
        <v>342</v>
      </c>
      <c r="C71" s="71"/>
      <c r="D71" s="9" t="s">
        <v>343</v>
      </c>
      <c r="E71" s="149">
        <f t="shared" si="4"/>
        <v>1000</v>
      </c>
      <c r="F71" s="149">
        <f t="shared" si="4"/>
        <v>248.3</v>
      </c>
      <c r="G71" s="149"/>
    </row>
    <row r="72" spans="1:7" ht="13.5">
      <c r="A72" s="103"/>
      <c r="B72" s="60"/>
      <c r="C72" s="62" t="s">
        <v>354</v>
      </c>
      <c r="D72" s="10" t="s">
        <v>341</v>
      </c>
      <c r="E72" s="149">
        <v>1000</v>
      </c>
      <c r="F72" s="149">
        <v>248.3</v>
      </c>
      <c r="G72" s="149"/>
    </row>
    <row r="73" spans="1:7" ht="13.5">
      <c r="A73" s="103" t="s">
        <v>344</v>
      </c>
      <c r="B73" s="40"/>
      <c r="C73" s="70"/>
      <c r="D73" s="5" t="s">
        <v>181</v>
      </c>
      <c r="E73" s="150">
        <f>E88+E81+E77+E112+E74</f>
        <v>13080.099999999999</v>
      </c>
      <c r="F73" s="150">
        <f>F88+F81+F77+F112+F74+F116</f>
        <v>20604.300000000003</v>
      </c>
      <c r="G73" s="150">
        <f>G88+G81+G77+G112+G74+G116</f>
        <v>13699.7</v>
      </c>
    </row>
    <row r="74" spans="1:7" ht="25.5">
      <c r="A74" s="103"/>
      <c r="B74" s="40" t="s">
        <v>60</v>
      </c>
      <c r="C74" s="81"/>
      <c r="D74" s="31" t="s">
        <v>61</v>
      </c>
      <c r="E74" s="161">
        <f aca="true" t="shared" si="5" ref="E74:G75">E75</f>
        <v>846.4</v>
      </c>
      <c r="F74" s="161">
        <f t="shared" si="5"/>
        <v>846.4</v>
      </c>
      <c r="G74" s="161">
        <f t="shared" si="5"/>
        <v>578.1</v>
      </c>
    </row>
    <row r="75" spans="1:7" ht="25.5">
      <c r="A75" s="103"/>
      <c r="B75" s="60" t="s">
        <v>351</v>
      </c>
      <c r="C75" s="99"/>
      <c r="D75" s="14" t="s">
        <v>309</v>
      </c>
      <c r="E75" s="149">
        <f t="shared" si="5"/>
        <v>846.4</v>
      </c>
      <c r="F75" s="149">
        <f t="shared" si="5"/>
        <v>846.4</v>
      </c>
      <c r="G75" s="149">
        <f t="shared" si="5"/>
        <v>578.1</v>
      </c>
    </row>
    <row r="76" spans="1:7" ht="13.5">
      <c r="A76" s="103"/>
      <c r="B76" s="57"/>
      <c r="C76" s="62" t="s">
        <v>333</v>
      </c>
      <c r="D76" s="14" t="s">
        <v>305</v>
      </c>
      <c r="E76" s="149">
        <v>846.4</v>
      </c>
      <c r="F76" s="149">
        <v>846.4</v>
      </c>
      <c r="G76" s="149">
        <v>578.1</v>
      </c>
    </row>
    <row r="77" spans="1:7" ht="25.5">
      <c r="A77" s="103"/>
      <c r="B77" s="40" t="s">
        <v>396</v>
      </c>
      <c r="C77" s="72"/>
      <c r="D77" s="114" t="s">
        <v>319</v>
      </c>
      <c r="E77" s="161">
        <f>E78</f>
        <v>1859.3</v>
      </c>
      <c r="F77" s="161">
        <f aca="true" t="shared" si="6" ref="F77:G79">F78</f>
        <v>1910.3</v>
      </c>
      <c r="G77" s="161">
        <f t="shared" si="6"/>
        <v>1748.7</v>
      </c>
    </row>
    <row r="78" spans="1:7" ht="13.5">
      <c r="A78" s="103"/>
      <c r="B78" s="60" t="s">
        <v>322</v>
      </c>
      <c r="C78" s="73"/>
      <c r="D78" s="13" t="s">
        <v>270</v>
      </c>
      <c r="E78" s="149">
        <f>E79</f>
        <v>1859.3</v>
      </c>
      <c r="F78" s="149">
        <f t="shared" si="6"/>
        <v>1910.3</v>
      </c>
      <c r="G78" s="149">
        <f t="shared" si="6"/>
        <v>1748.7</v>
      </c>
    </row>
    <row r="79" spans="1:7" ht="13.5">
      <c r="A79" s="103"/>
      <c r="B79" s="60"/>
      <c r="C79" s="74" t="s">
        <v>340</v>
      </c>
      <c r="D79" s="13" t="s">
        <v>327</v>
      </c>
      <c r="E79" s="149">
        <f>E80</f>
        <v>1859.3</v>
      </c>
      <c r="F79" s="149">
        <f t="shared" si="6"/>
        <v>1910.3</v>
      </c>
      <c r="G79" s="149">
        <f t="shared" si="6"/>
        <v>1748.7</v>
      </c>
    </row>
    <row r="80" spans="1:7" ht="25.5">
      <c r="A80" s="103"/>
      <c r="B80" s="40"/>
      <c r="C80" s="68"/>
      <c r="D80" s="13" t="s">
        <v>444</v>
      </c>
      <c r="E80" s="149">
        <v>1859.3</v>
      </c>
      <c r="F80" s="149">
        <v>1910.3</v>
      </c>
      <c r="G80" s="149">
        <v>1748.7</v>
      </c>
    </row>
    <row r="81" spans="1:7" ht="38.25">
      <c r="A81" s="81"/>
      <c r="B81" s="40" t="s">
        <v>182</v>
      </c>
      <c r="C81" s="63"/>
      <c r="D81" s="11" t="s">
        <v>183</v>
      </c>
      <c r="E81" s="161">
        <f>E85+E82</f>
        <v>8113</v>
      </c>
      <c r="F81" s="161">
        <f>F85+F82</f>
        <v>5301.1</v>
      </c>
      <c r="G81" s="161">
        <f>G85+G82</f>
        <v>2422.8</v>
      </c>
    </row>
    <row r="82" spans="1:7" ht="38.25">
      <c r="A82" s="81"/>
      <c r="B82" s="60" t="s">
        <v>95</v>
      </c>
      <c r="C82" s="104"/>
      <c r="D82" s="41" t="s">
        <v>96</v>
      </c>
      <c r="E82" s="149">
        <f aca="true" t="shared" si="7" ref="E82:G83">E83</f>
        <v>7054</v>
      </c>
      <c r="F82" s="149">
        <f t="shared" si="7"/>
        <v>5059.1</v>
      </c>
      <c r="G82" s="149">
        <f t="shared" si="7"/>
        <v>2379.4</v>
      </c>
    </row>
    <row r="83" spans="1:7" ht="12.75">
      <c r="A83" s="81"/>
      <c r="B83" s="60"/>
      <c r="C83" s="62" t="s">
        <v>340</v>
      </c>
      <c r="D83" s="13" t="s">
        <v>327</v>
      </c>
      <c r="E83" s="149">
        <f t="shared" si="7"/>
        <v>7054</v>
      </c>
      <c r="F83" s="149">
        <f t="shared" si="7"/>
        <v>5059.1</v>
      </c>
      <c r="G83" s="149">
        <f t="shared" si="7"/>
        <v>2379.4</v>
      </c>
    </row>
    <row r="84" spans="1:7" ht="25.5">
      <c r="A84" s="81"/>
      <c r="B84" s="60"/>
      <c r="C84" s="104"/>
      <c r="D84" s="13" t="s">
        <v>444</v>
      </c>
      <c r="E84" s="149">
        <v>7054</v>
      </c>
      <c r="F84" s="149">
        <v>5059.1</v>
      </c>
      <c r="G84" s="149">
        <v>2379.4</v>
      </c>
    </row>
    <row r="85" spans="1:7" ht="25.5">
      <c r="A85" s="81"/>
      <c r="B85" s="60" t="s">
        <v>345</v>
      </c>
      <c r="C85" s="104"/>
      <c r="D85" s="41" t="s">
        <v>63</v>
      </c>
      <c r="E85" s="149">
        <f aca="true" t="shared" si="8" ref="E85:G86">E86</f>
        <v>1059</v>
      </c>
      <c r="F85" s="149">
        <f t="shared" si="8"/>
        <v>242</v>
      </c>
      <c r="G85" s="149">
        <f t="shared" si="8"/>
        <v>43.4</v>
      </c>
    </row>
    <row r="86" spans="1:7" ht="12.75">
      <c r="A86" s="81"/>
      <c r="B86" s="60"/>
      <c r="C86" s="62" t="s">
        <v>340</v>
      </c>
      <c r="D86" s="13" t="s">
        <v>327</v>
      </c>
      <c r="E86" s="149">
        <f t="shared" si="8"/>
        <v>1059</v>
      </c>
      <c r="F86" s="149">
        <f t="shared" si="8"/>
        <v>242</v>
      </c>
      <c r="G86" s="149">
        <f t="shared" si="8"/>
        <v>43.4</v>
      </c>
    </row>
    <row r="87" spans="1:7" ht="25.5">
      <c r="A87" s="81"/>
      <c r="B87" s="60"/>
      <c r="C87" s="104"/>
      <c r="D87" s="13" t="s">
        <v>444</v>
      </c>
      <c r="E87" s="149">
        <v>1059</v>
      </c>
      <c r="F87" s="149">
        <v>242</v>
      </c>
      <c r="G87" s="149">
        <v>43.4</v>
      </c>
    </row>
    <row r="88" spans="1:7" ht="25.5">
      <c r="A88" s="81"/>
      <c r="B88" s="40" t="s">
        <v>184</v>
      </c>
      <c r="C88" s="63"/>
      <c r="D88" s="12" t="s">
        <v>185</v>
      </c>
      <c r="E88" s="161">
        <f>E89+E105</f>
        <v>2259.3</v>
      </c>
      <c r="F88" s="161">
        <f>F89+F105</f>
        <v>10439.2</v>
      </c>
      <c r="G88" s="161">
        <f>G89+G105</f>
        <v>8138.200000000001</v>
      </c>
    </row>
    <row r="89" spans="1:7" s="36" customFormat="1" ht="12.75">
      <c r="A89" s="69"/>
      <c r="B89" s="60" t="s">
        <v>346</v>
      </c>
      <c r="C89" s="75"/>
      <c r="D89" s="13" t="s">
        <v>299</v>
      </c>
      <c r="E89" s="149">
        <f>E90+E94+E98</f>
        <v>1349.3</v>
      </c>
      <c r="F89" s="149">
        <f>F90+F94+F98+F92+F101+F103</f>
        <v>7147.5</v>
      </c>
      <c r="G89" s="149">
        <f>G90+G94+G98+G92+G101+G103</f>
        <v>6638.200000000001</v>
      </c>
    </row>
    <row r="90" spans="1:7" ht="25.5">
      <c r="A90" s="81"/>
      <c r="B90" s="60" t="s">
        <v>347</v>
      </c>
      <c r="C90" s="62"/>
      <c r="D90" s="14" t="s">
        <v>59</v>
      </c>
      <c r="E90" s="149">
        <f>E91</f>
        <v>59</v>
      </c>
      <c r="F90" s="149">
        <f>F91</f>
        <v>59</v>
      </c>
      <c r="G90" s="149">
        <f>G91</f>
        <v>12.3</v>
      </c>
    </row>
    <row r="91" spans="1:7" ht="12.75">
      <c r="A91" s="81"/>
      <c r="B91" s="60"/>
      <c r="C91" s="62" t="s">
        <v>340</v>
      </c>
      <c r="D91" s="13" t="s">
        <v>327</v>
      </c>
      <c r="E91" s="149">
        <v>59</v>
      </c>
      <c r="F91" s="149">
        <v>59</v>
      </c>
      <c r="G91" s="149">
        <v>12.3</v>
      </c>
    </row>
    <row r="92" spans="1:7" ht="25.5">
      <c r="A92" s="81"/>
      <c r="B92" s="60" t="s">
        <v>452</v>
      </c>
      <c r="C92" s="62"/>
      <c r="D92" s="13" t="s">
        <v>453</v>
      </c>
      <c r="E92" s="149"/>
      <c r="F92" s="149">
        <f>F93</f>
        <v>581.4</v>
      </c>
      <c r="G92" s="149">
        <f>G93</f>
        <v>581.4</v>
      </c>
    </row>
    <row r="93" spans="1:7" ht="12.75">
      <c r="A93" s="81"/>
      <c r="B93" s="60"/>
      <c r="C93" s="62" t="s">
        <v>340</v>
      </c>
      <c r="D93" s="13" t="s">
        <v>327</v>
      </c>
      <c r="E93" s="149"/>
      <c r="F93" s="149">
        <v>581.4</v>
      </c>
      <c r="G93" s="149">
        <v>581.4</v>
      </c>
    </row>
    <row r="94" spans="1:7" ht="25.5">
      <c r="A94" s="81"/>
      <c r="B94" s="60" t="s">
        <v>348</v>
      </c>
      <c r="C94" s="62"/>
      <c r="D94" s="14" t="s">
        <v>349</v>
      </c>
      <c r="E94" s="149">
        <f>E95</f>
        <v>341.3</v>
      </c>
      <c r="F94" s="149">
        <f>F95</f>
        <v>39.3</v>
      </c>
      <c r="G94" s="149">
        <f>G95</f>
        <v>17</v>
      </c>
    </row>
    <row r="95" spans="1:7" ht="12.75">
      <c r="A95" s="81"/>
      <c r="B95" s="60"/>
      <c r="C95" s="62" t="s">
        <v>340</v>
      </c>
      <c r="D95" s="13" t="s">
        <v>327</v>
      </c>
      <c r="E95" s="149">
        <f>E96+E97</f>
        <v>341.3</v>
      </c>
      <c r="F95" s="149">
        <f>F96+F97</f>
        <v>39.3</v>
      </c>
      <c r="G95" s="149">
        <f>G96+G97</f>
        <v>17</v>
      </c>
    </row>
    <row r="96" spans="1:7" ht="12.75">
      <c r="A96" s="81"/>
      <c r="B96" s="40"/>
      <c r="C96" s="81"/>
      <c r="D96" s="14" t="s">
        <v>281</v>
      </c>
      <c r="E96" s="149">
        <v>322</v>
      </c>
      <c r="F96" s="149">
        <v>20</v>
      </c>
      <c r="G96" s="149">
        <v>10.3</v>
      </c>
    </row>
    <row r="97" spans="1:7" ht="12.75">
      <c r="A97" s="81"/>
      <c r="B97" s="40"/>
      <c r="C97" s="81"/>
      <c r="D97" s="14" t="s">
        <v>30</v>
      </c>
      <c r="E97" s="149">
        <v>19.3</v>
      </c>
      <c r="F97" s="149">
        <v>19.3</v>
      </c>
      <c r="G97" s="149">
        <v>6.7</v>
      </c>
    </row>
    <row r="98" spans="1:7" ht="12.75">
      <c r="A98" s="81"/>
      <c r="B98" s="60" t="s">
        <v>154</v>
      </c>
      <c r="C98" s="81"/>
      <c r="D98" s="41" t="s">
        <v>155</v>
      </c>
      <c r="E98" s="149">
        <f aca="true" t="shared" si="9" ref="E98:G99">E99</f>
        <v>949</v>
      </c>
      <c r="F98" s="149">
        <f t="shared" si="9"/>
        <v>949</v>
      </c>
      <c r="G98" s="149">
        <f t="shared" si="9"/>
        <v>509.6</v>
      </c>
    </row>
    <row r="99" spans="1:7" ht="51">
      <c r="A99" s="81"/>
      <c r="B99" s="40"/>
      <c r="C99" s="62" t="s">
        <v>156</v>
      </c>
      <c r="D99" s="41" t="s">
        <v>153</v>
      </c>
      <c r="E99" s="149">
        <f t="shared" si="9"/>
        <v>949</v>
      </c>
      <c r="F99" s="149">
        <f t="shared" si="9"/>
        <v>949</v>
      </c>
      <c r="G99" s="149">
        <f t="shared" si="9"/>
        <v>509.6</v>
      </c>
    </row>
    <row r="100" spans="1:7" ht="12.75">
      <c r="A100" s="81"/>
      <c r="B100" s="40"/>
      <c r="C100" s="62"/>
      <c r="D100" s="14" t="s">
        <v>174</v>
      </c>
      <c r="E100" s="149">
        <v>949</v>
      </c>
      <c r="F100" s="149">
        <v>949</v>
      </c>
      <c r="G100" s="149">
        <v>509.6</v>
      </c>
    </row>
    <row r="101" spans="1:7" ht="25.5">
      <c r="A101" s="81"/>
      <c r="B101" s="60" t="s">
        <v>90</v>
      </c>
      <c r="C101" s="62"/>
      <c r="D101" s="14" t="s">
        <v>91</v>
      </c>
      <c r="E101" s="149"/>
      <c r="F101" s="149">
        <f>F102</f>
        <v>5512.8</v>
      </c>
      <c r="G101" s="149">
        <f>G102</f>
        <v>5512.8</v>
      </c>
    </row>
    <row r="102" spans="1:7" ht="12.75">
      <c r="A102" s="81"/>
      <c r="B102" s="60"/>
      <c r="C102" s="62" t="s">
        <v>340</v>
      </c>
      <c r="D102" s="13" t="s">
        <v>327</v>
      </c>
      <c r="E102" s="149"/>
      <c r="F102" s="149">
        <v>5512.8</v>
      </c>
      <c r="G102" s="149">
        <v>5512.8</v>
      </c>
    </row>
    <row r="103" spans="1:7" ht="25.5">
      <c r="A103" s="81"/>
      <c r="B103" s="60" t="s">
        <v>478</v>
      </c>
      <c r="C103" s="62"/>
      <c r="D103" s="14" t="s">
        <v>479</v>
      </c>
      <c r="E103" s="149"/>
      <c r="F103" s="149">
        <f>F104</f>
        <v>6</v>
      </c>
      <c r="G103" s="149">
        <f>G104</f>
        <v>5.1</v>
      </c>
    </row>
    <row r="104" spans="1:7" ht="12.75">
      <c r="A104" s="81"/>
      <c r="B104" s="60"/>
      <c r="C104" s="62" t="s">
        <v>340</v>
      </c>
      <c r="D104" s="13" t="s">
        <v>327</v>
      </c>
      <c r="E104" s="149"/>
      <c r="F104" s="149">
        <v>6</v>
      </c>
      <c r="G104" s="149">
        <v>5.1</v>
      </c>
    </row>
    <row r="105" spans="1:7" s="36" customFormat="1" ht="25.5">
      <c r="A105" s="69"/>
      <c r="B105" s="57" t="s">
        <v>436</v>
      </c>
      <c r="C105" s="69"/>
      <c r="D105" s="41" t="s">
        <v>214</v>
      </c>
      <c r="E105" s="149">
        <f>E106</f>
        <v>910</v>
      </c>
      <c r="F105" s="149">
        <f>F106</f>
        <v>3291.7</v>
      </c>
      <c r="G105" s="149">
        <f>G106</f>
        <v>1500</v>
      </c>
    </row>
    <row r="106" spans="1:7" ht="12.75">
      <c r="A106" s="81"/>
      <c r="B106" s="40"/>
      <c r="C106" s="62" t="s">
        <v>372</v>
      </c>
      <c r="D106" s="22" t="s">
        <v>373</v>
      </c>
      <c r="E106" s="149">
        <f>E107</f>
        <v>910</v>
      </c>
      <c r="F106" s="149">
        <f>F107+F108+F109</f>
        <v>3291.7</v>
      </c>
      <c r="G106" s="149">
        <f>G107+G108+G109</f>
        <v>1500</v>
      </c>
    </row>
    <row r="107" spans="1:7" ht="25.5">
      <c r="A107" s="81"/>
      <c r="B107" s="40"/>
      <c r="C107" s="81"/>
      <c r="D107" s="14" t="s">
        <v>442</v>
      </c>
      <c r="E107" s="149">
        <v>910</v>
      </c>
      <c r="F107" s="149">
        <v>909.4</v>
      </c>
      <c r="G107" s="149">
        <v>806.7</v>
      </c>
    </row>
    <row r="108" spans="1:7" ht="12.75">
      <c r="A108" s="81"/>
      <c r="B108" s="40"/>
      <c r="C108" s="81"/>
      <c r="D108" s="10" t="s">
        <v>441</v>
      </c>
      <c r="E108" s="149"/>
      <c r="F108" s="149">
        <v>595</v>
      </c>
      <c r="G108" s="149">
        <v>562.5</v>
      </c>
    </row>
    <row r="109" spans="1:7" ht="38.25">
      <c r="A109" s="81"/>
      <c r="B109" s="40"/>
      <c r="C109" s="81"/>
      <c r="D109" s="141" t="s">
        <v>98</v>
      </c>
      <c r="E109" s="149"/>
      <c r="F109" s="163">
        <f>F110+F111</f>
        <v>1787.3</v>
      </c>
      <c r="G109" s="163">
        <f>G110+G111</f>
        <v>130.8</v>
      </c>
    </row>
    <row r="110" spans="1:7" ht="12.75">
      <c r="A110" s="81"/>
      <c r="B110" s="40"/>
      <c r="C110" s="81"/>
      <c r="D110" s="41" t="s">
        <v>104</v>
      </c>
      <c r="E110" s="149"/>
      <c r="F110" s="149">
        <v>1635.6</v>
      </c>
      <c r="G110" s="149">
        <v>7.5</v>
      </c>
    </row>
    <row r="111" spans="1:7" ht="12.75">
      <c r="A111" s="81"/>
      <c r="B111" s="40"/>
      <c r="C111" s="81"/>
      <c r="D111" s="14" t="s">
        <v>105</v>
      </c>
      <c r="E111" s="149"/>
      <c r="F111" s="149">
        <v>151.7</v>
      </c>
      <c r="G111" s="149">
        <v>123.3</v>
      </c>
    </row>
    <row r="112" spans="1:7" s="33" customFormat="1" ht="13.5">
      <c r="A112" s="103"/>
      <c r="B112" s="40" t="s">
        <v>328</v>
      </c>
      <c r="C112" s="103"/>
      <c r="D112" s="31" t="s">
        <v>296</v>
      </c>
      <c r="E112" s="161">
        <f>E113</f>
        <v>2.1</v>
      </c>
      <c r="F112" s="161">
        <f aca="true" t="shared" si="10" ref="F112:G114">F113</f>
        <v>2.1</v>
      </c>
      <c r="G112" s="161">
        <f t="shared" si="10"/>
        <v>2.1</v>
      </c>
    </row>
    <row r="113" spans="1:7" s="36" customFormat="1" ht="63.75">
      <c r="A113" s="69"/>
      <c r="B113" s="57" t="s">
        <v>329</v>
      </c>
      <c r="C113" s="102"/>
      <c r="D113" s="115" t="s">
        <v>400</v>
      </c>
      <c r="E113" s="149">
        <f>E114</f>
        <v>2.1</v>
      </c>
      <c r="F113" s="149">
        <f t="shared" si="10"/>
        <v>2.1</v>
      </c>
      <c r="G113" s="149">
        <f t="shared" si="10"/>
        <v>2.1</v>
      </c>
    </row>
    <row r="114" spans="1:7" s="36" customFormat="1" ht="51">
      <c r="A114" s="69"/>
      <c r="B114" s="57" t="s">
        <v>57</v>
      </c>
      <c r="C114" s="69"/>
      <c r="D114" s="14" t="s">
        <v>58</v>
      </c>
      <c r="E114" s="149">
        <f>E115</f>
        <v>2.1</v>
      </c>
      <c r="F114" s="149">
        <f t="shared" si="10"/>
        <v>2.1</v>
      </c>
      <c r="G114" s="149">
        <f t="shared" si="10"/>
        <v>2.1</v>
      </c>
    </row>
    <row r="115" spans="1:7" s="36" customFormat="1" ht="12.75">
      <c r="A115" s="69"/>
      <c r="B115" s="57"/>
      <c r="C115" s="62" t="s">
        <v>333</v>
      </c>
      <c r="D115" s="14" t="s">
        <v>305</v>
      </c>
      <c r="E115" s="149">
        <v>2.1</v>
      </c>
      <c r="F115" s="149">
        <v>2.1</v>
      </c>
      <c r="G115" s="149">
        <v>2.1</v>
      </c>
    </row>
    <row r="116" spans="1:7" s="36" customFormat="1" ht="12.75">
      <c r="A116" s="69"/>
      <c r="B116" s="40" t="s">
        <v>312</v>
      </c>
      <c r="C116" s="69"/>
      <c r="D116" s="31" t="s">
        <v>313</v>
      </c>
      <c r="E116" s="149"/>
      <c r="F116" s="161">
        <f>F117</f>
        <v>2105.2</v>
      </c>
      <c r="G116" s="161">
        <f>G117</f>
        <v>809.8</v>
      </c>
    </row>
    <row r="117" spans="1:7" s="36" customFormat="1" ht="38.25">
      <c r="A117" s="69"/>
      <c r="B117" s="60" t="s">
        <v>9</v>
      </c>
      <c r="C117" s="62"/>
      <c r="D117" s="14" t="s">
        <v>10</v>
      </c>
      <c r="E117" s="149"/>
      <c r="F117" s="149">
        <f>F118</f>
        <v>2105.2</v>
      </c>
      <c r="G117" s="149">
        <f>G118</f>
        <v>809.8</v>
      </c>
    </row>
    <row r="118" spans="1:7" s="36" customFormat="1" ht="12.75">
      <c r="A118" s="69"/>
      <c r="B118" s="60"/>
      <c r="C118" s="62" t="s">
        <v>354</v>
      </c>
      <c r="D118" s="14" t="s">
        <v>341</v>
      </c>
      <c r="E118" s="149"/>
      <c r="F118" s="149">
        <f>SUM(F119:F127)</f>
        <v>2105.2</v>
      </c>
      <c r="G118" s="149">
        <f>SUM(G119:G127)</f>
        <v>809.8</v>
      </c>
    </row>
    <row r="119" spans="1:7" s="36" customFormat="1" ht="12.75">
      <c r="A119" s="69"/>
      <c r="B119" s="60"/>
      <c r="C119" s="62"/>
      <c r="D119" s="14" t="s">
        <v>174</v>
      </c>
      <c r="E119" s="149"/>
      <c r="F119" s="149">
        <v>750</v>
      </c>
      <c r="G119" s="149">
        <v>443.4</v>
      </c>
    </row>
    <row r="120" spans="1:7" s="36" customFormat="1" ht="12.75">
      <c r="A120" s="69"/>
      <c r="B120" s="60"/>
      <c r="C120" s="62"/>
      <c r="D120" s="14" t="s">
        <v>306</v>
      </c>
      <c r="E120" s="149"/>
      <c r="F120" s="149">
        <v>90.2</v>
      </c>
      <c r="G120" s="149">
        <v>90.2</v>
      </c>
    </row>
    <row r="121" spans="1:7" s="36" customFormat="1" ht="12.75">
      <c r="A121" s="69"/>
      <c r="B121" s="60"/>
      <c r="C121" s="62"/>
      <c r="D121" s="14" t="s">
        <v>297</v>
      </c>
      <c r="E121" s="149"/>
      <c r="F121" s="149">
        <v>44.5</v>
      </c>
      <c r="G121" s="149">
        <v>39.8</v>
      </c>
    </row>
    <row r="122" spans="1:7" s="36" customFormat="1" ht="25.5">
      <c r="A122" s="69"/>
      <c r="B122" s="60"/>
      <c r="C122" s="62"/>
      <c r="D122" s="14" t="s">
        <v>444</v>
      </c>
      <c r="E122" s="149"/>
      <c r="F122" s="149">
        <v>833</v>
      </c>
      <c r="G122" s="149">
        <v>136.5</v>
      </c>
    </row>
    <row r="123" spans="1:7" s="36" customFormat="1" ht="12.75">
      <c r="A123" s="69"/>
      <c r="B123" s="60"/>
      <c r="C123" s="62"/>
      <c r="D123" s="14" t="s">
        <v>158</v>
      </c>
      <c r="E123" s="149"/>
      <c r="F123" s="149">
        <v>13.5</v>
      </c>
      <c r="G123" s="149"/>
    </row>
    <row r="124" spans="1:7" s="36" customFormat="1" ht="25.5">
      <c r="A124" s="69"/>
      <c r="B124" s="60"/>
      <c r="C124" s="62"/>
      <c r="D124" s="91" t="s">
        <v>394</v>
      </c>
      <c r="E124" s="149"/>
      <c r="F124" s="149">
        <v>4</v>
      </c>
      <c r="G124" s="149"/>
    </row>
    <row r="125" spans="1:7" s="36" customFormat="1" ht="12.75">
      <c r="A125" s="69"/>
      <c r="B125" s="60"/>
      <c r="C125" s="62"/>
      <c r="D125" s="39" t="s">
        <v>215</v>
      </c>
      <c r="E125" s="149"/>
      <c r="F125" s="149">
        <v>226.5</v>
      </c>
      <c r="G125" s="149">
        <v>25</v>
      </c>
    </row>
    <row r="126" spans="1:7" s="36" customFormat="1" ht="12.75">
      <c r="A126" s="69"/>
      <c r="B126" s="60"/>
      <c r="C126" s="62"/>
      <c r="D126" s="14" t="s">
        <v>255</v>
      </c>
      <c r="E126" s="149"/>
      <c r="F126" s="149">
        <v>127.5</v>
      </c>
      <c r="G126" s="149">
        <v>58.9</v>
      </c>
    </row>
    <row r="127" spans="1:7" s="36" customFormat="1" ht="12.75">
      <c r="A127" s="69"/>
      <c r="B127" s="57"/>
      <c r="C127" s="62"/>
      <c r="D127" s="14" t="s">
        <v>11</v>
      </c>
      <c r="E127" s="149"/>
      <c r="F127" s="149">
        <v>16</v>
      </c>
      <c r="G127" s="149">
        <v>16</v>
      </c>
    </row>
    <row r="128" spans="1:7" ht="25.5">
      <c r="A128" s="81" t="s">
        <v>186</v>
      </c>
      <c r="B128" s="40"/>
      <c r="C128" s="76"/>
      <c r="D128" s="15" t="s">
        <v>187</v>
      </c>
      <c r="E128" s="148">
        <f>E129+E157+E165</f>
        <v>43556.1</v>
      </c>
      <c r="F128" s="148">
        <f>F129+F157+F165</f>
        <v>42907.7</v>
      </c>
      <c r="G128" s="148">
        <f>G129+G157+G165</f>
        <v>37675.8</v>
      </c>
    </row>
    <row r="129" spans="1:7" ht="13.5">
      <c r="A129" s="103" t="s">
        <v>188</v>
      </c>
      <c r="B129" s="40"/>
      <c r="C129" s="77"/>
      <c r="D129" s="16" t="s">
        <v>189</v>
      </c>
      <c r="E129" s="146">
        <f>E130+E153</f>
        <v>39806.1</v>
      </c>
      <c r="F129" s="146">
        <f>F130+F153</f>
        <v>38924.399999999994</v>
      </c>
      <c r="G129" s="146">
        <f>G130+G153</f>
        <v>34645.5</v>
      </c>
    </row>
    <row r="130" spans="1:7" ht="13.5">
      <c r="A130" s="103"/>
      <c r="B130" s="40" t="s">
        <v>271</v>
      </c>
      <c r="C130" s="78"/>
      <c r="D130" s="89" t="s">
        <v>272</v>
      </c>
      <c r="E130" s="161">
        <f>E133+E140+E143+E146+E150+E131</f>
        <v>39706.1</v>
      </c>
      <c r="F130" s="161">
        <f>F133+F140+F143+F146+F150+F131</f>
        <v>38824.399999999994</v>
      </c>
      <c r="G130" s="161">
        <f>G133+G140+G143+G146+G150+G131</f>
        <v>34547.1</v>
      </c>
    </row>
    <row r="131" spans="1:7" ht="63.75">
      <c r="A131" s="103"/>
      <c r="B131" s="60" t="s">
        <v>369</v>
      </c>
      <c r="C131" s="79"/>
      <c r="D131" s="61" t="s">
        <v>368</v>
      </c>
      <c r="E131" s="149">
        <f>E132</f>
        <v>3276.7</v>
      </c>
      <c r="F131" s="149">
        <f>F132</f>
        <v>3276.7</v>
      </c>
      <c r="G131" s="149">
        <f>G132</f>
        <v>3276.7</v>
      </c>
    </row>
    <row r="132" spans="1:7" ht="13.5">
      <c r="A132" s="103"/>
      <c r="B132" s="60"/>
      <c r="C132" s="62" t="s">
        <v>19</v>
      </c>
      <c r="D132" s="61" t="s">
        <v>370</v>
      </c>
      <c r="E132" s="149">
        <v>3276.7</v>
      </c>
      <c r="F132" s="149">
        <v>3276.7</v>
      </c>
      <c r="G132" s="149">
        <v>3276.7</v>
      </c>
    </row>
    <row r="133" spans="1:7" ht="13.5">
      <c r="A133" s="103"/>
      <c r="B133" s="60" t="s">
        <v>443</v>
      </c>
      <c r="C133" s="79"/>
      <c r="D133" s="30" t="s">
        <v>273</v>
      </c>
      <c r="E133" s="149">
        <f>E134+E137</f>
        <v>465</v>
      </c>
      <c r="F133" s="149">
        <f>F134+F137</f>
        <v>465</v>
      </c>
      <c r="G133" s="149">
        <f>G134+G137</f>
        <v>97.2</v>
      </c>
    </row>
    <row r="134" spans="1:7" ht="13.5">
      <c r="A134" s="103"/>
      <c r="B134" s="60" t="s">
        <v>352</v>
      </c>
      <c r="C134" s="79"/>
      <c r="D134" s="30" t="s">
        <v>353</v>
      </c>
      <c r="E134" s="149">
        <f>E135</f>
        <v>362</v>
      </c>
      <c r="F134" s="149">
        <f>F135</f>
        <v>362</v>
      </c>
      <c r="G134" s="149"/>
    </row>
    <row r="135" spans="1:7" ht="25.5">
      <c r="A135" s="103"/>
      <c r="B135" s="60"/>
      <c r="C135" s="62" t="s">
        <v>431</v>
      </c>
      <c r="D135" s="30" t="s">
        <v>435</v>
      </c>
      <c r="E135" s="149">
        <f>E136</f>
        <v>362</v>
      </c>
      <c r="F135" s="149">
        <f>F136</f>
        <v>362</v>
      </c>
      <c r="G135" s="149"/>
    </row>
    <row r="136" spans="1:7" ht="13.5">
      <c r="A136" s="103"/>
      <c r="B136" s="40"/>
      <c r="C136" s="78"/>
      <c r="D136" s="30" t="s">
        <v>29</v>
      </c>
      <c r="E136" s="149">
        <v>362</v>
      </c>
      <c r="F136" s="149">
        <v>362</v>
      </c>
      <c r="G136" s="149"/>
    </row>
    <row r="137" spans="1:7" ht="13.5">
      <c r="A137" s="103"/>
      <c r="B137" s="60" t="s">
        <v>355</v>
      </c>
      <c r="C137" s="79"/>
      <c r="D137" s="30" t="s">
        <v>356</v>
      </c>
      <c r="E137" s="149">
        <f aca="true" t="shared" si="11" ref="E137:G138">E138</f>
        <v>103</v>
      </c>
      <c r="F137" s="149">
        <f t="shared" si="11"/>
        <v>103</v>
      </c>
      <c r="G137" s="149">
        <f t="shared" si="11"/>
        <v>97.2</v>
      </c>
    </row>
    <row r="138" spans="1:7" ht="25.5">
      <c r="A138" s="103"/>
      <c r="B138" s="60"/>
      <c r="C138" s="62" t="s">
        <v>431</v>
      </c>
      <c r="D138" s="19" t="s">
        <v>435</v>
      </c>
      <c r="E138" s="149">
        <f t="shared" si="11"/>
        <v>103</v>
      </c>
      <c r="F138" s="149">
        <f t="shared" si="11"/>
        <v>103</v>
      </c>
      <c r="G138" s="149">
        <f t="shared" si="11"/>
        <v>97.2</v>
      </c>
    </row>
    <row r="139" spans="1:7" ht="13.5">
      <c r="A139" s="103"/>
      <c r="B139" s="40"/>
      <c r="C139" s="78"/>
      <c r="D139" s="30" t="s">
        <v>29</v>
      </c>
      <c r="E139" s="149">
        <v>103</v>
      </c>
      <c r="F139" s="149">
        <v>103</v>
      </c>
      <c r="G139" s="149">
        <v>97.2</v>
      </c>
    </row>
    <row r="140" spans="1:7" ht="13.5">
      <c r="A140" s="103"/>
      <c r="B140" s="60" t="s">
        <v>357</v>
      </c>
      <c r="C140" s="79"/>
      <c r="D140" s="30" t="s">
        <v>358</v>
      </c>
      <c r="E140" s="149">
        <f aca="true" t="shared" si="12" ref="E140:G141">E141</f>
        <v>27700</v>
      </c>
      <c r="F140" s="149">
        <f t="shared" si="12"/>
        <v>26096.1</v>
      </c>
      <c r="G140" s="149">
        <f t="shared" si="12"/>
        <v>23887.1</v>
      </c>
    </row>
    <row r="141" spans="1:7" ht="25.5">
      <c r="A141" s="103"/>
      <c r="B141" s="60"/>
      <c r="C141" s="62" t="s">
        <v>431</v>
      </c>
      <c r="D141" s="19" t="s">
        <v>435</v>
      </c>
      <c r="E141" s="149">
        <f t="shared" si="12"/>
        <v>27700</v>
      </c>
      <c r="F141" s="149">
        <f t="shared" si="12"/>
        <v>26096.1</v>
      </c>
      <c r="G141" s="149">
        <f t="shared" si="12"/>
        <v>23887.1</v>
      </c>
    </row>
    <row r="142" spans="1:7" ht="13.5">
      <c r="A142" s="103"/>
      <c r="B142" s="40"/>
      <c r="C142" s="78"/>
      <c r="D142" s="30" t="s">
        <v>29</v>
      </c>
      <c r="E142" s="149">
        <v>27700</v>
      </c>
      <c r="F142" s="149">
        <v>26096.1</v>
      </c>
      <c r="G142" s="149">
        <v>23887.1</v>
      </c>
    </row>
    <row r="143" spans="1:7" ht="13.5">
      <c r="A143" s="103"/>
      <c r="B143" s="60" t="s">
        <v>359</v>
      </c>
      <c r="C143" s="79"/>
      <c r="D143" s="30" t="s">
        <v>274</v>
      </c>
      <c r="E143" s="149">
        <f aca="true" t="shared" si="13" ref="E143:G144">E144</f>
        <v>1083</v>
      </c>
      <c r="F143" s="149">
        <f t="shared" si="13"/>
        <v>1098.1</v>
      </c>
      <c r="G143" s="149">
        <f t="shared" si="13"/>
        <v>926</v>
      </c>
    </row>
    <row r="144" spans="1:7" ht="25.5">
      <c r="A144" s="103"/>
      <c r="B144" s="60"/>
      <c r="C144" s="62" t="s">
        <v>431</v>
      </c>
      <c r="D144" s="19" t="s">
        <v>435</v>
      </c>
      <c r="E144" s="149">
        <f t="shared" si="13"/>
        <v>1083</v>
      </c>
      <c r="F144" s="149">
        <f t="shared" si="13"/>
        <v>1098.1</v>
      </c>
      <c r="G144" s="149">
        <f t="shared" si="13"/>
        <v>926</v>
      </c>
    </row>
    <row r="145" spans="1:7" ht="13.5">
      <c r="A145" s="103"/>
      <c r="B145" s="40"/>
      <c r="C145" s="78"/>
      <c r="D145" s="30" t="s">
        <v>29</v>
      </c>
      <c r="E145" s="149">
        <v>1083</v>
      </c>
      <c r="F145" s="149">
        <v>1098.1</v>
      </c>
      <c r="G145" s="149">
        <v>926</v>
      </c>
    </row>
    <row r="146" spans="1:7" ht="25.5">
      <c r="A146" s="103"/>
      <c r="B146" s="60" t="s">
        <v>360</v>
      </c>
      <c r="C146" s="79"/>
      <c r="D146" s="30" t="s">
        <v>361</v>
      </c>
      <c r="E146" s="149">
        <f>E147</f>
        <v>6106</v>
      </c>
      <c r="F146" s="149">
        <f>F147</f>
        <v>6828.2</v>
      </c>
      <c r="G146" s="149">
        <f>G147</f>
        <v>5879.4</v>
      </c>
    </row>
    <row r="147" spans="1:7" ht="25.5">
      <c r="A147" s="103"/>
      <c r="B147" s="60"/>
      <c r="C147" s="62" t="s">
        <v>431</v>
      </c>
      <c r="D147" s="19" t="s">
        <v>435</v>
      </c>
      <c r="E147" s="149">
        <f>E148</f>
        <v>6106</v>
      </c>
      <c r="F147" s="149">
        <f>F148+F149</f>
        <v>6828.2</v>
      </c>
      <c r="G147" s="149">
        <f>G148+G149</f>
        <v>5879.4</v>
      </c>
    </row>
    <row r="148" spans="1:7" ht="13.5">
      <c r="A148" s="103"/>
      <c r="B148" s="40"/>
      <c r="C148" s="77"/>
      <c r="D148" s="30" t="s">
        <v>29</v>
      </c>
      <c r="E148" s="149">
        <v>6106</v>
      </c>
      <c r="F148" s="149">
        <v>6550</v>
      </c>
      <c r="G148" s="149">
        <v>5601.2</v>
      </c>
    </row>
    <row r="149" spans="1:7" ht="25.5">
      <c r="A149" s="103"/>
      <c r="B149" s="40"/>
      <c r="C149" s="77"/>
      <c r="D149" s="30" t="s">
        <v>92</v>
      </c>
      <c r="E149" s="149"/>
      <c r="F149" s="149">
        <v>278.2</v>
      </c>
      <c r="G149" s="149">
        <v>278.2</v>
      </c>
    </row>
    <row r="150" spans="1:7" ht="38.25">
      <c r="A150" s="103"/>
      <c r="B150" s="60" t="s">
        <v>362</v>
      </c>
      <c r="C150" s="79"/>
      <c r="D150" s="30" t="s">
        <v>284</v>
      </c>
      <c r="E150" s="149">
        <f aca="true" t="shared" si="14" ref="E150:G151">E151</f>
        <v>1075.4</v>
      </c>
      <c r="F150" s="149">
        <f t="shared" si="14"/>
        <v>1060.3</v>
      </c>
      <c r="G150" s="149">
        <f t="shared" si="14"/>
        <v>480.7</v>
      </c>
    </row>
    <row r="151" spans="1:7" ht="13.5">
      <c r="A151" s="103"/>
      <c r="B151" s="60"/>
      <c r="C151" s="62" t="s">
        <v>275</v>
      </c>
      <c r="D151" s="19" t="s">
        <v>367</v>
      </c>
      <c r="E151" s="149">
        <f t="shared" si="14"/>
        <v>1075.4</v>
      </c>
      <c r="F151" s="149">
        <f t="shared" si="14"/>
        <v>1060.3</v>
      </c>
      <c r="G151" s="149">
        <f t="shared" si="14"/>
        <v>480.7</v>
      </c>
    </row>
    <row r="152" spans="1:7" ht="13.5">
      <c r="A152" s="103"/>
      <c r="B152" s="40"/>
      <c r="C152" s="77"/>
      <c r="D152" s="18" t="s">
        <v>29</v>
      </c>
      <c r="E152" s="149">
        <v>1075.4</v>
      </c>
      <c r="F152" s="149">
        <v>1060.3</v>
      </c>
      <c r="G152" s="149">
        <v>480.7</v>
      </c>
    </row>
    <row r="153" spans="1:7" ht="38.25">
      <c r="A153" s="103"/>
      <c r="B153" s="40" t="s">
        <v>363</v>
      </c>
      <c r="C153" s="77"/>
      <c r="D153" s="17" t="s">
        <v>364</v>
      </c>
      <c r="E153" s="161">
        <f>E154</f>
        <v>100</v>
      </c>
      <c r="F153" s="161">
        <f aca="true" t="shared" si="15" ref="F153:G155">F154</f>
        <v>100</v>
      </c>
      <c r="G153" s="161">
        <f t="shared" si="15"/>
        <v>98.4</v>
      </c>
    </row>
    <row r="154" spans="1:7" ht="25.5">
      <c r="A154" s="103"/>
      <c r="B154" s="60" t="s">
        <v>365</v>
      </c>
      <c r="C154" s="80"/>
      <c r="D154" s="30" t="s">
        <v>366</v>
      </c>
      <c r="E154" s="149">
        <f>E155</f>
        <v>100</v>
      </c>
      <c r="F154" s="149">
        <f t="shared" si="15"/>
        <v>100</v>
      </c>
      <c r="G154" s="149">
        <f t="shared" si="15"/>
        <v>98.4</v>
      </c>
    </row>
    <row r="155" spans="1:7" ht="25.5">
      <c r="A155" s="103"/>
      <c r="B155" s="60"/>
      <c r="C155" s="62" t="s">
        <v>431</v>
      </c>
      <c r="D155" s="19" t="s">
        <v>435</v>
      </c>
      <c r="E155" s="149">
        <f>E156</f>
        <v>100</v>
      </c>
      <c r="F155" s="149">
        <f t="shared" si="15"/>
        <v>100</v>
      </c>
      <c r="G155" s="149">
        <f t="shared" si="15"/>
        <v>98.4</v>
      </c>
    </row>
    <row r="156" spans="1:7" ht="13.5">
      <c r="A156" s="103"/>
      <c r="B156" s="40"/>
      <c r="C156" s="81"/>
      <c r="D156" s="18" t="s">
        <v>29</v>
      </c>
      <c r="E156" s="149">
        <v>100</v>
      </c>
      <c r="F156" s="149">
        <v>100</v>
      </c>
      <c r="G156" s="149">
        <v>98.4</v>
      </c>
    </row>
    <row r="157" spans="1:7" ht="40.5">
      <c r="A157" s="97" t="s">
        <v>190</v>
      </c>
      <c r="B157" s="56"/>
      <c r="C157" s="98"/>
      <c r="D157" s="20" t="s">
        <v>371</v>
      </c>
      <c r="E157" s="150">
        <f>E158</f>
        <v>1697.5</v>
      </c>
      <c r="F157" s="150">
        <f>F158</f>
        <v>1930.8000000000002</v>
      </c>
      <c r="G157" s="150">
        <f>G158</f>
        <v>1344.3</v>
      </c>
    </row>
    <row r="158" spans="1:7" s="36" customFormat="1" ht="12.75">
      <c r="A158" s="98"/>
      <c r="B158" s="56" t="s">
        <v>271</v>
      </c>
      <c r="C158" s="98"/>
      <c r="D158" s="21" t="s">
        <v>272</v>
      </c>
      <c r="E158" s="161">
        <f>E159+E162</f>
        <v>1697.5</v>
      </c>
      <c r="F158" s="161">
        <f>F159+F162</f>
        <v>1930.8000000000002</v>
      </c>
      <c r="G158" s="161">
        <f>G159+G162</f>
        <v>1344.3</v>
      </c>
    </row>
    <row r="159" spans="1:7" s="36" customFormat="1" ht="12.75">
      <c r="A159" s="99"/>
      <c r="B159" s="57" t="s">
        <v>359</v>
      </c>
      <c r="C159" s="62"/>
      <c r="D159" s="22" t="s">
        <v>274</v>
      </c>
      <c r="E159" s="149">
        <f aca="true" t="shared" si="16" ref="E159:G160">E160</f>
        <v>1049.9</v>
      </c>
      <c r="F159" s="149">
        <f t="shared" si="16"/>
        <v>1049.9</v>
      </c>
      <c r="G159" s="149">
        <f t="shared" si="16"/>
        <v>814</v>
      </c>
    </row>
    <row r="160" spans="1:7" s="36" customFormat="1" ht="25.5">
      <c r="A160" s="99"/>
      <c r="B160" s="57"/>
      <c r="C160" s="69" t="s">
        <v>431</v>
      </c>
      <c r="D160" s="19" t="s">
        <v>435</v>
      </c>
      <c r="E160" s="149">
        <f t="shared" si="16"/>
        <v>1049.9</v>
      </c>
      <c r="F160" s="149">
        <f t="shared" si="16"/>
        <v>1049.9</v>
      </c>
      <c r="G160" s="149">
        <f t="shared" si="16"/>
        <v>814</v>
      </c>
    </row>
    <row r="161" spans="1:7" ht="13.5">
      <c r="A161" s="97"/>
      <c r="B161" s="40"/>
      <c r="C161" s="98"/>
      <c r="D161" s="14" t="s">
        <v>307</v>
      </c>
      <c r="E161" s="149">
        <v>1049.9</v>
      </c>
      <c r="F161" s="149">
        <v>1049.9</v>
      </c>
      <c r="G161" s="149">
        <v>814</v>
      </c>
    </row>
    <row r="162" spans="1:7" s="36" customFormat="1" ht="25.5">
      <c r="A162" s="99"/>
      <c r="B162" s="57" t="s">
        <v>360</v>
      </c>
      <c r="C162" s="62"/>
      <c r="D162" s="30" t="s">
        <v>361</v>
      </c>
      <c r="E162" s="149">
        <f aca="true" t="shared" si="17" ref="E162:G163">E163</f>
        <v>647.6</v>
      </c>
      <c r="F162" s="149">
        <f t="shared" si="17"/>
        <v>880.9</v>
      </c>
      <c r="G162" s="149">
        <f t="shared" si="17"/>
        <v>530.3</v>
      </c>
    </row>
    <row r="163" spans="1:7" s="36" customFormat="1" ht="25.5">
      <c r="A163" s="99"/>
      <c r="B163" s="57"/>
      <c r="C163" s="69" t="s">
        <v>431</v>
      </c>
      <c r="D163" s="30" t="s">
        <v>435</v>
      </c>
      <c r="E163" s="149">
        <f t="shared" si="17"/>
        <v>647.6</v>
      </c>
      <c r="F163" s="149">
        <f t="shared" si="17"/>
        <v>880.9</v>
      </c>
      <c r="G163" s="149">
        <f t="shared" si="17"/>
        <v>530.3</v>
      </c>
    </row>
    <row r="164" spans="1:7" ht="13.5">
      <c r="A164" s="97"/>
      <c r="B164" s="40"/>
      <c r="C164" s="98"/>
      <c r="D164" s="14" t="s">
        <v>307</v>
      </c>
      <c r="E164" s="149">
        <v>647.6</v>
      </c>
      <c r="F164" s="149">
        <v>880.9</v>
      </c>
      <c r="G164" s="149">
        <v>530.3</v>
      </c>
    </row>
    <row r="165" spans="1:7" s="35" customFormat="1" ht="27">
      <c r="A165" s="97" t="s">
        <v>377</v>
      </c>
      <c r="B165" s="55"/>
      <c r="C165" s="97"/>
      <c r="D165" s="34" t="s">
        <v>310</v>
      </c>
      <c r="E165" s="150">
        <f>E166+E170</f>
        <v>2052.5</v>
      </c>
      <c r="F165" s="150">
        <f>F166+F170</f>
        <v>2052.5</v>
      </c>
      <c r="G165" s="150">
        <f>G166+G170</f>
        <v>1686</v>
      </c>
    </row>
    <row r="166" spans="1:7" ht="13.5">
      <c r="A166" s="97"/>
      <c r="B166" s="40" t="s">
        <v>328</v>
      </c>
      <c r="C166" s="97"/>
      <c r="D166" s="31" t="s">
        <v>296</v>
      </c>
      <c r="E166" s="161">
        <f aca="true" t="shared" si="18" ref="E166:F168">E167</f>
        <v>8.5</v>
      </c>
      <c r="F166" s="161">
        <f t="shared" si="18"/>
        <v>8.5</v>
      </c>
      <c r="G166" s="161"/>
    </row>
    <row r="167" spans="1:7" s="36" customFormat="1" ht="63.75">
      <c r="A167" s="99"/>
      <c r="B167" s="57" t="s">
        <v>329</v>
      </c>
      <c r="C167" s="62"/>
      <c r="D167" s="14" t="s">
        <v>400</v>
      </c>
      <c r="E167" s="149">
        <f t="shared" si="18"/>
        <v>8.5</v>
      </c>
      <c r="F167" s="149">
        <f t="shared" si="18"/>
        <v>8.5</v>
      </c>
      <c r="G167" s="149"/>
    </row>
    <row r="168" spans="1:7" s="36" customFormat="1" ht="38.25">
      <c r="A168" s="99"/>
      <c r="B168" s="57" t="s">
        <v>434</v>
      </c>
      <c r="C168" s="99"/>
      <c r="D168" s="13" t="s">
        <v>27</v>
      </c>
      <c r="E168" s="149">
        <f t="shared" si="18"/>
        <v>8.5</v>
      </c>
      <c r="F168" s="149">
        <f t="shared" si="18"/>
        <v>8.5</v>
      </c>
      <c r="G168" s="149"/>
    </row>
    <row r="169" spans="1:7" s="36" customFormat="1" ht="12.75">
      <c r="A169" s="99"/>
      <c r="B169" s="57"/>
      <c r="C169" s="62" t="s">
        <v>333</v>
      </c>
      <c r="D169" s="61" t="s">
        <v>305</v>
      </c>
      <c r="E169" s="149">
        <v>8.5</v>
      </c>
      <c r="F169" s="149">
        <v>8.5</v>
      </c>
      <c r="G169" s="149"/>
    </row>
    <row r="170" spans="1:7" s="36" customFormat="1" ht="12.75">
      <c r="A170" s="99"/>
      <c r="B170" s="40" t="s">
        <v>312</v>
      </c>
      <c r="C170" s="69"/>
      <c r="D170" s="31" t="s">
        <v>313</v>
      </c>
      <c r="E170" s="51">
        <f aca="true" t="shared" si="19" ref="E170:G171">E171</f>
        <v>2044</v>
      </c>
      <c r="F170" s="51">
        <f t="shared" si="19"/>
        <v>2044</v>
      </c>
      <c r="G170" s="51">
        <f t="shared" si="19"/>
        <v>1686</v>
      </c>
    </row>
    <row r="171" spans="1:7" s="36" customFormat="1" ht="38.25">
      <c r="A171" s="99"/>
      <c r="B171" s="60" t="s">
        <v>97</v>
      </c>
      <c r="C171" s="62"/>
      <c r="D171" s="14" t="s">
        <v>119</v>
      </c>
      <c r="E171" s="49">
        <f t="shared" si="19"/>
        <v>2044</v>
      </c>
      <c r="F171" s="49">
        <f t="shared" si="19"/>
        <v>2044</v>
      </c>
      <c r="G171" s="49">
        <f t="shared" si="19"/>
        <v>1686</v>
      </c>
    </row>
    <row r="172" spans="1:7" s="36" customFormat="1" ht="12.75">
      <c r="A172" s="99"/>
      <c r="B172" s="60"/>
      <c r="C172" s="62" t="s">
        <v>354</v>
      </c>
      <c r="D172" s="14" t="s">
        <v>341</v>
      </c>
      <c r="E172" s="49">
        <v>2044</v>
      </c>
      <c r="F172" s="49">
        <v>2044</v>
      </c>
      <c r="G172" s="49">
        <v>1686</v>
      </c>
    </row>
    <row r="173" spans="1:7" ht="12.75">
      <c r="A173" s="81" t="s">
        <v>191</v>
      </c>
      <c r="B173" s="40"/>
      <c r="C173" s="76"/>
      <c r="D173" s="15" t="s">
        <v>192</v>
      </c>
      <c r="E173" s="148">
        <f>E182+E187+E174+E196</f>
        <v>16040.5</v>
      </c>
      <c r="F173" s="148">
        <f>F182+F187+F174+F196</f>
        <v>18364.7</v>
      </c>
      <c r="G173" s="148">
        <f>G182+G187+G174+G196</f>
        <v>14688.1</v>
      </c>
    </row>
    <row r="174" spans="1:7" ht="13.5">
      <c r="A174" s="97" t="s">
        <v>464</v>
      </c>
      <c r="B174" s="54"/>
      <c r="C174" s="67"/>
      <c r="D174" s="90" t="s">
        <v>471</v>
      </c>
      <c r="E174" s="150"/>
      <c r="F174" s="150">
        <f>F175</f>
        <v>2319.2000000000003</v>
      </c>
      <c r="G174" s="150"/>
    </row>
    <row r="175" spans="1:7" ht="25.5">
      <c r="A175" s="81"/>
      <c r="B175" s="40" t="s">
        <v>466</v>
      </c>
      <c r="C175" s="76"/>
      <c r="D175" s="15" t="s">
        <v>470</v>
      </c>
      <c r="E175" s="148"/>
      <c r="F175" s="148">
        <f>F176+F179</f>
        <v>2319.2000000000003</v>
      </c>
      <c r="G175" s="148"/>
    </row>
    <row r="176" spans="1:7" ht="38.25">
      <c r="A176" s="81"/>
      <c r="B176" s="60" t="s">
        <v>465</v>
      </c>
      <c r="C176" s="71"/>
      <c r="D176" s="61" t="s">
        <v>467</v>
      </c>
      <c r="E176" s="149"/>
      <c r="F176" s="149">
        <f>F177</f>
        <v>34.3</v>
      </c>
      <c r="G176" s="149"/>
    </row>
    <row r="177" spans="1:7" ht="12.75">
      <c r="A177" s="81"/>
      <c r="B177" s="60"/>
      <c r="C177" s="107" t="s">
        <v>19</v>
      </c>
      <c r="D177" s="117" t="s">
        <v>370</v>
      </c>
      <c r="E177" s="149"/>
      <c r="F177" s="149">
        <f>F178</f>
        <v>34.3</v>
      </c>
      <c r="G177" s="149"/>
    </row>
    <row r="178" spans="1:7" ht="12.75">
      <c r="A178" s="81"/>
      <c r="B178" s="40"/>
      <c r="C178" s="62"/>
      <c r="D178" s="61" t="s">
        <v>174</v>
      </c>
      <c r="E178" s="149"/>
      <c r="F178" s="149">
        <v>34.3</v>
      </c>
      <c r="G178" s="149"/>
    </row>
    <row r="179" spans="1:7" ht="51">
      <c r="A179" s="81"/>
      <c r="B179" s="60" t="s">
        <v>468</v>
      </c>
      <c r="C179" s="71"/>
      <c r="D179" s="61" t="s">
        <v>469</v>
      </c>
      <c r="E179" s="149"/>
      <c r="F179" s="149">
        <f>F180</f>
        <v>2284.9</v>
      </c>
      <c r="G179" s="149"/>
    </row>
    <row r="180" spans="1:7" ht="12.75">
      <c r="A180" s="81"/>
      <c r="B180" s="60"/>
      <c r="C180" s="107" t="s">
        <v>19</v>
      </c>
      <c r="D180" s="117" t="s">
        <v>370</v>
      </c>
      <c r="E180" s="149"/>
      <c r="F180" s="149">
        <f>F181</f>
        <v>2284.9</v>
      </c>
      <c r="G180" s="149"/>
    </row>
    <row r="181" spans="1:7" ht="12.75">
      <c r="A181" s="81"/>
      <c r="B181" s="40"/>
      <c r="C181" s="62"/>
      <c r="D181" s="61" t="s">
        <v>174</v>
      </c>
      <c r="E181" s="149"/>
      <c r="F181" s="149">
        <v>2284.9</v>
      </c>
      <c r="G181" s="149"/>
    </row>
    <row r="182" spans="1:7" ht="13.5">
      <c r="A182" s="97" t="s">
        <v>292</v>
      </c>
      <c r="B182" s="54"/>
      <c r="C182" s="67"/>
      <c r="D182" s="90" t="s">
        <v>293</v>
      </c>
      <c r="E182" s="150">
        <f>E183</f>
        <v>255</v>
      </c>
      <c r="F182" s="150">
        <f aca="true" t="shared" si="20" ref="F182:G185">F183</f>
        <v>255</v>
      </c>
      <c r="G182" s="150">
        <f t="shared" si="20"/>
        <v>67</v>
      </c>
    </row>
    <row r="183" spans="1:7" ht="12.75">
      <c r="A183" s="81"/>
      <c r="B183" s="40" t="s">
        <v>294</v>
      </c>
      <c r="C183" s="76"/>
      <c r="D183" s="15" t="s">
        <v>295</v>
      </c>
      <c r="E183" s="148">
        <f>E184</f>
        <v>255</v>
      </c>
      <c r="F183" s="148">
        <f t="shared" si="20"/>
        <v>255</v>
      </c>
      <c r="G183" s="148">
        <f t="shared" si="20"/>
        <v>67</v>
      </c>
    </row>
    <row r="184" spans="1:7" s="36" customFormat="1" ht="12.75">
      <c r="A184" s="69"/>
      <c r="B184" s="57" t="s">
        <v>16</v>
      </c>
      <c r="C184" s="82"/>
      <c r="D184" s="91" t="s">
        <v>304</v>
      </c>
      <c r="E184" s="160">
        <f>E185</f>
        <v>255</v>
      </c>
      <c r="F184" s="160">
        <f t="shared" si="20"/>
        <v>255</v>
      </c>
      <c r="G184" s="160">
        <f t="shared" si="20"/>
        <v>67</v>
      </c>
    </row>
    <row r="185" spans="1:7" s="36" customFormat="1" ht="12.75">
      <c r="A185" s="69"/>
      <c r="B185" s="57"/>
      <c r="C185" s="69" t="s">
        <v>340</v>
      </c>
      <c r="D185" s="91" t="s">
        <v>327</v>
      </c>
      <c r="E185" s="160">
        <f>E186</f>
        <v>255</v>
      </c>
      <c r="F185" s="160">
        <f t="shared" si="20"/>
        <v>255</v>
      </c>
      <c r="G185" s="160">
        <f t="shared" si="20"/>
        <v>67</v>
      </c>
    </row>
    <row r="186" spans="1:7" ht="12.75">
      <c r="A186" s="81"/>
      <c r="B186" s="40"/>
      <c r="C186" s="76"/>
      <c r="D186" s="61" t="s">
        <v>174</v>
      </c>
      <c r="E186" s="149">
        <v>255</v>
      </c>
      <c r="F186" s="149">
        <v>255</v>
      </c>
      <c r="G186" s="149">
        <v>67</v>
      </c>
    </row>
    <row r="187" spans="1:7" ht="13.5">
      <c r="A187" s="97" t="s">
        <v>276</v>
      </c>
      <c r="B187" s="40"/>
      <c r="C187" s="106"/>
      <c r="D187" s="47" t="s">
        <v>278</v>
      </c>
      <c r="E187" s="132">
        <f aca="true" t="shared" si="21" ref="E187:G188">SUM(E188)</f>
        <v>15697</v>
      </c>
      <c r="F187" s="132">
        <f t="shared" si="21"/>
        <v>15697</v>
      </c>
      <c r="G187" s="132">
        <f t="shared" si="21"/>
        <v>14621.1</v>
      </c>
    </row>
    <row r="188" spans="1:7" ht="13.5">
      <c r="A188" s="97"/>
      <c r="B188" s="40" t="s">
        <v>277</v>
      </c>
      <c r="C188" s="106"/>
      <c r="D188" s="42" t="s">
        <v>279</v>
      </c>
      <c r="E188" s="48">
        <f t="shared" si="21"/>
        <v>15697</v>
      </c>
      <c r="F188" s="48">
        <f t="shared" si="21"/>
        <v>15697</v>
      </c>
      <c r="G188" s="48">
        <f t="shared" si="21"/>
        <v>14621.1</v>
      </c>
    </row>
    <row r="189" spans="1:7" s="84" customFormat="1" ht="12.75">
      <c r="A189" s="107"/>
      <c r="B189" s="57" t="s">
        <v>448</v>
      </c>
      <c r="C189" s="108"/>
      <c r="D189" s="83" t="s">
        <v>280</v>
      </c>
      <c r="E189" s="50">
        <f>SUM(E190+E194)</f>
        <v>15697</v>
      </c>
      <c r="F189" s="50">
        <f>SUM(F190+F194)</f>
        <v>15697</v>
      </c>
      <c r="G189" s="50">
        <f>SUM(G190+G194)</f>
        <v>14621.1</v>
      </c>
    </row>
    <row r="190" spans="1:7" s="84" customFormat="1" ht="38.25">
      <c r="A190" s="107"/>
      <c r="B190" s="57"/>
      <c r="C190" s="108" t="s">
        <v>449</v>
      </c>
      <c r="D190" s="83" t="s">
        <v>0</v>
      </c>
      <c r="E190" s="50">
        <f>SUM(E191:E193)</f>
        <v>14495.8</v>
      </c>
      <c r="F190" s="50">
        <f>SUM(F191:F193)</f>
        <v>14495.8</v>
      </c>
      <c r="G190" s="50">
        <f>SUM(G191:G193)</f>
        <v>13419.9</v>
      </c>
    </row>
    <row r="191" spans="1:7" ht="38.25">
      <c r="A191" s="109"/>
      <c r="B191" s="40"/>
      <c r="C191" s="106"/>
      <c r="D191" s="83" t="s">
        <v>120</v>
      </c>
      <c r="E191" s="49">
        <v>13971.9</v>
      </c>
      <c r="F191" s="49">
        <v>13971.9</v>
      </c>
      <c r="G191" s="49">
        <v>13095.1</v>
      </c>
    </row>
    <row r="192" spans="1:7" ht="51">
      <c r="A192" s="109"/>
      <c r="B192" s="40"/>
      <c r="C192" s="106"/>
      <c r="D192" s="43" t="s">
        <v>28</v>
      </c>
      <c r="E192" s="49">
        <v>420.6</v>
      </c>
      <c r="F192" s="49">
        <v>420.6</v>
      </c>
      <c r="G192" s="49">
        <v>273</v>
      </c>
    </row>
    <row r="193" spans="1:7" ht="76.5">
      <c r="A193" s="109"/>
      <c r="B193" s="40"/>
      <c r="C193" s="106"/>
      <c r="D193" s="43" t="s">
        <v>38</v>
      </c>
      <c r="E193" s="49">
        <v>103.3</v>
      </c>
      <c r="F193" s="49">
        <v>103.3</v>
      </c>
      <c r="G193" s="49">
        <v>51.8</v>
      </c>
    </row>
    <row r="194" spans="1:7" ht="12.75">
      <c r="A194" s="109"/>
      <c r="B194" s="40"/>
      <c r="C194" s="108" t="s">
        <v>340</v>
      </c>
      <c r="D194" s="91" t="s">
        <v>327</v>
      </c>
      <c r="E194" s="50">
        <f>E195</f>
        <v>1201.2</v>
      </c>
      <c r="F194" s="50">
        <f>F195</f>
        <v>1201.2</v>
      </c>
      <c r="G194" s="50">
        <f>G195</f>
        <v>1201.2</v>
      </c>
    </row>
    <row r="195" spans="1:7" ht="25.5">
      <c r="A195" s="109"/>
      <c r="B195" s="40"/>
      <c r="C195" s="106"/>
      <c r="D195" s="83" t="s">
        <v>1</v>
      </c>
      <c r="E195" s="49">
        <v>1201.2</v>
      </c>
      <c r="F195" s="49">
        <v>1201.2</v>
      </c>
      <c r="G195" s="49">
        <v>1201.2</v>
      </c>
    </row>
    <row r="196" spans="1:7" ht="13.5">
      <c r="A196" s="97" t="s">
        <v>159</v>
      </c>
      <c r="B196" s="40"/>
      <c r="C196" s="106"/>
      <c r="D196" s="47" t="s">
        <v>160</v>
      </c>
      <c r="E196" s="132">
        <f>E199</f>
        <v>88.5</v>
      </c>
      <c r="F196" s="132">
        <f>F199+F197</f>
        <v>93.5</v>
      </c>
      <c r="G196" s="132"/>
    </row>
    <row r="197" spans="1:7" ht="13.5">
      <c r="A197" s="97"/>
      <c r="B197" s="40" t="s">
        <v>472</v>
      </c>
      <c r="C197" s="106"/>
      <c r="D197" s="42" t="s">
        <v>473</v>
      </c>
      <c r="E197" s="132"/>
      <c r="F197" s="48">
        <f>F198</f>
        <v>5</v>
      </c>
      <c r="G197" s="132"/>
    </row>
    <row r="198" spans="1:7" ht="13.5">
      <c r="A198" s="97"/>
      <c r="B198" s="40"/>
      <c r="C198" s="108" t="s">
        <v>340</v>
      </c>
      <c r="D198" s="91" t="s">
        <v>327</v>
      </c>
      <c r="E198" s="132"/>
      <c r="F198" s="50">
        <v>5</v>
      </c>
      <c r="G198" s="132"/>
    </row>
    <row r="199" spans="1:7" ht="12.75">
      <c r="A199" s="109"/>
      <c r="B199" s="40" t="s">
        <v>312</v>
      </c>
      <c r="C199" s="69"/>
      <c r="D199" s="31" t="s">
        <v>313</v>
      </c>
      <c r="E199" s="51">
        <f>E200</f>
        <v>88.5</v>
      </c>
      <c r="F199" s="51">
        <f>F200</f>
        <v>88.5</v>
      </c>
      <c r="G199" s="51"/>
    </row>
    <row r="200" spans="1:7" ht="38.25">
      <c r="A200" s="109"/>
      <c r="B200" s="60" t="s">
        <v>161</v>
      </c>
      <c r="C200" s="62"/>
      <c r="D200" s="14" t="s">
        <v>162</v>
      </c>
      <c r="E200" s="49">
        <f>E201</f>
        <v>88.5</v>
      </c>
      <c r="F200" s="49">
        <f>F201</f>
        <v>88.5</v>
      </c>
      <c r="G200" s="49"/>
    </row>
    <row r="201" spans="1:7" ht="12.75">
      <c r="A201" s="109"/>
      <c r="B201" s="60"/>
      <c r="C201" s="62" t="s">
        <v>354</v>
      </c>
      <c r="D201" s="14" t="s">
        <v>341</v>
      </c>
      <c r="E201" s="49">
        <v>88.5</v>
      </c>
      <c r="F201" s="49">
        <v>88.5</v>
      </c>
      <c r="G201" s="49"/>
    </row>
    <row r="202" spans="1:7" ht="12.75">
      <c r="A202" s="23" t="s">
        <v>193</v>
      </c>
      <c r="B202" s="40"/>
      <c r="C202" s="24"/>
      <c r="D202" s="26" t="s">
        <v>194</v>
      </c>
      <c r="E202" s="148">
        <f>SUM(E203+E230+E240+E258)</f>
        <v>118358.9</v>
      </c>
      <c r="F202" s="148">
        <f>SUM(F203+F230+F240+F258)</f>
        <v>155060.1</v>
      </c>
      <c r="G202" s="148">
        <f>SUM(G203+G230+G240+G258)</f>
        <v>39273.9</v>
      </c>
    </row>
    <row r="203" spans="1:7" ht="13.5">
      <c r="A203" s="25" t="s">
        <v>195</v>
      </c>
      <c r="B203" s="40"/>
      <c r="C203" s="24"/>
      <c r="D203" s="37" t="s">
        <v>196</v>
      </c>
      <c r="E203" s="146">
        <f>E204+E213+E227</f>
        <v>60691</v>
      </c>
      <c r="F203" s="146">
        <f>F204+F213+F227+F209+F222</f>
        <v>119134.4</v>
      </c>
      <c r="G203" s="146">
        <f>G204+G213+G227+G209+G222</f>
        <v>10868.6</v>
      </c>
    </row>
    <row r="204" spans="1:7" ht="38.25">
      <c r="A204" s="25"/>
      <c r="B204" s="40" t="s">
        <v>315</v>
      </c>
      <c r="C204" s="81"/>
      <c r="D204" s="31" t="s">
        <v>374</v>
      </c>
      <c r="E204" s="161">
        <f>E205</f>
        <v>57690</v>
      </c>
      <c r="F204" s="161">
        <f>F205</f>
        <v>57790</v>
      </c>
      <c r="G204" s="161"/>
    </row>
    <row r="205" spans="1:7" ht="25.5">
      <c r="A205" s="25"/>
      <c r="B205" s="60" t="s">
        <v>375</v>
      </c>
      <c r="C205" s="62"/>
      <c r="D205" s="14" t="s">
        <v>405</v>
      </c>
      <c r="E205" s="149">
        <f>E206</f>
        <v>57690</v>
      </c>
      <c r="F205" s="149">
        <f>F206</f>
        <v>57790</v>
      </c>
      <c r="G205" s="149"/>
    </row>
    <row r="206" spans="1:7" ht="13.5">
      <c r="A206" s="25"/>
      <c r="B206" s="60"/>
      <c r="C206" s="62" t="s">
        <v>406</v>
      </c>
      <c r="D206" s="14" t="s">
        <v>376</v>
      </c>
      <c r="E206" s="149">
        <f>E207</f>
        <v>57690</v>
      </c>
      <c r="F206" s="149">
        <f>F207+F208</f>
        <v>57790</v>
      </c>
      <c r="G206" s="149"/>
    </row>
    <row r="207" spans="1:7" ht="63.75">
      <c r="A207" s="25"/>
      <c r="B207" s="60"/>
      <c r="C207" s="62"/>
      <c r="D207" s="14" t="s">
        <v>78</v>
      </c>
      <c r="E207" s="149">
        <v>57690</v>
      </c>
      <c r="F207" s="149">
        <v>57690</v>
      </c>
      <c r="G207" s="149"/>
    </row>
    <row r="208" spans="1:7" ht="25.5">
      <c r="A208" s="25"/>
      <c r="B208" s="60"/>
      <c r="C208" s="62"/>
      <c r="D208" s="14" t="s">
        <v>86</v>
      </c>
      <c r="E208" s="149"/>
      <c r="F208" s="149">
        <v>100</v>
      </c>
      <c r="G208" s="149"/>
    </row>
    <row r="209" spans="1:7" ht="25.5">
      <c r="A209" s="25"/>
      <c r="B209" s="40" t="s">
        <v>106</v>
      </c>
      <c r="C209" s="81"/>
      <c r="D209" s="31" t="s">
        <v>107</v>
      </c>
      <c r="E209" s="149"/>
      <c r="F209" s="161">
        <f>F210</f>
        <v>36000</v>
      </c>
      <c r="G209" s="149"/>
    </row>
    <row r="210" spans="1:7" ht="51">
      <c r="A210" s="25"/>
      <c r="B210" s="60" t="s">
        <v>114</v>
      </c>
      <c r="C210" s="62"/>
      <c r="D210" s="14" t="s">
        <v>115</v>
      </c>
      <c r="E210" s="149"/>
      <c r="F210" s="149">
        <f>F211</f>
        <v>36000</v>
      </c>
      <c r="G210" s="149"/>
    </row>
    <row r="211" spans="1:7" ht="13.5">
      <c r="A211" s="25"/>
      <c r="B211" s="60"/>
      <c r="C211" s="69" t="s">
        <v>109</v>
      </c>
      <c r="D211" s="43" t="s">
        <v>110</v>
      </c>
      <c r="E211" s="149"/>
      <c r="F211" s="149">
        <f>F212</f>
        <v>36000</v>
      </c>
      <c r="G211" s="149"/>
    </row>
    <row r="212" spans="1:7" ht="63.75">
      <c r="A212" s="25"/>
      <c r="B212" s="60"/>
      <c r="C212" s="62"/>
      <c r="D212" s="14" t="s">
        <v>116</v>
      </c>
      <c r="E212" s="149"/>
      <c r="F212" s="149">
        <v>36000</v>
      </c>
      <c r="G212" s="149"/>
    </row>
    <row r="213" spans="1:7" ht="12.75">
      <c r="A213" s="23"/>
      <c r="B213" s="40" t="s">
        <v>197</v>
      </c>
      <c r="C213" s="23"/>
      <c r="D213" s="26" t="s">
        <v>198</v>
      </c>
      <c r="E213" s="148">
        <f>SUM(E214+E217)</f>
        <v>3001</v>
      </c>
      <c r="F213" s="148">
        <f>SUM(F214+F217)</f>
        <v>7550.3</v>
      </c>
      <c r="G213" s="148">
        <f>SUM(G214+G217)</f>
        <v>2134.3</v>
      </c>
    </row>
    <row r="214" spans="1:7" ht="38.25">
      <c r="A214" s="23"/>
      <c r="B214" s="85"/>
      <c r="C214" s="108" t="s">
        <v>449</v>
      </c>
      <c r="D214" s="83" t="s">
        <v>0</v>
      </c>
      <c r="E214" s="50">
        <f>SUM(E215:E216)</f>
        <v>51</v>
      </c>
      <c r="F214" s="50">
        <f>SUM(F215:F216)</f>
        <v>51</v>
      </c>
      <c r="G214" s="50"/>
    </row>
    <row r="215" spans="1:7" ht="63.75">
      <c r="A215" s="23"/>
      <c r="B215" s="44"/>
      <c r="C215" s="109"/>
      <c r="D215" s="83" t="s">
        <v>39</v>
      </c>
      <c r="E215" s="49">
        <v>7</v>
      </c>
      <c r="F215" s="49">
        <v>7</v>
      </c>
      <c r="G215" s="49"/>
    </row>
    <row r="216" spans="1:7" ht="51">
      <c r="A216" s="23"/>
      <c r="B216" s="44"/>
      <c r="C216" s="109"/>
      <c r="D216" s="83" t="s">
        <v>40</v>
      </c>
      <c r="E216" s="49">
        <v>44</v>
      </c>
      <c r="F216" s="49">
        <v>44</v>
      </c>
      <c r="G216" s="49"/>
    </row>
    <row r="217" spans="1:7" ht="12.75">
      <c r="A217" s="23"/>
      <c r="B217" s="44"/>
      <c r="C217" s="69" t="s">
        <v>340</v>
      </c>
      <c r="D217" s="91" t="s">
        <v>327</v>
      </c>
      <c r="E217" s="49">
        <f>E219</f>
        <v>2950</v>
      </c>
      <c r="F217" s="49">
        <f>F219+F218+F220+F221</f>
        <v>7499.3</v>
      </c>
      <c r="G217" s="49">
        <f>G219+G218+G220+G221</f>
        <v>2134.3</v>
      </c>
    </row>
    <row r="218" spans="1:7" ht="76.5">
      <c r="A218" s="23"/>
      <c r="B218" s="44"/>
      <c r="C218" s="69"/>
      <c r="D218" s="43" t="s">
        <v>163</v>
      </c>
      <c r="E218" s="49"/>
      <c r="F218" s="49">
        <v>136</v>
      </c>
      <c r="G218" s="49">
        <v>136</v>
      </c>
    </row>
    <row r="219" spans="1:7" ht="153">
      <c r="A219" s="23"/>
      <c r="B219" s="44"/>
      <c r="C219" s="109"/>
      <c r="D219" s="43" t="s">
        <v>302</v>
      </c>
      <c r="E219" s="49">
        <v>2950</v>
      </c>
      <c r="F219" s="49">
        <v>7281.4</v>
      </c>
      <c r="G219" s="49">
        <v>1926.5</v>
      </c>
    </row>
    <row r="220" spans="1:7" ht="25.5">
      <c r="A220" s="23"/>
      <c r="B220" s="44"/>
      <c r="C220" s="109"/>
      <c r="D220" s="43" t="s">
        <v>454</v>
      </c>
      <c r="E220" s="49"/>
      <c r="F220" s="49">
        <v>20.1</v>
      </c>
      <c r="G220" s="49">
        <v>10</v>
      </c>
    </row>
    <row r="221" spans="1:7" ht="38.25">
      <c r="A221" s="23"/>
      <c r="B221" s="44"/>
      <c r="C221" s="109"/>
      <c r="D221" s="43" t="s">
        <v>455</v>
      </c>
      <c r="E221" s="49"/>
      <c r="F221" s="49">
        <v>61.8</v>
      </c>
      <c r="G221" s="49">
        <v>61.8</v>
      </c>
    </row>
    <row r="222" spans="1:7" ht="12.75">
      <c r="A222" s="23"/>
      <c r="B222" s="40" t="s">
        <v>328</v>
      </c>
      <c r="C222" s="69"/>
      <c r="D222" s="118" t="s">
        <v>296</v>
      </c>
      <c r="E222" s="49"/>
      <c r="F222" s="51">
        <f aca="true" t="shared" si="22" ref="F222:G225">F223</f>
        <v>17700</v>
      </c>
      <c r="G222" s="51">
        <f t="shared" si="22"/>
        <v>8640.2</v>
      </c>
    </row>
    <row r="223" spans="1:7" ht="51">
      <c r="A223" s="23"/>
      <c r="B223" s="85" t="s">
        <v>474</v>
      </c>
      <c r="C223" s="105"/>
      <c r="D223" s="61" t="s">
        <v>476</v>
      </c>
      <c r="E223" s="49"/>
      <c r="F223" s="49">
        <f t="shared" si="22"/>
        <v>17700</v>
      </c>
      <c r="G223" s="49">
        <f t="shared" si="22"/>
        <v>8640.2</v>
      </c>
    </row>
    <row r="224" spans="1:7" ht="12.75">
      <c r="A224" s="23"/>
      <c r="B224" s="85" t="s">
        <v>475</v>
      </c>
      <c r="C224" s="105"/>
      <c r="D224" s="61" t="s">
        <v>477</v>
      </c>
      <c r="E224" s="49"/>
      <c r="F224" s="49">
        <f t="shared" si="22"/>
        <v>17700</v>
      </c>
      <c r="G224" s="49">
        <f t="shared" si="22"/>
        <v>8640.2</v>
      </c>
    </row>
    <row r="225" spans="1:7" ht="12.75">
      <c r="A225" s="23"/>
      <c r="B225" s="57"/>
      <c r="C225" s="69" t="s">
        <v>109</v>
      </c>
      <c r="D225" s="14" t="s">
        <v>110</v>
      </c>
      <c r="E225" s="49"/>
      <c r="F225" s="49">
        <f t="shared" si="22"/>
        <v>17700</v>
      </c>
      <c r="G225" s="49">
        <f t="shared" si="22"/>
        <v>8640.2</v>
      </c>
    </row>
    <row r="226" spans="1:7" ht="51">
      <c r="A226" s="23"/>
      <c r="B226" s="57"/>
      <c r="C226" s="69"/>
      <c r="D226" s="14" t="s">
        <v>489</v>
      </c>
      <c r="E226" s="49"/>
      <c r="F226" s="49">
        <v>17700</v>
      </c>
      <c r="G226" s="49">
        <v>8640.2</v>
      </c>
    </row>
    <row r="227" spans="1:7" ht="12.75">
      <c r="A227" s="23"/>
      <c r="B227" s="40" t="s">
        <v>312</v>
      </c>
      <c r="C227" s="69"/>
      <c r="D227" s="31" t="s">
        <v>313</v>
      </c>
      <c r="E227" s="51"/>
      <c r="F227" s="51">
        <f>F228</f>
        <v>94.1</v>
      </c>
      <c r="G227" s="51">
        <f>G228</f>
        <v>94.1</v>
      </c>
    </row>
    <row r="228" spans="1:7" ht="63.75">
      <c r="A228" s="23"/>
      <c r="B228" s="60" t="s">
        <v>66</v>
      </c>
      <c r="C228" s="62"/>
      <c r="D228" s="14" t="s">
        <v>72</v>
      </c>
      <c r="E228" s="49"/>
      <c r="F228" s="49">
        <f>F229</f>
        <v>94.1</v>
      </c>
      <c r="G228" s="49">
        <f>G229</f>
        <v>94.1</v>
      </c>
    </row>
    <row r="229" spans="1:7" ht="12.75">
      <c r="A229" s="23"/>
      <c r="B229" s="60"/>
      <c r="C229" s="62" t="s">
        <v>354</v>
      </c>
      <c r="D229" s="14" t="s">
        <v>341</v>
      </c>
      <c r="E229" s="49"/>
      <c r="F229" s="49">
        <v>94.1</v>
      </c>
      <c r="G229" s="49">
        <v>94.1</v>
      </c>
    </row>
    <row r="230" spans="1:7" ht="13.5">
      <c r="A230" s="25" t="s">
        <v>199</v>
      </c>
      <c r="B230" s="40"/>
      <c r="C230" s="24"/>
      <c r="D230" s="37" t="s">
        <v>200</v>
      </c>
      <c r="E230" s="150">
        <f>E235+E231</f>
        <v>1087.7</v>
      </c>
      <c r="F230" s="150">
        <f>F235+F231</f>
        <v>1185.7</v>
      </c>
      <c r="G230" s="150">
        <f>G235+G231</f>
        <v>98</v>
      </c>
    </row>
    <row r="231" spans="1:7" ht="38.25">
      <c r="A231" s="25"/>
      <c r="B231" s="40" t="s">
        <v>315</v>
      </c>
      <c r="C231" s="81"/>
      <c r="D231" s="31" t="s">
        <v>374</v>
      </c>
      <c r="E231" s="161"/>
      <c r="F231" s="161">
        <f aca="true" t="shared" si="23" ref="F231:G233">F232</f>
        <v>98</v>
      </c>
      <c r="G231" s="161">
        <f t="shared" si="23"/>
        <v>98</v>
      </c>
    </row>
    <row r="232" spans="1:7" ht="25.5">
      <c r="A232" s="25"/>
      <c r="B232" s="60" t="s">
        <v>375</v>
      </c>
      <c r="C232" s="62"/>
      <c r="D232" s="14" t="s">
        <v>405</v>
      </c>
      <c r="E232" s="149"/>
      <c r="F232" s="149">
        <f t="shared" si="23"/>
        <v>98</v>
      </c>
      <c r="G232" s="149">
        <f t="shared" si="23"/>
        <v>98</v>
      </c>
    </row>
    <row r="233" spans="1:7" ht="13.5">
      <c r="A233" s="25"/>
      <c r="B233" s="60"/>
      <c r="C233" s="62" t="s">
        <v>406</v>
      </c>
      <c r="D233" s="14" t="s">
        <v>376</v>
      </c>
      <c r="E233" s="149"/>
      <c r="F233" s="149">
        <f t="shared" si="23"/>
        <v>98</v>
      </c>
      <c r="G233" s="149">
        <f t="shared" si="23"/>
        <v>98</v>
      </c>
    </row>
    <row r="234" spans="1:7" ht="25.5">
      <c r="A234" s="25"/>
      <c r="B234" s="40"/>
      <c r="C234" s="81"/>
      <c r="D234" s="88" t="s">
        <v>457</v>
      </c>
      <c r="E234" s="149"/>
      <c r="F234" s="149">
        <v>98</v>
      </c>
      <c r="G234" s="149">
        <v>98</v>
      </c>
    </row>
    <row r="235" spans="1:7" ht="12.75">
      <c r="A235" s="23"/>
      <c r="B235" s="40" t="s">
        <v>201</v>
      </c>
      <c r="C235" s="23"/>
      <c r="D235" s="26" t="s">
        <v>202</v>
      </c>
      <c r="E235" s="161">
        <f>E238+E236</f>
        <v>1087.7</v>
      </c>
      <c r="F235" s="161">
        <f>F238+F236</f>
        <v>1087.7</v>
      </c>
      <c r="G235" s="161"/>
    </row>
    <row r="236" spans="1:7" ht="38.25">
      <c r="A236" s="23"/>
      <c r="B236" s="40"/>
      <c r="C236" s="87" t="s">
        <v>449</v>
      </c>
      <c r="D236" s="83" t="s">
        <v>0</v>
      </c>
      <c r="E236" s="149">
        <f>E237</f>
        <v>634</v>
      </c>
      <c r="F236" s="149">
        <f>F237</f>
        <v>634</v>
      </c>
      <c r="G236" s="149"/>
    </row>
    <row r="237" spans="1:7" ht="25.5">
      <c r="A237" s="23"/>
      <c r="B237" s="40"/>
      <c r="C237" s="23"/>
      <c r="D237" s="43" t="s">
        <v>42</v>
      </c>
      <c r="E237" s="49">
        <v>634</v>
      </c>
      <c r="F237" s="49">
        <v>634</v>
      </c>
      <c r="G237" s="49"/>
    </row>
    <row r="238" spans="1:7" ht="12.75">
      <c r="A238" s="23"/>
      <c r="B238" s="44"/>
      <c r="C238" s="69" t="s">
        <v>340</v>
      </c>
      <c r="D238" s="91" t="s">
        <v>327</v>
      </c>
      <c r="E238" s="49">
        <f>E239</f>
        <v>453.7</v>
      </c>
      <c r="F238" s="49">
        <f>F239</f>
        <v>453.7</v>
      </c>
      <c r="G238" s="49"/>
    </row>
    <row r="239" spans="1:7" ht="38.25">
      <c r="A239" s="23"/>
      <c r="B239" s="44"/>
      <c r="C239" s="109"/>
      <c r="D239" s="43" t="s">
        <v>88</v>
      </c>
      <c r="E239" s="49">
        <v>453.7</v>
      </c>
      <c r="F239" s="49">
        <v>453.7</v>
      </c>
      <c r="G239" s="49"/>
    </row>
    <row r="240" spans="1:7" ht="13.5">
      <c r="A240" s="110" t="s">
        <v>2</v>
      </c>
      <c r="B240" s="113"/>
      <c r="C240" s="110"/>
      <c r="D240" s="46" t="s">
        <v>3</v>
      </c>
      <c r="E240" s="92">
        <f>E241+E253</f>
        <v>53173.700000000004</v>
      </c>
      <c r="F240" s="92">
        <f>F241+F253</f>
        <v>31105.4</v>
      </c>
      <c r="G240" s="92">
        <f>G241+G253</f>
        <v>25170.5</v>
      </c>
    </row>
    <row r="241" spans="1:7" ht="12.75">
      <c r="A241" s="109"/>
      <c r="B241" s="44" t="s">
        <v>311</v>
      </c>
      <c r="C241" s="109"/>
      <c r="D241" s="45" t="s">
        <v>17</v>
      </c>
      <c r="E241" s="51">
        <f>SUM(E242+E244+E246+E249+E251)</f>
        <v>16359</v>
      </c>
      <c r="F241" s="51">
        <f>SUM(F242+F244+F246+F249+F251)</f>
        <v>10291.6</v>
      </c>
      <c r="G241" s="51">
        <f>SUM(G242+G244+G246+G249+G251)</f>
        <v>7371</v>
      </c>
    </row>
    <row r="242" spans="1:7" ht="25.5">
      <c r="A242" s="109"/>
      <c r="B242" s="85" t="s">
        <v>4</v>
      </c>
      <c r="C242" s="107"/>
      <c r="D242" s="43" t="s">
        <v>5</v>
      </c>
      <c r="E242" s="86">
        <f>E243</f>
        <v>4418</v>
      </c>
      <c r="F242" s="86">
        <f>F243</f>
        <v>4418</v>
      </c>
      <c r="G242" s="86">
        <f>G243</f>
        <v>4388.6</v>
      </c>
    </row>
    <row r="243" spans="1:7" ht="12.75">
      <c r="A243" s="109"/>
      <c r="B243" s="85"/>
      <c r="C243" s="69" t="s">
        <v>340</v>
      </c>
      <c r="D243" s="91" t="s">
        <v>327</v>
      </c>
      <c r="E243" s="86">
        <v>4418</v>
      </c>
      <c r="F243" s="86">
        <v>4418</v>
      </c>
      <c r="G243" s="86">
        <v>4388.6</v>
      </c>
    </row>
    <row r="244" spans="1:7" ht="12.75">
      <c r="A244" s="106"/>
      <c r="B244" s="85" t="s">
        <v>6</v>
      </c>
      <c r="C244" s="107"/>
      <c r="D244" s="43" t="s">
        <v>314</v>
      </c>
      <c r="E244" s="86">
        <f>E245</f>
        <v>2950</v>
      </c>
      <c r="F244" s="86">
        <f>F245</f>
        <v>1528</v>
      </c>
      <c r="G244" s="86">
        <f>G245</f>
        <v>125.2</v>
      </c>
    </row>
    <row r="245" spans="1:7" ht="12.75">
      <c r="A245" s="106"/>
      <c r="B245" s="85"/>
      <c r="C245" s="69" t="s">
        <v>340</v>
      </c>
      <c r="D245" s="91" t="s">
        <v>327</v>
      </c>
      <c r="E245" s="86">
        <v>2950</v>
      </c>
      <c r="F245" s="86">
        <v>1528</v>
      </c>
      <c r="G245" s="86">
        <v>125.2</v>
      </c>
    </row>
    <row r="246" spans="1:7" ht="38.25">
      <c r="A246" s="106"/>
      <c r="B246" s="85" t="s">
        <v>7</v>
      </c>
      <c r="C246" s="107"/>
      <c r="D246" s="83" t="s">
        <v>41</v>
      </c>
      <c r="E246" s="50">
        <f>E247</f>
        <v>4377</v>
      </c>
      <c r="F246" s="50">
        <f>F247</f>
        <v>2729</v>
      </c>
      <c r="G246" s="50">
        <f>G247</f>
        <v>1899.9</v>
      </c>
    </row>
    <row r="247" spans="1:7" ht="12.75">
      <c r="A247" s="106"/>
      <c r="B247" s="85"/>
      <c r="C247" s="107" t="s">
        <v>340</v>
      </c>
      <c r="D247" s="91" t="s">
        <v>327</v>
      </c>
      <c r="E247" s="50">
        <v>4377</v>
      </c>
      <c r="F247" s="50">
        <f>F248</f>
        <v>2729</v>
      </c>
      <c r="G247" s="50">
        <f>G248</f>
        <v>1899.9</v>
      </c>
    </row>
    <row r="248" spans="1:7" ht="38.25">
      <c r="A248" s="106"/>
      <c r="B248" s="85"/>
      <c r="C248" s="107"/>
      <c r="D248" s="83" t="s">
        <v>41</v>
      </c>
      <c r="E248" s="50">
        <v>4377</v>
      </c>
      <c r="F248" s="50">
        <v>2729</v>
      </c>
      <c r="G248" s="50">
        <v>1899.9</v>
      </c>
    </row>
    <row r="249" spans="1:7" ht="38.25">
      <c r="A249" s="106"/>
      <c r="B249" s="85" t="s">
        <v>8</v>
      </c>
      <c r="C249" s="107"/>
      <c r="D249" s="83" t="s">
        <v>12</v>
      </c>
      <c r="E249" s="50">
        <f>E250</f>
        <v>2264</v>
      </c>
      <c r="F249" s="50">
        <f>F250</f>
        <v>1092.6</v>
      </c>
      <c r="G249" s="50">
        <f>G250</f>
        <v>638.9</v>
      </c>
    </row>
    <row r="250" spans="1:7" ht="12.75">
      <c r="A250" s="106"/>
      <c r="B250" s="85"/>
      <c r="C250" s="107" t="s">
        <v>340</v>
      </c>
      <c r="D250" s="91" t="s">
        <v>327</v>
      </c>
      <c r="E250" s="50">
        <v>2264</v>
      </c>
      <c r="F250" s="50">
        <v>1092.6</v>
      </c>
      <c r="G250" s="50">
        <v>638.9</v>
      </c>
    </row>
    <row r="251" spans="1:7" ht="25.5">
      <c r="A251" s="106"/>
      <c r="B251" s="85" t="s">
        <v>13</v>
      </c>
      <c r="C251" s="107"/>
      <c r="D251" s="83" t="s">
        <v>14</v>
      </c>
      <c r="E251" s="49">
        <f>E252</f>
        <v>2350</v>
      </c>
      <c r="F251" s="49">
        <f>F252</f>
        <v>524</v>
      </c>
      <c r="G251" s="49">
        <f>G252</f>
        <v>318.4</v>
      </c>
    </row>
    <row r="252" spans="1:7" ht="12.75">
      <c r="A252" s="106"/>
      <c r="B252" s="85"/>
      <c r="C252" s="107" t="s">
        <v>340</v>
      </c>
      <c r="D252" s="91" t="s">
        <v>327</v>
      </c>
      <c r="E252" s="49">
        <v>2350</v>
      </c>
      <c r="F252" s="49">
        <v>524</v>
      </c>
      <c r="G252" s="49">
        <v>318.4</v>
      </c>
    </row>
    <row r="253" spans="1:7" ht="12.75">
      <c r="A253" s="106"/>
      <c r="B253" s="40" t="s">
        <v>312</v>
      </c>
      <c r="C253" s="69"/>
      <c r="D253" s="31" t="s">
        <v>313</v>
      </c>
      <c r="E253" s="51">
        <f>E256+E254</f>
        <v>36814.700000000004</v>
      </c>
      <c r="F253" s="51">
        <f>F256+F254</f>
        <v>20813.8</v>
      </c>
      <c r="G253" s="51">
        <f>G256+G254</f>
        <v>17799.5</v>
      </c>
    </row>
    <row r="254" spans="1:7" ht="25.5">
      <c r="A254" s="106"/>
      <c r="B254" s="60" t="s">
        <v>440</v>
      </c>
      <c r="C254" s="62"/>
      <c r="D254" s="14" t="s">
        <v>439</v>
      </c>
      <c r="E254" s="49">
        <f>E255</f>
        <v>36300.9</v>
      </c>
      <c r="F254" s="49">
        <f>F255</f>
        <v>20300</v>
      </c>
      <c r="G254" s="49">
        <f>G255</f>
        <v>17285.7</v>
      </c>
    </row>
    <row r="255" spans="1:7" ht="12.75">
      <c r="A255" s="106"/>
      <c r="B255" s="60"/>
      <c r="C255" s="62" t="s">
        <v>354</v>
      </c>
      <c r="D255" s="14" t="s">
        <v>341</v>
      </c>
      <c r="E255" s="49">
        <v>36300.9</v>
      </c>
      <c r="F255" s="49">
        <v>20300</v>
      </c>
      <c r="G255" s="49">
        <v>17285.7</v>
      </c>
    </row>
    <row r="256" spans="1:7" ht="38.25">
      <c r="A256" s="106"/>
      <c r="B256" s="60" t="s">
        <v>79</v>
      </c>
      <c r="C256" s="62"/>
      <c r="D256" s="14" t="s">
        <v>80</v>
      </c>
      <c r="E256" s="49">
        <f>E257</f>
        <v>513.8</v>
      </c>
      <c r="F256" s="49">
        <f>F257</f>
        <v>513.8</v>
      </c>
      <c r="G256" s="49">
        <f>G257</f>
        <v>513.8</v>
      </c>
    </row>
    <row r="257" spans="1:7" ht="12.75">
      <c r="A257" s="106"/>
      <c r="B257" s="60"/>
      <c r="C257" s="62" t="s">
        <v>354</v>
      </c>
      <c r="D257" s="14" t="s">
        <v>341</v>
      </c>
      <c r="E257" s="49">
        <v>513.8</v>
      </c>
      <c r="F257" s="49">
        <v>513.8</v>
      </c>
      <c r="G257" s="49">
        <v>513.8</v>
      </c>
    </row>
    <row r="258" spans="1:7" ht="27">
      <c r="A258" s="25" t="s">
        <v>15</v>
      </c>
      <c r="B258" s="40"/>
      <c r="C258" s="24"/>
      <c r="D258" s="37" t="s">
        <v>203</v>
      </c>
      <c r="E258" s="146">
        <f>E263+E259</f>
        <v>3406.5</v>
      </c>
      <c r="F258" s="146">
        <f>F263+F259</f>
        <v>3634.6</v>
      </c>
      <c r="G258" s="146">
        <f>G263+G259</f>
        <v>3136.8</v>
      </c>
    </row>
    <row r="259" spans="1:7" ht="25.5">
      <c r="A259" s="25"/>
      <c r="B259" s="40" t="s">
        <v>320</v>
      </c>
      <c r="C259" s="81"/>
      <c r="D259" s="114" t="s">
        <v>319</v>
      </c>
      <c r="E259" s="161">
        <f>E260</f>
        <v>2122.5</v>
      </c>
      <c r="F259" s="161">
        <f aca="true" t="shared" si="24" ref="F259:G261">F260</f>
        <v>2031.3</v>
      </c>
      <c r="G259" s="161">
        <f t="shared" si="24"/>
        <v>1870.7</v>
      </c>
    </row>
    <row r="260" spans="1:7" ht="13.5">
      <c r="A260" s="25"/>
      <c r="B260" s="57" t="s">
        <v>322</v>
      </c>
      <c r="C260" s="65"/>
      <c r="D260" s="115" t="s">
        <v>270</v>
      </c>
      <c r="E260" s="149">
        <f>E261</f>
        <v>2122.5</v>
      </c>
      <c r="F260" s="149">
        <f t="shared" si="24"/>
        <v>2031.3</v>
      </c>
      <c r="G260" s="149">
        <f t="shared" si="24"/>
        <v>1870.7</v>
      </c>
    </row>
    <row r="261" spans="1:7" ht="13.5">
      <c r="A261" s="25"/>
      <c r="B261" s="57"/>
      <c r="C261" s="65" t="s">
        <v>340</v>
      </c>
      <c r="D261" s="58" t="s">
        <v>327</v>
      </c>
      <c r="E261" s="149">
        <f>E262</f>
        <v>2122.5</v>
      </c>
      <c r="F261" s="149">
        <f t="shared" si="24"/>
        <v>2031.3</v>
      </c>
      <c r="G261" s="149">
        <f t="shared" si="24"/>
        <v>1870.7</v>
      </c>
    </row>
    <row r="262" spans="1:7" ht="13.5">
      <c r="A262" s="25"/>
      <c r="B262" s="57"/>
      <c r="C262" s="65"/>
      <c r="D262" s="58" t="s">
        <v>43</v>
      </c>
      <c r="E262" s="149">
        <v>2122.5</v>
      </c>
      <c r="F262" s="149">
        <v>2031.3</v>
      </c>
      <c r="G262" s="149">
        <v>1870.7</v>
      </c>
    </row>
    <row r="263" spans="1:7" ht="25.5">
      <c r="A263" s="25"/>
      <c r="B263" s="40" t="s">
        <v>184</v>
      </c>
      <c r="C263" s="76"/>
      <c r="D263" s="8" t="s">
        <v>185</v>
      </c>
      <c r="E263" s="161">
        <f>E264</f>
        <v>1284</v>
      </c>
      <c r="F263" s="161">
        <f aca="true" t="shared" si="25" ref="F263:G265">F264</f>
        <v>1603.3</v>
      </c>
      <c r="G263" s="161">
        <f t="shared" si="25"/>
        <v>1266.1</v>
      </c>
    </row>
    <row r="264" spans="1:7" ht="25.5">
      <c r="A264" s="25"/>
      <c r="B264" s="60" t="s">
        <v>436</v>
      </c>
      <c r="C264" s="62"/>
      <c r="D264" s="14" t="s">
        <v>214</v>
      </c>
      <c r="E264" s="149">
        <f>E265</f>
        <v>1284</v>
      </c>
      <c r="F264" s="149">
        <f t="shared" si="25"/>
        <v>1603.3</v>
      </c>
      <c r="G264" s="149">
        <f t="shared" si="25"/>
        <v>1266.1</v>
      </c>
    </row>
    <row r="265" spans="1:7" ht="13.5">
      <c r="A265" s="25"/>
      <c r="B265" s="60"/>
      <c r="C265" s="62" t="s">
        <v>372</v>
      </c>
      <c r="D265" s="14" t="s">
        <v>373</v>
      </c>
      <c r="E265" s="149">
        <f>E266</f>
        <v>1284</v>
      </c>
      <c r="F265" s="149">
        <f t="shared" si="25"/>
        <v>1603.3</v>
      </c>
      <c r="G265" s="149">
        <f t="shared" si="25"/>
        <v>1266.1</v>
      </c>
    </row>
    <row r="266" spans="1:7" ht="13.5">
      <c r="A266" s="25"/>
      <c r="B266" s="40"/>
      <c r="C266" s="24"/>
      <c r="D266" s="88" t="s">
        <v>301</v>
      </c>
      <c r="E266" s="149">
        <v>1284</v>
      </c>
      <c r="F266" s="149">
        <v>1603.3</v>
      </c>
      <c r="G266" s="149">
        <v>1266.1</v>
      </c>
    </row>
    <row r="267" spans="1:7" ht="12.75">
      <c r="A267" s="23" t="s">
        <v>204</v>
      </c>
      <c r="B267" s="40"/>
      <c r="C267" s="24"/>
      <c r="D267" s="26" t="s">
        <v>205</v>
      </c>
      <c r="E267" s="148">
        <f>E268</f>
        <v>338</v>
      </c>
      <c r="F267" s="148">
        <f aca="true" t="shared" si="26" ref="F267:G269">F268</f>
        <v>338</v>
      </c>
      <c r="G267" s="148">
        <f t="shared" si="26"/>
        <v>301.3</v>
      </c>
    </row>
    <row r="268" spans="1:7" ht="27">
      <c r="A268" s="25" t="s">
        <v>378</v>
      </c>
      <c r="B268" s="40"/>
      <c r="C268" s="24"/>
      <c r="D268" s="37" t="s">
        <v>206</v>
      </c>
      <c r="E268" s="146">
        <f>E269</f>
        <v>338</v>
      </c>
      <c r="F268" s="146">
        <f t="shared" si="26"/>
        <v>338</v>
      </c>
      <c r="G268" s="146">
        <f t="shared" si="26"/>
        <v>301.3</v>
      </c>
    </row>
    <row r="269" spans="1:7" ht="13.5">
      <c r="A269" s="25"/>
      <c r="B269" s="40" t="s">
        <v>379</v>
      </c>
      <c r="C269" s="23"/>
      <c r="D269" s="3" t="s">
        <v>207</v>
      </c>
      <c r="E269" s="161">
        <f>E270</f>
        <v>338</v>
      </c>
      <c r="F269" s="161">
        <f t="shared" si="26"/>
        <v>338</v>
      </c>
      <c r="G269" s="161">
        <f t="shared" si="26"/>
        <v>301.3</v>
      </c>
    </row>
    <row r="270" spans="1:7" ht="13.5">
      <c r="A270" s="25"/>
      <c r="B270" s="40"/>
      <c r="C270" s="87" t="s">
        <v>340</v>
      </c>
      <c r="D270" s="13" t="s">
        <v>327</v>
      </c>
      <c r="E270" s="149">
        <f>E271</f>
        <v>338</v>
      </c>
      <c r="F270" s="149">
        <f>F271+F272+F273</f>
        <v>338</v>
      </c>
      <c r="G270" s="149">
        <f>G271+G272+G273</f>
        <v>301.3</v>
      </c>
    </row>
    <row r="271" spans="1:7" ht="13.5">
      <c r="A271" s="25"/>
      <c r="B271" s="40"/>
      <c r="C271" s="24"/>
      <c r="D271" s="38" t="s">
        <v>174</v>
      </c>
      <c r="E271" s="149">
        <v>338</v>
      </c>
      <c r="F271" s="149">
        <v>297</v>
      </c>
      <c r="G271" s="149">
        <v>293</v>
      </c>
    </row>
    <row r="272" spans="1:7" ht="13.5">
      <c r="A272" s="25"/>
      <c r="B272" s="40"/>
      <c r="C272" s="24"/>
      <c r="D272" s="38" t="s">
        <v>215</v>
      </c>
      <c r="E272" s="149"/>
      <c r="F272" s="149">
        <v>16</v>
      </c>
      <c r="G272" s="149">
        <v>8.3</v>
      </c>
    </row>
    <row r="273" spans="1:7" ht="13.5">
      <c r="A273" s="25"/>
      <c r="B273" s="40"/>
      <c r="C273" s="24"/>
      <c r="D273" s="38" t="s">
        <v>222</v>
      </c>
      <c r="E273" s="149"/>
      <c r="F273" s="149">
        <v>25</v>
      </c>
      <c r="G273" s="149"/>
    </row>
    <row r="274" spans="1:7" ht="12.75">
      <c r="A274" s="81" t="s">
        <v>208</v>
      </c>
      <c r="B274" s="40"/>
      <c r="C274" s="76"/>
      <c r="D274" s="15" t="s">
        <v>209</v>
      </c>
      <c r="E274" s="148">
        <f>E275+E290+E347+E366</f>
        <v>257700.00000000003</v>
      </c>
      <c r="F274" s="148">
        <f>F275+F290+F347+F366</f>
        <v>275163.6</v>
      </c>
      <c r="G274" s="148">
        <f>G275+G290+G347+G366</f>
        <v>234251</v>
      </c>
    </row>
    <row r="275" spans="1:7" ht="13.5">
      <c r="A275" s="103" t="s">
        <v>210</v>
      </c>
      <c r="B275" s="40"/>
      <c r="C275" s="70"/>
      <c r="D275" s="93" t="s">
        <v>211</v>
      </c>
      <c r="E275" s="150">
        <f>E276+E282</f>
        <v>110963.40000000001</v>
      </c>
      <c r="F275" s="150">
        <f>F276+F282</f>
        <v>108253.9</v>
      </c>
      <c r="G275" s="150">
        <f>G276+G282</f>
        <v>93603</v>
      </c>
    </row>
    <row r="276" spans="1:7" ht="12.75">
      <c r="A276" s="81"/>
      <c r="B276" s="40" t="s">
        <v>212</v>
      </c>
      <c r="C276" s="76"/>
      <c r="D276" s="15" t="s">
        <v>213</v>
      </c>
      <c r="E276" s="148">
        <f aca="true" t="shared" si="27" ref="E276:G277">E277</f>
        <v>110199.1</v>
      </c>
      <c r="F276" s="148">
        <f t="shared" si="27"/>
        <v>106476.5</v>
      </c>
      <c r="G276" s="148">
        <f t="shared" si="27"/>
        <v>92937.2</v>
      </c>
    </row>
    <row r="277" spans="1:7" ht="25.5">
      <c r="A277" s="69"/>
      <c r="B277" s="60" t="s">
        <v>128</v>
      </c>
      <c r="C277" s="69"/>
      <c r="D277" s="14" t="s">
        <v>129</v>
      </c>
      <c r="E277" s="149">
        <f t="shared" si="27"/>
        <v>110199.1</v>
      </c>
      <c r="F277" s="149">
        <f t="shared" si="27"/>
        <v>106476.5</v>
      </c>
      <c r="G277" s="149">
        <f t="shared" si="27"/>
        <v>92937.2</v>
      </c>
    </row>
    <row r="278" spans="1:7" ht="12.75">
      <c r="A278" s="69"/>
      <c r="B278" s="40"/>
      <c r="C278" s="62" t="s">
        <v>372</v>
      </c>
      <c r="D278" s="14" t="s">
        <v>373</v>
      </c>
      <c r="E278" s="149">
        <f>E279</f>
        <v>110199.1</v>
      </c>
      <c r="F278" s="149">
        <f>F279+F280+F281</f>
        <v>106476.5</v>
      </c>
      <c r="G278" s="149">
        <f>G279+G280+G281</f>
        <v>92937.2</v>
      </c>
    </row>
    <row r="279" spans="1:7" ht="12.75">
      <c r="A279" s="69"/>
      <c r="B279" s="40"/>
      <c r="C279" s="69"/>
      <c r="D279" s="39" t="s">
        <v>215</v>
      </c>
      <c r="E279" s="160">
        <v>110199.1</v>
      </c>
      <c r="F279" s="160">
        <v>103644</v>
      </c>
      <c r="G279" s="160">
        <v>90962.5</v>
      </c>
    </row>
    <row r="280" spans="1:7" ht="38.25">
      <c r="A280" s="69"/>
      <c r="B280" s="40"/>
      <c r="C280" s="69"/>
      <c r="D280" s="140" t="s">
        <v>98</v>
      </c>
      <c r="E280" s="160"/>
      <c r="F280" s="160">
        <v>1375.4</v>
      </c>
      <c r="G280" s="160">
        <v>1375.4</v>
      </c>
    </row>
    <row r="281" spans="1:7" ht="38.25">
      <c r="A281" s="69"/>
      <c r="B281" s="40"/>
      <c r="C281" s="69"/>
      <c r="D281" s="140" t="s">
        <v>99</v>
      </c>
      <c r="E281" s="160"/>
      <c r="F281" s="160">
        <v>1457.1</v>
      </c>
      <c r="G281" s="160">
        <v>599.3</v>
      </c>
    </row>
    <row r="282" spans="1:7" ht="12.75">
      <c r="A282" s="69"/>
      <c r="B282" s="40" t="s">
        <v>328</v>
      </c>
      <c r="C282" s="69"/>
      <c r="D282" s="118" t="s">
        <v>296</v>
      </c>
      <c r="E282" s="161">
        <f>E287</f>
        <v>764.3</v>
      </c>
      <c r="F282" s="161">
        <f>F287+F283</f>
        <v>1777.4</v>
      </c>
      <c r="G282" s="161">
        <f>G287+G283</f>
        <v>665.8</v>
      </c>
    </row>
    <row r="283" spans="1:7" ht="51">
      <c r="A283" s="69"/>
      <c r="B283" s="85" t="s">
        <v>474</v>
      </c>
      <c r="C283" s="105"/>
      <c r="D283" s="61" t="s">
        <v>476</v>
      </c>
      <c r="E283" s="49"/>
      <c r="F283" s="49">
        <f>F284</f>
        <v>1013.1</v>
      </c>
      <c r="G283" s="49"/>
    </row>
    <row r="284" spans="1:7" ht="12.75">
      <c r="A284" s="69"/>
      <c r="B284" s="85" t="s">
        <v>475</v>
      </c>
      <c r="C284" s="105"/>
      <c r="D284" s="61" t="s">
        <v>477</v>
      </c>
      <c r="E284" s="49"/>
      <c r="F284" s="49">
        <f>F285</f>
        <v>1013.1</v>
      </c>
      <c r="G284" s="49"/>
    </row>
    <row r="285" spans="1:7" ht="12.75">
      <c r="A285" s="69"/>
      <c r="B285" s="57"/>
      <c r="C285" s="69" t="s">
        <v>109</v>
      </c>
      <c r="D285" s="14" t="s">
        <v>110</v>
      </c>
      <c r="E285" s="49"/>
      <c r="F285" s="49">
        <f>F286</f>
        <v>1013.1</v>
      </c>
      <c r="G285" s="49"/>
    </row>
    <row r="286" spans="1:7" ht="38.25">
      <c r="A286" s="69"/>
      <c r="B286" s="57"/>
      <c r="C286" s="69"/>
      <c r="D286" s="14" t="s">
        <v>480</v>
      </c>
      <c r="E286" s="49"/>
      <c r="F286" s="49">
        <v>1013.1</v>
      </c>
      <c r="G286" s="49"/>
    </row>
    <row r="287" spans="1:7" ht="63.75">
      <c r="A287" s="69"/>
      <c r="B287" s="60" t="s">
        <v>329</v>
      </c>
      <c r="C287" s="62"/>
      <c r="D287" s="119" t="s">
        <v>400</v>
      </c>
      <c r="E287" s="149">
        <f aca="true" t="shared" si="28" ref="E287:G288">E288</f>
        <v>764.3</v>
      </c>
      <c r="F287" s="149">
        <f t="shared" si="28"/>
        <v>764.3</v>
      </c>
      <c r="G287" s="149">
        <f t="shared" si="28"/>
        <v>665.8</v>
      </c>
    </row>
    <row r="288" spans="1:7" ht="38.25">
      <c r="A288" s="69"/>
      <c r="B288" s="60" t="s">
        <v>380</v>
      </c>
      <c r="C288" s="62"/>
      <c r="D288" s="14" t="s">
        <v>81</v>
      </c>
      <c r="E288" s="149">
        <f t="shared" si="28"/>
        <v>764.3</v>
      </c>
      <c r="F288" s="149">
        <f t="shared" si="28"/>
        <v>764.3</v>
      </c>
      <c r="G288" s="149">
        <f t="shared" si="28"/>
        <v>665.8</v>
      </c>
    </row>
    <row r="289" spans="1:7" ht="12.75">
      <c r="A289" s="69"/>
      <c r="B289" s="60"/>
      <c r="C289" s="62" t="s">
        <v>333</v>
      </c>
      <c r="D289" s="14" t="s">
        <v>305</v>
      </c>
      <c r="E289" s="149">
        <v>764.3</v>
      </c>
      <c r="F289" s="149">
        <v>764.3</v>
      </c>
      <c r="G289" s="149">
        <v>665.8</v>
      </c>
    </row>
    <row r="290" spans="1:7" ht="13.5">
      <c r="A290" s="103" t="s">
        <v>216</v>
      </c>
      <c r="B290" s="40"/>
      <c r="C290" s="103"/>
      <c r="D290" s="93" t="s">
        <v>217</v>
      </c>
      <c r="E290" s="146">
        <f>E296+E302+E325+E335+E291</f>
        <v>128232.5</v>
      </c>
      <c r="F290" s="146">
        <f>F296+F302+F325+F335+F291+F321+F331</f>
        <v>148605.7</v>
      </c>
      <c r="G290" s="146">
        <f>G296+G302+G325+G335+G291+G321+G331</f>
        <v>126289.20000000001</v>
      </c>
    </row>
    <row r="291" spans="1:7" ht="38.25">
      <c r="A291" s="103"/>
      <c r="B291" s="40" t="s">
        <v>315</v>
      </c>
      <c r="C291" s="81"/>
      <c r="D291" s="31" t="s">
        <v>374</v>
      </c>
      <c r="E291" s="161"/>
      <c r="F291" s="161">
        <f>F292</f>
        <v>3637.6</v>
      </c>
      <c r="G291" s="161">
        <f>G292</f>
        <v>1437.5</v>
      </c>
    </row>
    <row r="292" spans="1:7" ht="25.5">
      <c r="A292" s="103"/>
      <c r="B292" s="60" t="s">
        <v>375</v>
      </c>
      <c r="C292" s="62"/>
      <c r="D292" s="14" t="s">
        <v>405</v>
      </c>
      <c r="E292" s="149"/>
      <c r="F292" s="149">
        <f>F293</f>
        <v>3637.6</v>
      </c>
      <c r="G292" s="149">
        <f>G293</f>
        <v>1437.5</v>
      </c>
    </row>
    <row r="293" spans="1:7" ht="13.5">
      <c r="A293" s="103"/>
      <c r="B293" s="60"/>
      <c r="C293" s="62" t="s">
        <v>406</v>
      </c>
      <c r="D293" s="14" t="s">
        <v>376</v>
      </c>
      <c r="E293" s="149"/>
      <c r="F293" s="149">
        <f>F294+F295</f>
        <v>3637.6</v>
      </c>
      <c r="G293" s="149">
        <f>G294+G295</f>
        <v>1437.5</v>
      </c>
    </row>
    <row r="294" spans="1:7" ht="13.5">
      <c r="A294" s="103"/>
      <c r="B294" s="40"/>
      <c r="C294" s="103"/>
      <c r="D294" s="91" t="s">
        <v>118</v>
      </c>
      <c r="E294" s="149"/>
      <c r="F294" s="149">
        <v>2200</v>
      </c>
      <c r="G294" s="149"/>
    </row>
    <row r="295" spans="1:7" ht="25.5">
      <c r="A295" s="103"/>
      <c r="B295" s="40"/>
      <c r="C295" s="103"/>
      <c r="D295" s="91" t="s">
        <v>87</v>
      </c>
      <c r="E295" s="149"/>
      <c r="F295" s="149">
        <v>1437.6</v>
      </c>
      <c r="G295" s="149">
        <v>1437.5</v>
      </c>
    </row>
    <row r="296" spans="1:7" ht="25.5">
      <c r="A296" s="81"/>
      <c r="B296" s="40" t="s">
        <v>218</v>
      </c>
      <c r="C296" s="76"/>
      <c r="D296" s="15" t="s">
        <v>219</v>
      </c>
      <c r="E296" s="148">
        <f aca="true" t="shared" si="29" ref="E296:G297">E297</f>
        <v>30821.5</v>
      </c>
      <c r="F296" s="148">
        <f t="shared" si="29"/>
        <v>31212.5</v>
      </c>
      <c r="G296" s="148">
        <f t="shared" si="29"/>
        <v>27591.5</v>
      </c>
    </row>
    <row r="297" spans="1:7" ht="25.5">
      <c r="A297" s="81"/>
      <c r="B297" s="60" t="s">
        <v>130</v>
      </c>
      <c r="C297" s="69"/>
      <c r="D297" s="14" t="s">
        <v>33</v>
      </c>
      <c r="E297" s="149">
        <f t="shared" si="29"/>
        <v>30821.5</v>
      </c>
      <c r="F297" s="149">
        <f t="shared" si="29"/>
        <v>31212.5</v>
      </c>
      <c r="G297" s="149">
        <f t="shared" si="29"/>
        <v>27591.5</v>
      </c>
    </row>
    <row r="298" spans="1:7" ht="12.75">
      <c r="A298" s="81"/>
      <c r="B298" s="40"/>
      <c r="C298" s="62" t="s">
        <v>372</v>
      </c>
      <c r="D298" s="14" t="s">
        <v>373</v>
      </c>
      <c r="E298" s="149">
        <f>E299</f>
        <v>30821.5</v>
      </c>
      <c r="F298" s="149">
        <f>F299+F300+F301</f>
        <v>31212.5</v>
      </c>
      <c r="G298" s="149">
        <f>G299+G300+G301</f>
        <v>27591.5</v>
      </c>
    </row>
    <row r="299" spans="1:7" ht="12.75">
      <c r="A299" s="81"/>
      <c r="B299" s="40"/>
      <c r="C299" s="69"/>
      <c r="D299" s="39" t="s">
        <v>215</v>
      </c>
      <c r="E299" s="160">
        <v>30821.5</v>
      </c>
      <c r="F299" s="160">
        <v>30448.2</v>
      </c>
      <c r="G299" s="160">
        <v>27309.7</v>
      </c>
    </row>
    <row r="300" spans="1:7" ht="38.25">
      <c r="A300" s="81"/>
      <c r="B300" s="40"/>
      <c r="C300" s="69"/>
      <c r="D300" s="140" t="s">
        <v>98</v>
      </c>
      <c r="E300" s="160"/>
      <c r="F300" s="164">
        <v>379.8</v>
      </c>
      <c r="G300" s="164">
        <v>281.8</v>
      </c>
    </row>
    <row r="301" spans="1:7" ht="38.25">
      <c r="A301" s="81"/>
      <c r="B301" s="40"/>
      <c r="C301" s="69"/>
      <c r="D301" s="140" t="s">
        <v>99</v>
      </c>
      <c r="E301" s="160"/>
      <c r="F301" s="164">
        <v>384.5</v>
      </c>
      <c r="G301" s="164"/>
    </row>
    <row r="302" spans="1:7" ht="12.75">
      <c r="A302" s="69"/>
      <c r="B302" s="40" t="s">
        <v>220</v>
      </c>
      <c r="C302" s="81"/>
      <c r="D302" s="94" t="s">
        <v>221</v>
      </c>
      <c r="E302" s="148">
        <f>E303+E306</f>
        <v>37690.8</v>
      </c>
      <c r="F302" s="148">
        <f>F303+F306</f>
        <v>39528.5</v>
      </c>
      <c r="G302" s="148">
        <f>G303+G306</f>
        <v>34277.600000000006</v>
      </c>
    </row>
    <row r="303" spans="1:7" ht="25.5">
      <c r="A303" s="69"/>
      <c r="B303" s="60" t="s">
        <v>381</v>
      </c>
      <c r="C303" s="62"/>
      <c r="D303" s="61" t="s">
        <v>214</v>
      </c>
      <c r="E303" s="149">
        <f aca="true" t="shared" si="30" ref="E303:G304">E304</f>
        <v>99.5</v>
      </c>
      <c r="F303" s="149">
        <f t="shared" si="30"/>
        <v>99.5</v>
      </c>
      <c r="G303" s="149">
        <f t="shared" si="30"/>
        <v>99.5</v>
      </c>
    </row>
    <row r="304" spans="1:7" ht="12.75">
      <c r="A304" s="69"/>
      <c r="B304" s="60"/>
      <c r="C304" s="62" t="s">
        <v>372</v>
      </c>
      <c r="D304" s="14" t="s">
        <v>373</v>
      </c>
      <c r="E304" s="149">
        <f t="shared" si="30"/>
        <v>99.5</v>
      </c>
      <c r="F304" s="149">
        <f t="shared" si="30"/>
        <v>99.5</v>
      </c>
      <c r="G304" s="149">
        <f t="shared" si="30"/>
        <v>99.5</v>
      </c>
    </row>
    <row r="305" spans="1:7" ht="12.75">
      <c r="A305" s="69"/>
      <c r="B305" s="40"/>
      <c r="C305" s="69"/>
      <c r="D305" s="91" t="s">
        <v>62</v>
      </c>
      <c r="E305" s="149">
        <v>99.5</v>
      </c>
      <c r="F305" s="149">
        <v>99.5</v>
      </c>
      <c r="G305" s="149">
        <v>99.5</v>
      </c>
    </row>
    <row r="306" spans="1:7" ht="25.5">
      <c r="A306" s="69"/>
      <c r="B306" s="60" t="s">
        <v>131</v>
      </c>
      <c r="C306" s="69"/>
      <c r="D306" s="14" t="s">
        <v>132</v>
      </c>
      <c r="E306" s="149">
        <f>E307</f>
        <v>37591.3</v>
      </c>
      <c r="F306" s="149">
        <f>F307</f>
        <v>39429</v>
      </c>
      <c r="G306" s="149">
        <f>G307</f>
        <v>34178.100000000006</v>
      </c>
    </row>
    <row r="307" spans="1:7" ht="12.75">
      <c r="A307" s="69"/>
      <c r="B307" s="40"/>
      <c r="C307" s="62" t="s">
        <v>372</v>
      </c>
      <c r="D307" s="14" t="s">
        <v>373</v>
      </c>
      <c r="E307" s="149">
        <f>E308+E309+E310+E311</f>
        <v>37591.3</v>
      </c>
      <c r="F307" s="149">
        <f>F308+F309+F310+F311+F312+F317</f>
        <v>39429</v>
      </c>
      <c r="G307" s="149">
        <f>G308+G309+G310+G311+G312+G317</f>
        <v>34178.100000000006</v>
      </c>
    </row>
    <row r="308" spans="1:7" ht="12.75">
      <c r="A308" s="69"/>
      <c r="B308" s="40"/>
      <c r="C308" s="69"/>
      <c r="D308" s="39" t="s">
        <v>215</v>
      </c>
      <c r="E308" s="160">
        <v>24479.4</v>
      </c>
      <c r="F308" s="160">
        <v>24650.1</v>
      </c>
      <c r="G308" s="160">
        <v>21960.6</v>
      </c>
    </row>
    <row r="309" spans="1:7" ht="12.75">
      <c r="A309" s="69"/>
      <c r="B309" s="40"/>
      <c r="C309" s="69"/>
      <c r="D309" s="91" t="s">
        <v>222</v>
      </c>
      <c r="E309" s="160">
        <v>3973.6</v>
      </c>
      <c r="F309" s="160">
        <v>3991.8</v>
      </c>
      <c r="G309" s="160">
        <v>3747.9</v>
      </c>
    </row>
    <row r="310" spans="1:7" ht="12.75">
      <c r="A310" s="69"/>
      <c r="B310" s="40"/>
      <c r="C310" s="69"/>
      <c r="D310" s="91" t="s">
        <v>263</v>
      </c>
      <c r="E310" s="160">
        <v>4909.4</v>
      </c>
      <c r="F310" s="160">
        <v>5551.8</v>
      </c>
      <c r="G310" s="160">
        <v>4007.3</v>
      </c>
    </row>
    <row r="311" spans="1:7" ht="25.5">
      <c r="A311" s="69"/>
      <c r="B311" s="40"/>
      <c r="C311" s="69"/>
      <c r="D311" s="91" t="s">
        <v>394</v>
      </c>
      <c r="E311" s="160">
        <v>4228.9</v>
      </c>
      <c r="F311" s="160">
        <v>4384.9</v>
      </c>
      <c r="G311" s="160">
        <v>3986.1</v>
      </c>
    </row>
    <row r="312" spans="1:7" ht="38.25">
      <c r="A312" s="69"/>
      <c r="B312" s="40"/>
      <c r="C312" s="69"/>
      <c r="D312" s="140" t="s">
        <v>98</v>
      </c>
      <c r="E312" s="160"/>
      <c r="F312" s="164">
        <f>F313+F314+F315+F316</f>
        <v>614.6</v>
      </c>
      <c r="G312" s="164">
        <f>G313+G314+G315+G316</f>
        <v>351.9</v>
      </c>
    </row>
    <row r="313" spans="1:7" ht="12.75">
      <c r="A313" s="69"/>
      <c r="B313" s="40"/>
      <c r="C313" s="69"/>
      <c r="D313" s="39" t="s">
        <v>215</v>
      </c>
      <c r="E313" s="160"/>
      <c r="F313" s="160">
        <v>114.3</v>
      </c>
      <c r="G313" s="160">
        <v>114.3</v>
      </c>
    </row>
    <row r="314" spans="1:7" ht="12.75">
      <c r="A314" s="69"/>
      <c r="B314" s="40"/>
      <c r="C314" s="69"/>
      <c r="D314" s="91" t="s">
        <v>263</v>
      </c>
      <c r="E314" s="160"/>
      <c r="F314" s="160">
        <v>24.2</v>
      </c>
      <c r="G314" s="160"/>
    </row>
    <row r="315" spans="1:7" ht="12.75">
      <c r="A315" s="69"/>
      <c r="B315" s="40"/>
      <c r="C315" s="69"/>
      <c r="D315" s="91" t="s">
        <v>222</v>
      </c>
      <c r="E315" s="160"/>
      <c r="F315" s="160">
        <v>200.1</v>
      </c>
      <c r="G315" s="160">
        <v>137.9</v>
      </c>
    </row>
    <row r="316" spans="1:7" ht="25.5">
      <c r="A316" s="69"/>
      <c r="B316" s="40"/>
      <c r="C316" s="69"/>
      <c r="D316" s="91" t="s">
        <v>394</v>
      </c>
      <c r="E316" s="160"/>
      <c r="F316" s="160">
        <v>276</v>
      </c>
      <c r="G316" s="160">
        <v>99.7</v>
      </c>
    </row>
    <row r="317" spans="1:7" ht="38.25">
      <c r="A317" s="69"/>
      <c r="B317" s="40"/>
      <c r="C317" s="69"/>
      <c r="D317" s="140" t="s">
        <v>99</v>
      </c>
      <c r="E317" s="160"/>
      <c r="F317" s="164">
        <f>F318+F319+F320</f>
        <v>235.8</v>
      </c>
      <c r="G317" s="164">
        <f>G318+G319+G320</f>
        <v>124.3</v>
      </c>
    </row>
    <row r="318" spans="1:7" ht="12.75">
      <c r="A318" s="69"/>
      <c r="B318" s="40"/>
      <c r="C318" s="69"/>
      <c r="D318" s="39" t="s">
        <v>215</v>
      </c>
      <c r="E318" s="160"/>
      <c r="F318" s="160">
        <v>216.8</v>
      </c>
      <c r="G318" s="160">
        <v>122.6</v>
      </c>
    </row>
    <row r="319" spans="1:7" ht="12.75">
      <c r="A319" s="69"/>
      <c r="B319" s="40"/>
      <c r="C319" s="69"/>
      <c r="D319" s="91" t="s">
        <v>263</v>
      </c>
      <c r="E319" s="160"/>
      <c r="F319" s="160">
        <v>17.3</v>
      </c>
      <c r="G319" s="160"/>
    </row>
    <row r="320" spans="1:7" ht="12.75">
      <c r="A320" s="69"/>
      <c r="B320" s="40"/>
      <c r="C320" s="69"/>
      <c r="D320" s="91" t="s">
        <v>222</v>
      </c>
      <c r="E320" s="160"/>
      <c r="F320" s="160">
        <v>1.7</v>
      </c>
      <c r="G320" s="160">
        <v>1.7</v>
      </c>
    </row>
    <row r="321" spans="1:7" ht="12.75">
      <c r="A321" s="69"/>
      <c r="B321" s="40" t="s">
        <v>100</v>
      </c>
      <c r="C321" s="69"/>
      <c r="D321" s="31" t="s">
        <v>101</v>
      </c>
      <c r="E321" s="160"/>
      <c r="F321" s="148">
        <f>F322</f>
        <v>0.5</v>
      </c>
      <c r="G321" s="160"/>
    </row>
    <row r="322" spans="1:7" ht="25.5">
      <c r="A322" s="69"/>
      <c r="B322" s="60" t="s">
        <v>93</v>
      </c>
      <c r="C322" s="62"/>
      <c r="D322" s="14" t="s">
        <v>33</v>
      </c>
      <c r="E322" s="160"/>
      <c r="F322" s="160">
        <f>F323</f>
        <v>0.5</v>
      </c>
      <c r="G322" s="160"/>
    </row>
    <row r="323" spans="1:7" ht="12.75">
      <c r="A323" s="69"/>
      <c r="B323" s="60"/>
      <c r="C323" s="62" t="s">
        <v>372</v>
      </c>
      <c r="D323" s="14" t="s">
        <v>373</v>
      </c>
      <c r="E323" s="160"/>
      <c r="F323" s="160">
        <f>F324</f>
        <v>0.5</v>
      </c>
      <c r="G323" s="160"/>
    </row>
    <row r="324" spans="1:7" ht="38.25">
      <c r="A324" s="69"/>
      <c r="B324" s="40"/>
      <c r="C324" s="69"/>
      <c r="D324" s="140" t="s">
        <v>99</v>
      </c>
      <c r="E324" s="160"/>
      <c r="F324" s="164">
        <v>0.5</v>
      </c>
      <c r="G324" s="160"/>
    </row>
    <row r="325" spans="1:7" ht="12.75">
      <c r="A325" s="69"/>
      <c r="B325" s="40" t="s">
        <v>233</v>
      </c>
      <c r="C325" s="69"/>
      <c r="D325" s="118" t="s">
        <v>383</v>
      </c>
      <c r="E325" s="161">
        <f>E326</f>
        <v>832</v>
      </c>
      <c r="F325" s="161">
        <f>F326</f>
        <v>832</v>
      </c>
      <c r="G325" s="161">
        <f>G326</f>
        <v>832</v>
      </c>
    </row>
    <row r="326" spans="1:7" ht="25.5">
      <c r="A326" s="69"/>
      <c r="B326" s="60" t="s">
        <v>384</v>
      </c>
      <c r="C326" s="62"/>
      <c r="D326" s="119" t="s">
        <v>385</v>
      </c>
      <c r="E326" s="149">
        <f>E327+E329</f>
        <v>832</v>
      </c>
      <c r="F326" s="149">
        <f>F327+F329</f>
        <v>832</v>
      </c>
      <c r="G326" s="149">
        <f>G327+G329</f>
        <v>832</v>
      </c>
    </row>
    <row r="327" spans="1:7" ht="25.5">
      <c r="A327" s="69"/>
      <c r="B327" s="60" t="s">
        <v>386</v>
      </c>
      <c r="C327" s="62"/>
      <c r="D327" s="14" t="s">
        <v>387</v>
      </c>
      <c r="E327" s="149">
        <f>E328</f>
        <v>256</v>
      </c>
      <c r="F327" s="149">
        <f>F328</f>
        <v>256</v>
      </c>
      <c r="G327" s="149">
        <f>G328</f>
        <v>256</v>
      </c>
    </row>
    <row r="328" spans="1:7" ht="12.75">
      <c r="A328" s="69"/>
      <c r="B328" s="60"/>
      <c r="C328" s="62" t="s">
        <v>333</v>
      </c>
      <c r="D328" s="14" t="s">
        <v>305</v>
      </c>
      <c r="E328" s="149">
        <v>256</v>
      </c>
      <c r="F328" s="149">
        <v>256</v>
      </c>
      <c r="G328" s="149">
        <v>256</v>
      </c>
    </row>
    <row r="329" spans="1:7" ht="25.5">
      <c r="A329" s="69"/>
      <c r="B329" s="60" t="s">
        <v>388</v>
      </c>
      <c r="C329" s="62"/>
      <c r="D329" s="14" t="s">
        <v>389</v>
      </c>
      <c r="E329" s="149">
        <f>E330</f>
        <v>576</v>
      </c>
      <c r="F329" s="149">
        <f>F330</f>
        <v>576</v>
      </c>
      <c r="G329" s="149">
        <f>G330</f>
        <v>576</v>
      </c>
    </row>
    <row r="330" spans="1:7" ht="12.75">
      <c r="A330" s="69"/>
      <c r="B330" s="60"/>
      <c r="C330" s="62" t="s">
        <v>333</v>
      </c>
      <c r="D330" s="14" t="s">
        <v>305</v>
      </c>
      <c r="E330" s="149">
        <v>576</v>
      </c>
      <c r="F330" s="149">
        <v>576</v>
      </c>
      <c r="G330" s="149">
        <v>576</v>
      </c>
    </row>
    <row r="331" spans="1:7" ht="12.75">
      <c r="A331" s="69"/>
      <c r="B331" s="40" t="s">
        <v>287</v>
      </c>
      <c r="C331" s="69"/>
      <c r="D331" s="118" t="s">
        <v>445</v>
      </c>
      <c r="E331" s="149"/>
      <c r="F331" s="161">
        <f>F332</f>
        <v>3192.6</v>
      </c>
      <c r="G331" s="161"/>
    </row>
    <row r="332" spans="1:7" ht="25.5">
      <c r="A332" s="69"/>
      <c r="B332" s="60" t="s">
        <v>481</v>
      </c>
      <c r="C332" s="62"/>
      <c r="D332" s="119" t="s">
        <v>482</v>
      </c>
      <c r="E332" s="149"/>
      <c r="F332" s="149">
        <f>F333</f>
        <v>3192.6</v>
      </c>
      <c r="G332" s="149"/>
    </row>
    <row r="333" spans="1:7" ht="25.5">
      <c r="A333" s="69"/>
      <c r="B333" s="60" t="s">
        <v>483</v>
      </c>
      <c r="C333" s="62"/>
      <c r="D333" s="119" t="s">
        <v>484</v>
      </c>
      <c r="E333" s="149"/>
      <c r="F333" s="149">
        <f>F334</f>
        <v>3192.6</v>
      </c>
      <c r="G333" s="149"/>
    </row>
    <row r="334" spans="1:7" ht="12.75">
      <c r="A334" s="69"/>
      <c r="B334" s="60"/>
      <c r="C334" s="62" t="s">
        <v>333</v>
      </c>
      <c r="D334" s="14" t="s">
        <v>305</v>
      </c>
      <c r="E334" s="149"/>
      <c r="F334" s="149">
        <v>3192.6</v>
      </c>
      <c r="G334" s="149"/>
    </row>
    <row r="335" spans="1:7" ht="12.75">
      <c r="A335" s="69"/>
      <c r="B335" s="40" t="s">
        <v>328</v>
      </c>
      <c r="C335" s="69"/>
      <c r="D335" s="118" t="s">
        <v>296</v>
      </c>
      <c r="E335" s="161">
        <f>E340</f>
        <v>58888.2</v>
      </c>
      <c r="F335" s="161">
        <f>F340+F336</f>
        <v>70202</v>
      </c>
      <c r="G335" s="161">
        <f>G340+G336</f>
        <v>62150.600000000006</v>
      </c>
    </row>
    <row r="336" spans="1:7" ht="51">
      <c r="A336" s="69"/>
      <c r="B336" s="85" t="s">
        <v>474</v>
      </c>
      <c r="C336" s="105"/>
      <c r="D336" s="61" t="s">
        <v>476</v>
      </c>
      <c r="E336" s="49"/>
      <c r="F336" s="49">
        <f aca="true" t="shared" si="31" ref="F336:G338">F337</f>
        <v>11290.1</v>
      </c>
      <c r="G336" s="49">
        <f t="shared" si="31"/>
        <v>7866.8</v>
      </c>
    </row>
    <row r="337" spans="1:7" ht="12.75">
      <c r="A337" s="69"/>
      <c r="B337" s="85" t="s">
        <v>475</v>
      </c>
      <c r="C337" s="105"/>
      <c r="D337" s="61" t="s">
        <v>477</v>
      </c>
      <c r="E337" s="49"/>
      <c r="F337" s="49">
        <f t="shared" si="31"/>
        <v>11290.1</v>
      </c>
      <c r="G337" s="49">
        <f t="shared" si="31"/>
        <v>7866.8</v>
      </c>
    </row>
    <row r="338" spans="1:7" ht="12.75">
      <c r="A338" s="69"/>
      <c r="B338" s="57"/>
      <c r="C338" s="69" t="s">
        <v>109</v>
      </c>
      <c r="D338" s="14" t="s">
        <v>110</v>
      </c>
      <c r="E338" s="49"/>
      <c r="F338" s="49">
        <f t="shared" si="31"/>
        <v>11290.1</v>
      </c>
      <c r="G338" s="49">
        <f t="shared" si="31"/>
        <v>7866.8</v>
      </c>
    </row>
    <row r="339" spans="1:7" ht="38.25">
      <c r="A339" s="69"/>
      <c r="B339" s="57"/>
      <c r="C339" s="69"/>
      <c r="D339" s="14" t="s">
        <v>480</v>
      </c>
      <c r="E339" s="49"/>
      <c r="F339" s="49">
        <v>11290.1</v>
      </c>
      <c r="G339" s="149">
        <v>7866.8</v>
      </c>
    </row>
    <row r="340" spans="1:7" ht="63.75">
      <c r="A340" s="69"/>
      <c r="B340" s="60" t="s">
        <v>329</v>
      </c>
      <c r="C340" s="62"/>
      <c r="D340" s="119" t="s">
        <v>400</v>
      </c>
      <c r="E340" s="149">
        <f>E341+E343+E345</f>
        <v>58888.2</v>
      </c>
      <c r="F340" s="149">
        <f>F341+F343+F345</f>
        <v>58911.9</v>
      </c>
      <c r="G340" s="149">
        <f>G341+G343+G345</f>
        <v>54283.8</v>
      </c>
    </row>
    <row r="341" spans="1:7" ht="76.5">
      <c r="A341" s="69"/>
      <c r="B341" s="60" t="s">
        <v>382</v>
      </c>
      <c r="C341" s="62"/>
      <c r="D341" s="14" t="s">
        <v>48</v>
      </c>
      <c r="E341" s="149">
        <f>E342</f>
        <v>44190</v>
      </c>
      <c r="F341" s="149">
        <f>F342</f>
        <v>44190</v>
      </c>
      <c r="G341" s="149">
        <f>G342</f>
        <v>41532.3</v>
      </c>
    </row>
    <row r="342" spans="1:7" ht="12.75">
      <c r="A342" s="69"/>
      <c r="B342" s="60"/>
      <c r="C342" s="62" t="s">
        <v>333</v>
      </c>
      <c r="D342" s="14" t="s">
        <v>305</v>
      </c>
      <c r="E342" s="149">
        <v>44190</v>
      </c>
      <c r="F342" s="149">
        <v>44190</v>
      </c>
      <c r="G342" s="149">
        <v>41532.3</v>
      </c>
    </row>
    <row r="343" spans="1:7" ht="114.75">
      <c r="A343" s="69"/>
      <c r="B343" s="60" t="s">
        <v>395</v>
      </c>
      <c r="C343" s="62"/>
      <c r="D343" s="14" t="s">
        <v>73</v>
      </c>
      <c r="E343" s="149">
        <f>E344</f>
        <v>13815</v>
      </c>
      <c r="F343" s="149">
        <f>F344</f>
        <v>13815</v>
      </c>
      <c r="G343" s="149">
        <f>G344</f>
        <v>11890.8</v>
      </c>
    </row>
    <row r="344" spans="1:7" ht="12.75">
      <c r="A344" s="69"/>
      <c r="B344" s="60"/>
      <c r="C344" s="62" t="s">
        <v>333</v>
      </c>
      <c r="D344" s="14" t="s">
        <v>305</v>
      </c>
      <c r="E344" s="149">
        <v>13815</v>
      </c>
      <c r="F344" s="149">
        <v>13815</v>
      </c>
      <c r="G344" s="149">
        <v>11890.8</v>
      </c>
    </row>
    <row r="345" spans="1:7" ht="38.25">
      <c r="A345" s="69"/>
      <c r="B345" s="60" t="s">
        <v>49</v>
      </c>
      <c r="C345" s="62"/>
      <c r="D345" s="14" t="s">
        <v>50</v>
      </c>
      <c r="E345" s="149">
        <f>E346</f>
        <v>883.2</v>
      </c>
      <c r="F345" s="149">
        <f>F346</f>
        <v>906.9</v>
      </c>
      <c r="G345" s="149">
        <f>G346</f>
        <v>860.7</v>
      </c>
    </row>
    <row r="346" spans="1:7" ht="12.75">
      <c r="A346" s="69"/>
      <c r="B346" s="60"/>
      <c r="C346" s="62" t="s">
        <v>333</v>
      </c>
      <c r="D346" s="14" t="s">
        <v>305</v>
      </c>
      <c r="E346" s="149">
        <v>883.2</v>
      </c>
      <c r="F346" s="149">
        <v>906.9</v>
      </c>
      <c r="G346" s="149">
        <v>860.7</v>
      </c>
    </row>
    <row r="347" spans="1:7" ht="13.5">
      <c r="A347" s="103" t="s">
        <v>223</v>
      </c>
      <c r="B347" s="40"/>
      <c r="C347" s="103"/>
      <c r="D347" s="120" t="s">
        <v>224</v>
      </c>
      <c r="E347" s="146">
        <f>E348+E354</f>
        <v>1321.1</v>
      </c>
      <c r="F347" s="146">
        <f>F348+F354+F360</f>
        <v>2078.8</v>
      </c>
      <c r="G347" s="146">
        <f>G348+G354+G360</f>
        <v>1399.3999999999999</v>
      </c>
    </row>
    <row r="348" spans="1:7" ht="12.75">
      <c r="A348" s="81"/>
      <c r="B348" s="40" t="s">
        <v>225</v>
      </c>
      <c r="C348" s="81"/>
      <c r="D348" s="15" t="s">
        <v>226</v>
      </c>
      <c r="E348" s="148">
        <f aca="true" t="shared" si="32" ref="E348:G349">E349</f>
        <v>672.4</v>
      </c>
      <c r="F348" s="148">
        <f t="shared" si="32"/>
        <v>697.8</v>
      </c>
      <c r="G348" s="148">
        <f t="shared" si="32"/>
        <v>465.59999999999997</v>
      </c>
    </row>
    <row r="349" spans="1:7" ht="25.5">
      <c r="A349" s="81"/>
      <c r="B349" s="60" t="s">
        <v>133</v>
      </c>
      <c r="C349" s="62"/>
      <c r="D349" s="61" t="s">
        <v>134</v>
      </c>
      <c r="E349" s="149">
        <f t="shared" si="32"/>
        <v>672.4</v>
      </c>
      <c r="F349" s="149">
        <f t="shared" si="32"/>
        <v>697.8</v>
      </c>
      <c r="G349" s="149">
        <f t="shared" si="32"/>
        <v>465.59999999999997</v>
      </c>
    </row>
    <row r="350" spans="1:7" ht="12.75">
      <c r="A350" s="81"/>
      <c r="B350" s="60"/>
      <c r="C350" s="62" t="s">
        <v>372</v>
      </c>
      <c r="D350" s="14" t="s">
        <v>373</v>
      </c>
      <c r="E350" s="149">
        <f>E351</f>
        <v>672.4</v>
      </c>
      <c r="F350" s="149">
        <f>F351+F352+F353</f>
        <v>697.8</v>
      </c>
      <c r="G350" s="149">
        <f>G351+G352+G353</f>
        <v>465.59999999999997</v>
      </c>
    </row>
    <row r="351" spans="1:7" ht="12.75">
      <c r="A351" s="69"/>
      <c r="B351" s="40"/>
      <c r="C351" s="69"/>
      <c r="D351" s="91" t="s">
        <v>215</v>
      </c>
      <c r="E351" s="160">
        <v>672.4</v>
      </c>
      <c r="F351" s="160">
        <v>671</v>
      </c>
      <c r="G351" s="160">
        <v>444.2</v>
      </c>
    </row>
    <row r="352" spans="1:7" ht="38.25">
      <c r="A352" s="69"/>
      <c r="B352" s="40"/>
      <c r="C352" s="69"/>
      <c r="D352" s="140" t="s">
        <v>98</v>
      </c>
      <c r="E352" s="160"/>
      <c r="F352" s="160">
        <v>23.3</v>
      </c>
      <c r="G352" s="160">
        <v>17.9</v>
      </c>
    </row>
    <row r="353" spans="1:7" ht="38.25">
      <c r="A353" s="69"/>
      <c r="B353" s="40"/>
      <c r="C353" s="69"/>
      <c r="D353" s="140" t="s">
        <v>99</v>
      </c>
      <c r="E353" s="160"/>
      <c r="F353" s="160">
        <v>3.5</v>
      </c>
      <c r="G353" s="160">
        <v>3.5</v>
      </c>
    </row>
    <row r="354" spans="1:7" ht="25.5">
      <c r="A354" s="69"/>
      <c r="B354" s="40" t="s">
        <v>227</v>
      </c>
      <c r="C354" s="98"/>
      <c r="D354" s="8" t="s">
        <v>24</v>
      </c>
      <c r="E354" s="161">
        <f aca="true" t="shared" si="33" ref="E354:G355">E355</f>
        <v>648.7</v>
      </c>
      <c r="F354" s="161">
        <f t="shared" si="33"/>
        <v>663.8</v>
      </c>
      <c r="G354" s="161">
        <f t="shared" si="33"/>
        <v>548</v>
      </c>
    </row>
    <row r="355" spans="1:7" ht="25.5">
      <c r="A355" s="69"/>
      <c r="B355" s="60" t="s">
        <v>390</v>
      </c>
      <c r="C355" s="62"/>
      <c r="D355" s="61" t="s">
        <v>214</v>
      </c>
      <c r="E355" s="149">
        <f t="shared" si="33"/>
        <v>648.7</v>
      </c>
      <c r="F355" s="149">
        <f t="shared" si="33"/>
        <v>663.8</v>
      </c>
      <c r="G355" s="149">
        <f t="shared" si="33"/>
        <v>548</v>
      </c>
    </row>
    <row r="356" spans="1:7" ht="12.75">
      <c r="A356" s="69"/>
      <c r="B356" s="60"/>
      <c r="C356" s="62" t="s">
        <v>372</v>
      </c>
      <c r="D356" s="14" t="s">
        <v>373</v>
      </c>
      <c r="E356" s="149">
        <f>E357</f>
        <v>648.7</v>
      </c>
      <c r="F356" s="149">
        <f>F357+F358+F359</f>
        <v>663.8</v>
      </c>
      <c r="G356" s="149">
        <f>G357+G358+G359</f>
        <v>548</v>
      </c>
    </row>
    <row r="357" spans="1:7" ht="12.75">
      <c r="A357" s="69"/>
      <c r="B357" s="40"/>
      <c r="C357" s="69"/>
      <c r="D357" s="91" t="s">
        <v>215</v>
      </c>
      <c r="E357" s="160">
        <v>648.7</v>
      </c>
      <c r="F357" s="160">
        <v>658.4</v>
      </c>
      <c r="G357" s="160">
        <v>545</v>
      </c>
    </row>
    <row r="358" spans="1:7" ht="38.25">
      <c r="A358" s="69"/>
      <c r="B358" s="40"/>
      <c r="C358" s="69"/>
      <c r="D358" s="140" t="s">
        <v>98</v>
      </c>
      <c r="E358" s="160"/>
      <c r="F358" s="164">
        <v>5.1</v>
      </c>
      <c r="G358" s="164">
        <v>2.7</v>
      </c>
    </row>
    <row r="359" spans="1:7" ht="38.25">
      <c r="A359" s="69"/>
      <c r="B359" s="40"/>
      <c r="C359" s="69"/>
      <c r="D359" s="140" t="s">
        <v>99</v>
      </c>
      <c r="E359" s="160"/>
      <c r="F359" s="164">
        <v>0.3</v>
      </c>
      <c r="G359" s="164">
        <v>0.3</v>
      </c>
    </row>
    <row r="360" spans="1:7" ht="12.75">
      <c r="A360" s="69"/>
      <c r="B360" s="40" t="s">
        <v>312</v>
      </c>
      <c r="C360" s="69"/>
      <c r="D360" s="31" t="s">
        <v>313</v>
      </c>
      <c r="E360" s="160"/>
      <c r="F360" s="148">
        <f aca="true" t="shared" si="34" ref="F360:G362">F361</f>
        <v>717.2</v>
      </c>
      <c r="G360" s="148">
        <f t="shared" si="34"/>
        <v>385.8</v>
      </c>
    </row>
    <row r="361" spans="1:7" ht="25.5">
      <c r="A361" s="69"/>
      <c r="B361" s="60" t="s">
        <v>102</v>
      </c>
      <c r="C361" s="62"/>
      <c r="D361" s="14" t="s">
        <v>103</v>
      </c>
      <c r="E361" s="160"/>
      <c r="F361" s="160">
        <f t="shared" si="34"/>
        <v>717.2</v>
      </c>
      <c r="G361" s="160">
        <f t="shared" si="34"/>
        <v>385.8</v>
      </c>
    </row>
    <row r="362" spans="1:7" ht="12.75">
      <c r="A362" s="69"/>
      <c r="B362" s="60"/>
      <c r="C362" s="62" t="s">
        <v>354</v>
      </c>
      <c r="D362" s="14" t="s">
        <v>341</v>
      </c>
      <c r="E362" s="160"/>
      <c r="F362" s="160">
        <f t="shared" si="34"/>
        <v>717.2</v>
      </c>
      <c r="G362" s="160">
        <f t="shared" si="34"/>
        <v>385.8</v>
      </c>
    </row>
    <row r="363" spans="1:7" ht="38.25">
      <c r="A363" s="69"/>
      <c r="B363" s="40"/>
      <c r="C363" s="69"/>
      <c r="D363" s="140" t="s">
        <v>99</v>
      </c>
      <c r="E363" s="160"/>
      <c r="F363" s="164">
        <f>F364+F365</f>
        <v>717.2</v>
      </c>
      <c r="G363" s="164">
        <f>G364+G365</f>
        <v>385.8</v>
      </c>
    </row>
    <row r="364" spans="1:7" ht="12.75">
      <c r="A364" s="69"/>
      <c r="B364" s="40"/>
      <c r="C364" s="69"/>
      <c r="D364" s="91" t="s">
        <v>215</v>
      </c>
      <c r="E364" s="160"/>
      <c r="F364" s="160">
        <v>716</v>
      </c>
      <c r="G364" s="160">
        <v>385.8</v>
      </c>
    </row>
    <row r="365" spans="1:7" ht="12.75">
      <c r="A365" s="69"/>
      <c r="B365" s="40"/>
      <c r="C365" s="69"/>
      <c r="D365" s="91" t="s">
        <v>222</v>
      </c>
      <c r="E365" s="160"/>
      <c r="F365" s="160">
        <v>1.2</v>
      </c>
      <c r="G365" s="160"/>
    </row>
    <row r="366" spans="1:7" ht="13.5">
      <c r="A366" s="103" t="s">
        <v>228</v>
      </c>
      <c r="B366" s="40"/>
      <c r="C366" s="103"/>
      <c r="D366" s="120" t="s">
        <v>229</v>
      </c>
      <c r="E366" s="146">
        <f>E367+E373+E379+E385+E371</f>
        <v>17183</v>
      </c>
      <c r="F366" s="146">
        <f>F367+F373+F379+F385+F371</f>
        <v>16225.2</v>
      </c>
      <c r="G366" s="146">
        <f>G367+G373+G379+G385+G371</f>
        <v>12959.400000000001</v>
      </c>
    </row>
    <row r="367" spans="1:7" ht="25.5">
      <c r="A367" s="103"/>
      <c r="B367" s="40" t="s">
        <v>396</v>
      </c>
      <c r="C367" s="81"/>
      <c r="D367" s="118" t="s">
        <v>319</v>
      </c>
      <c r="E367" s="161">
        <f>E368</f>
        <v>2876.9</v>
      </c>
      <c r="F367" s="161">
        <f aca="true" t="shared" si="35" ref="F367:G369">F368</f>
        <v>2693.9</v>
      </c>
      <c r="G367" s="161">
        <f t="shared" si="35"/>
        <v>2445.9</v>
      </c>
    </row>
    <row r="368" spans="1:7" ht="13.5">
      <c r="A368" s="103"/>
      <c r="B368" s="60" t="s">
        <v>322</v>
      </c>
      <c r="C368" s="95"/>
      <c r="D368" s="119" t="s">
        <v>270</v>
      </c>
      <c r="E368" s="149">
        <f>E369</f>
        <v>2876.9</v>
      </c>
      <c r="F368" s="149">
        <f t="shared" si="35"/>
        <v>2693.9</v>
      </c>
      <c r="G368" s="149">
        <f t="shared" si="35"/>
        <v>2445.9</v>
      </c>
    </row>
    <row r="369" spans="1:7" ht="13.5">
      <c r="A369" s="103"/>
      <c r="B369" s="60"/>
      <c r="C369" s="95" t="s">
        <v>340</v>
      </c>
      <c r="D369" s="61" t="s">
        <v>327</v>
      </c>
      <c r="E369" s="149">
        <f>E370</f>
        <v>2876.9</v>
      </c>
      <c r="F369" s="149">
        <f t="shared" si="35"/>
        <v>2693.9</v>
      </c>
      <c r="G369" s="149">
        <f t="shared" si="35"/>
        <v>2445.9</v>
      </c>
    </row>
    <row r="370" spans="1:7" ht="13.5">
      <c r="A370" s="103"/>
      <c r="B370" s="40"/>
      <c r="C370" s="103"/>
      <c r="D370" s="91" t="s">
        <v>215</v>
      </c>
      <c r="E370" s="149">
        <v>2876.9</v>
      </c>
      <c r="F370" s="149">
        <v>2693.9</v>
      </c>
      <c r="G370" s="149">
        <v>2445.9</v>
      </c>
    </row>
    <row r="371" spans="1:7" ht="25.5">
      <c r="A371" s="103"/>
      <c r="B371" s="40" t="s">
        <v>437</v>
      </c>
      <c r="C371" s="103"/>
      <c r="D371" s="8" t="s">
        <v>438</v>
      </c>
      <c r="E371" s="161">
        <f>E372</f>
        <v>823.2</v>
      </c>
      <c r="F371" s="161">
        <f>F372</f>
        <v>823.2</v>
      </c>
      <c r="G371" s="161">
        <f>G372</f>
        <v>343.8</v>
      </c>
    </row>
    <row r="372" spans="1:7" ht="13.5">
      <c r="A372" s="103"/>
      <c r="B372" s="40"/>
      <c r="C372" s="62" t="s">
        <v>19</v>
      </c>
      <c r="D372" s="61" t="s">
        <v>370</v>
      </c>
      <c r="E372" s="149">
        <v>823.2</v>
      </c>
      <c r="F372" s="149">
        <v>823.2</v>
      </c>
      <c r="G372" s="149">
        <v>343.8</v>
      </c>
    </row>
    <row r="373" spans="1:7" ht="25.5">
      <c r="A373" s="103"/>
      <c r="B373" s="40" t="s">
        <v>230</v>
      </c>
      <c r="C373" s="103"/>
      <c r="D373" s="118" t="s">
        <v>231</v>
      </c>
      <c r="E373" s="161">
        <f aca="true" t="shared" si="36" ref="E373:G374">E374</f>
        <v>547.1</v>
      </c>
      <c r="F373" s="161">
        <f t="shared" si="36"/>
        <v>568.5</v>
      </c>
      <c r="G373" s="161">
        <f t="shared" si="36"/>
        <v>523.9</v>
      </c>
    </row>
    <row r="374" spans="1:7" ht="13.5">
      <c r="A374" s="103"/>
      <c r="B374" s="60" t="s">
        <v>135</v>
      </c>
      <c r="C374" s="62"/>
      <c r="D374" s="61" t="s">
        <v>136</v>
      </c>
      <c r="E374" s="149">
        <f t="shared" si="36"/>
        <v>547.1</v>
      </c>
      <c r="F374" s="149">
        <f t="shared" si="36"/>
        <v>568.5</v>
      </c>
      <c r="G374" s="149">
        <f t="shared" si="36"/>
        <v>523.9</v>
      </c>
    </row>
    <row r="375" spans="1:7" ht="13.5">
      <c r="A375" s="103"/>
      <c r="B375" s="60"/>
      <c r="C375" s="62" t="s">
        <v>372</v>
      </c>
      <c r="D375" s="14" t="s">
        <v>373</v>
      </c>
      <c r="E375" s="149">
        <f>E376</f>
        <v>547.1</v>
      </c>
      <c r="F375" s="149">
        <f>F376+F377+F378</f>
        <v>568.5</v>
      </c>
      <c r="G375" s="149">
        <f>G376+G377+G378</f>
        <v>523.9</v>
      </c>
    </row>
    <row r="376" spans="1:7" ht="13.5">
      <c r="A376" s="103"/>
      <c r="B376" s="40"/>
      <c r="C376" s="103"/>
      <c r="D376" s="91" t="s">
        <v>215</v>
      </c>
      <c r="E376" s="149">
        <v>547.1</v>
      </c>
      <c r="F376" s="149">
        <v>563.9</v>
      </c>
      <c r="G376" s="149">
        <v>523.3</v>
      </c>
    </row>
    <row r="377" spans="1:7" ht="38.25">
      <c r="A377" s="103"/>
      <c r="B377" s="40"/>
      <c r="C377" s="103"/>
      <c r="D377" s="140" t="s">
        <v>98</v>
      </c>
      <c r="E377" s="160"/>
      <c r="F377" s="160">
        <v>3.4</v>
      </c>
      <c r="G377" s="160"/>
    </row>
    <row r="378" spans="1:7" ht="38.25">
      <c r="A378" s="103"/>
      <c r="B378" s="40"/>
      <c r="C378" s="103"/>
      <c r="D378" s="140" t="s">
        <v>99</v>
      </c>
      <c r="E378" s="160"/>
      <c r="F378" s="160">
        <v>1.2</v>
      </c>
      <c r="G378" s="160">
        <v>0.6</v>
      </c>
    </row>
    <row r="379" spans="1:7" ht="51">
      <c r="A379" s="81"/>
      <c r="B379" s="40" t="s">
        <v>232</v>
      </c>
      <c r="C379" s="81"/>
      <c r="D379" s="15" t="s">
        <v>391</v>
      </c>
      <c r="E379" s="148">
        <f aca="true" t="shared" si="37" ref="E379:G380">E380</f>
        <v>12812.8</v>
      </c>
      <c r="F379" s="148">
        <f t="shared" si="37"/>
        <v>12016.6</v>
      </c>
      <c r="G379" s="148">
        <f t="shared" si="37"/>
        <v>9529.1</v>
      </c>
    </row>
    <row r="380" spans="1:7" ht="25.5">
      <c r="A380" s="81"/>
      <c r="B380" s="60" t="s">
        <v>392</v>
      </c>
      <c r="C380" s="62"/>
      <c r="D380" s="61" t="s">
        <v>214</v>
      </c>
      <c r="E380" s="149">
        <f t="shared" si="37"/>
        <v>12812.8</v>
      </c>
      <c r="F380" s="149">
        <f t="shared" si="37"/>
        <v>12016.6</v>
      </c>
      <c r="G380" s="149">
        <f t="shared" si="37"/>
        <v>9529.1</v>
      </c>
    </row>
    <row r="381" spans="1:7" ht="12.75">
      <c r="A381" s="81"/>
      <c r="B381" s="60"/>
      <c r="C381" s="62" t="s">
        <v>372</v>
      </c>
      <c r="D381" s="14" t="s">
        <v>373</v>
      </c>
      <c r="E381" s="149">
        <f>E382</f>
        <v>12812.8</v>
      </c>
      <c r="F381" s="149">
        <f>F382+F383+F384</f>
        <v>12016.6</v>
      </c>
      <c r="G381" s="149">
        <f>G382+G383+G384</f>
        <v>9529.1</v>
      </c>
    </row>
    <row r="382" spans="1:7" ht="12.75">
      <c r="A382" s="81"/>
      <c r="B382" s="40"/>
      <c r="C382" s="81"/>
      <c r="D382" s="91" t="s">
        <v>215</v>
      </c>
      <c r="E382" s="149">
        <v>12812.8</v>
      </c>
      <c r="F382" s="149">
        <v>11966.9</v>
      </c>
      <c r="G382" s="149">
        <v>9525.6</v>
      </c>
    </row>
    <row r="383" spans="1:7" ht="38.25">
      <c r="A383" s="81"/>
      <c r="B383" s="40"/>
      <c r="C383" s="81"/>
      <c r="D383" s="140" t="s">
        <v>98</v>
      </c>
      <c r="E383" s="160"/>
      <c r="F383" s="164">
        <v>26.2</v>
      </c>
      <c r="G383" s="164"/>
    </row>
    <row r="384" spans="1:7" ht="38.25">
      <c r="A384" s="81"/>
      <c r="B384" s="40"/>
      <c r="C384" s="81"/>
      <c r="D384" s="140" t="s">
        <v>99</v>
      </c>
      <c r="E384" s="160"/>
      <c r="F384" s="164">
        <v>23.5</v>
      </c>
      <c r="G384" s="164">
        <v>3.5</v>
      </c>
    </row>
    <row r="385" spans="1:7" ht="12.75">
      <c r="A385" s="69"/>
      <c r="B385" s="40" t="s">
        <v>328</v>
      </c>
      <c r="C385" s="69"/>
      <c r="D385" s="118" t="s">
        <v>296</v>
      </c>
      <c r="E385" s="161">
        <f>E386</f>
        <v>123</v>
      </c>
      <c r="F385" s="161">
        <f aca="true" t="shared" si="38" ref="F385:G387">F386</f>
        <v>123</v>
      </c>
      <c r="G385" s="161">
        <f t="shared" si="38"/>
        <v>116.7</v>
      </c>
    </row>
    <row r="386" spans="1:7" ht="63.75">
      <c r="A386" s="69"/>
      <c r="B386" s="60" t="s">
        <v>329</v>
      </c>
      <c r="C386" s="62"/>
      <c r="D386" s="119" t="s">
        <v>400</v>
      </c>
      <c r="E386" s="149">
        <f>E387</f>
        <v>123</v>
      </c>
      <c r="F386" s="149">
        <f t="shared" si="38"/>
        <v>123</v>
      </c>
      <c r="G386" s="149">
        <f t="shared" si="38"/>
        <v>116.7</v>
      </c>
    </row>
    <row r="387" spans="1:7" ht="63.75">
      <c r="A387" s="69"/>
      <c r="B387" s="60" t="s">
        <v>393</v>
      </c>
      <c r="C387" s="62"/>
      <c r="D387" s="14" t="s">
        <v>56</v>
      </c>
      <c r="E387" s="149">
        <f>E388</f>
        <v>123</v>
      </c>
      <c r="F387" s="149">
        <f t="shared" si="38"/>
        <v>123</v>
      </c>
      <c r="G387" s="149">
        <f t="shared" si="38"/>
        <v>116.7</v>
      </c>
    </row>
    <row r="388" spans="1:7" ht="12.75">
      <c r="A388" s="69"/>
      <c r="B388" s="40"/>
      <c r="C388" s="62" t="s">
        <v>333</v>
      </c>
      <c r="D388" s="14" t="s">
        <v>305</v>
      </c>
      <c r="E388" s="149">
        <v>123</v>
      </c>
      <c r="F388" s="149">
        <v>123</v>
      </c>
      <c r="G388" s="149">
        <v>116.7</v>
      </c>
    </row>
    <row r="389" spans="1:7" ht="12.75">
      <c r="A389" s="81" t="s">
        <v>234</v>
      </c>
      <c r="B389" s="40"/>
      <c r="C389" s="69"/>
      <c r="D389" s="121" t="s">
        <v>235</v>
      </c>
      <c r="E389" s="148">
        <f>E390+E428</f>
        <v>11618.8</v>
      </c>
      <c r="F389" s="148">
        <f>F390+F428</f>
        <v>11924.199999999999</v>
      </c>
      <c r="G389" s="148">
        <f>G390+G428</f>
        <v>10356.099999999999</v>
      </c>
    </row>
    <row r="390" spans="1:7" ht="13.5">
      <c r="A390" s="103" t="s">
        <v>236</v>
      </c>
      <c r="B390" s="40"/>
      <c r="C390" s="105"/>
      <c r="D390" s="122" t="s">
        <v>237</v>
      </c>
      <c r="E390" s="146">
        <f>E391+E396+E402+E408+E416</f>
        <v>10256.8</v>
      </c>
      <c r="F390" s="146">
        <f>F391+F396+F402+F408+F416+F423</f>
        <v>10573.099999999999</v>
      </c>
      <c r="G390" s="146">
        <f>G391+G396+G402+G408+G416+G423</f>
        <v>9068.3</v>
      </c>
    </row>
    <row r="391" spans="1:7" ht="25.5">
      <c r="A391" s="103"/>
      <c r="B391" s="40" t="s">
        <v>238</v>
      </c>
      <c r="C391" s="105"/>
      <c r="D391" s="123" t="s">
        <v>239</v>
      </c>
      <c r="E391" s="161">
        <f aca="true" t="shared" si="39" ref="E391:G392">E392</f>
        <v>1556.7</v>
      </c>
      <c r="F391" s="161">
        <f t="shared" si="39"/>
        <v>1532.6000000000001</v>
      </c>
      <c r="G391" s="161">
        <f t="shared" si="39"/>
        <v>1512.7</v>
      </c>
    </row>
    <row r="392" spans="1:7" ht="25.5">
      <c r="A392" s="103"/>
      <c r="B392" s="60" t="s">
        <v>137</v>
      </c>
      <c r="C392" s="62"/>
      <c r="D392" s="61" t="s">
        <v>141</v>
      </c>
      <c r="E392" s="149">
        <f t="shared" si="39"/>
        <v>1556.7</v>
      </c>
      <c r="F392" s="149">
        <f t="shared" si="39"/>
        <v>1532.6000000000001</v>
      </c>
      <c r="G392" s="149">
        <f t="shared" si="39"/>
        <v>1512.7</v>
      </c>
    </row>
    <row r="393" spans="1:7" ht="13.5">
      <c r="A393" s="103"/>
      <c r="B393" s="60"/>
      <c r="C393" s="62" t="s">
        <v>372</v>
      </c>
      <c r="D393" s="61" t="s">
        <v>373</v>
      </c>
      <c r="E393" s="149">
        <f>E394</f>
        <v>1556.7</v>
      </c>
      <c r="F393" s="149">
        <f>F394+F395</f>
        <v>1532.6000000000001</v>
      </c>
      <c r="G393" s="149">
        <f>G394+G395</f>
        <v>1512.7</v>
      </c>
    </row>
    <row r="394" spans="1:7" ht="13.5">
      <c r="A394" s="103"/>
      <c r="B394" s="40"/>
      <c r="C394" s="105"/>
      <c r="D394" s="124" t="s">
        <v>222</v>
      </c>
      <c r="E394" s="149">
        <v>1556.7</v>
      </c>
      <c r="F394" s="149">
        <v>1523.7</v>
      </c>
      <c r="G394" s="149">
        <v>1503.8</v>
      </c>
    </row>
    <row r="395" spans="1:7" ht="38.25">
      <c r="A395" s="103"/>
      <c r="B395" s="40"/>
      <c r="C395" s="105"/>
      <c r="D395" s="140" t="s">
        <v>98</v>
      </c>
      <c r="E395" s="149"/>
      <c r="F395" s="149">
        <v>8.9</v>
      </c>
      <c r="G395" s="149">
        <v>8.9</v>
      </c>
    </row>
    <row r="396" spans="1:7" ht="13.5">
      <c r="A396" s="103"/>
      <c r="B396" s="40" t="s">
        <v>240</v>
      </c>
      <c r="C396" s="105"/>
      <c r="D396" s="125" t="s">
        <v>241</v>
      </c>
      <c r="E396" s="161">
        <f aca="true" t="shared" si="40" ref="E396:G397">E397</f>
        <v>1080.9</v>
      </c>
      <c r="F396" s="161">
        <f t="shared" si="40"/>
        <v>1131.7</v>
      </c>
      <c r="G396" s="161">
        <f t="shared" si="40"/>
        <v>1031.7</v>
      </c>
    </row>
    <row r="397" spans="1:7" ht="25.5">
      <c r="A397" s="103"/>
      <c r="B397" s="60" t="s">
        <v>138</v>
      </c>
      <c r="C397" s="62"/>
      <c r="D397" s="61" t="s">
        <v>36</v>
      </c>
      <c r="E397" s="149">
        <f t="shared" si="40"/>
        <v>1080.9</v>
      </c>
      <c r="F397" s="149">
        <f t="shared" si="40"/>
        <v>1131.7</v>
      </c>
      <c r="G397" s="149">
        <f t="shared" si="40"/>
        <v>1031.7</v>
      </c>
    </row>
    <row r="398" spans="1:7" ht="13.5">
      <c r="A398" s="103"/>
      <c r="B398" s="60"/>
      <c r="C398" s="62" t="s">
        <v>372</v>
      </c>
      <c r="D398" s="61" t="s">
        <v>373</v>
      </c>
      <c r="E398" s="149">
        <f>E399</f>
        <v>1080.9</v>
      </c>
      <c r="F398" s="149">
        <f>F399+F400+F401</f>
        <v>1131.7</v>
      </c>
      <c r="G398" s="149">
        <f>G399+G400+G401</f>
        <v>1031.7</v>
      </c>
    </row>
    <row r="399" spans="1:7" ht="13.5">
      <c r="A399" s="103"/>
      <c r="B399" s="40"/>
      <c r="C399" s="105"/>
      <c r="D399" s="124" t="s">
        <v>222</v>
      </c>
      <c r="E399" s="149">
        <v>1080.9</v>
      </c>
      <c r="F399" s="149">
        <v>1110</v>
      </c>
      <c r="G399" s="149">
        <v>1031.7</v>
      </c>
    </row>
    <row r="400" spans="1:7" ht="38.25">
      <c r="A400" s="103"/>
      <c r="B400" s="40"/>
      <c r="C400" s="105"/>
      <c r="D400" s="140" t="s">
        <v>98</v>
      </c>
      <c r="E400" s="149"/>
      <c r="F400" s="149">
        <v>21.3</v>
      </c>
      <c r="G400" s="149"/>
    </row>
    <row r="401" spans="1:7" ht="38.25">
      <c r="A401" s="103"/>
      <c r="B401" s="40"/>
      <c r="C401" s="105"/>
      <c r="D401" s="140" t="s">
        <v>99</v>
      </c>
      <c r="E401" s="149"/>
      <c r="F401" s="149">
        <v>0.4</v>
      </c>
      <c r="G401" s="149"/>
    </row>
    <row r="402" spans="1:7" ht="12.75">
      <c r="A402" s="81"/>
      <c r="B402" s="40" t="s">
        <v>242</v>
      </c>
      <c r="C402" s="81"/>
      <c r="D402" s="121" t="s">
        <v>243</v>
      </c>
      <c r="E402" s="148">
        <f aca="true" t="shared" si="41" ref="E402:G403">E403</f>
        <v>3129.8</v>
      </c>
      <c r="F402" s="148">
        <f t="shared" si="41"/>
        <v>3201.2</v>
      </c>
      <c r="G402" s="148">
        <f t="shared" si="41"/>
        <v>3081.5</v>
      </c>
    </row>
    <row r="403" spans="1:7" ht="25.5">
      <c r="A403" s="81"/>
      <c r="B403" s="60" t="s">
        <v>139</v>
      </c>
      <c r="C403" s="81"/>
      <c r="D403" s="136" t="s">
        <v>140</v>
      </c>
      <c r="E403" s="149">
        <f t="shared" si="41"/>
        <v>3129.8</v>
      </c>
      <c r="F403" s="149">
        <f t="shared" si="41"/>
        <v>3201.2</v>
      </c>
      <c r="G403" s="149">
        <f t="shared" si="41"/>
        <v>3081.5</v>
      </c>
    </row>
    <row r="404" spans="1:7" ht="12.75">
      <c r="A404" s="81"/>
      <c r="B404" s="60"/>
      <c r="C404" s="62" t="s">
        <v>372</v>
      </c>
      <c r="D404" s="61" t="s">
        <v>373</v>
      </c>
      <c r="E404" s="149">
        <f>E405</f>
        <v>3129.8</v>
      </c>
      <c r="F404" s="149">
        <f>F405+F406+F407</f>
        <v>3201.2</v>
      </c>
      <c r="G404" s="149">
        <f>G405+G406+G407</f>
        <v>3081.5</v>
      </c>
    </row>
    <row r="405" spans="1:7" ht="12.75">
      <c r="A405" s="81"/>
      <c r="B405" s="60"/>
      <c r="C405" s="62"/>
      <c r="D405" s="124" t="s">
        <v>222</v>
      </c>
      <c r="E405" s="149">
        <v>3129.8</v>
      </c>
      <c r="F405" s="149">
        <v>3172.2</v>
      </c>
      <c r="G405" s="149">
        <v>3052.5</v>
      </c>
    </row>
    <row r="406" spans="1:7" ht="38.25">
      <c r="A406" s="81"/>
      <c r="B406" s="60"/>
      <c r="C406" s="62"/>
      <c r="D406" s="140" t="s">
        <v>98</v>
      </c>
      <c r="E406" s="149"/>
      <c r="F406" s="149">
        <v>28.6</v>
      </c>
      <c r="G406" s="149">
        <v>28.6</v>
      </c>
    </row>
    <row r="407" spans="1:7" ht="38.25">
      <c r="A407" s="81"/>
      <c r="B407" s="60"/>
      <c r="C407" s="62"/>
      <c r="D407" s="140" t="s">
        <v>99</v>
      </c>
      <c r="E407" s="149"/>
      <c r="F407" s="149">
        <v>0.4</v>
      </c>
      <c r="G407" s="149">
        <v>0.4</v>
      </c>
    </row>
    <row r="408" spans="1:7" ht="25.5">
      <c r="A408" s="81"/>
      <c r="B408" s="40" t="s">
        <v>244</v>
      </c>
      <c r="C408" s="69"/>
      <c r="D408" s="31" t="s">
        <v>245</v>
      </c>
      <c r="E408" s="161">
        <f>E409+E412</f>
        <v>2134.6</v>
      </c>
      <c r="F408" s="161">
        <f>F409+F412</f>
        <v>2279.8</v>
      </c>
      <c r="G408" s="161">
        <f>G409+G412</f>
        <v>1970.3999999999999</v>
      </c>
    </row>
    <row r="409" spans="1:7" ht="25.5">
      <c r="A409" s="81"/>
      <c r="B409" s="60" t="s">
        <v>397</v>
      </c>
      <c r="C409" s="69"/>
      <c r="D409" s="61" t="s">
        <v>214</v>
      </c>
      <c r="E409" s="149">
        <f aca="true" t="shared" si="42" ref="E409:G410">E410</f>
        <v>350.6</v>
      </c>
      <c r="F409" s="149">
        <f t="shared" si="42"/>
        <v>287.3</v>
      </c>
      <c r="G409" s="149">
        <f t="shared" si="42"/>
        <v>206.6</v>
      </c>
    </row>
    <row r="410" spans="1:7" ht="12.75">
      <c r="A410" s="81"/>
      <c r="B410" s="60"/>
      <c r="C410" s="62" t="s">
        <v>372</v>
      </c>
      <c r="D410" s="61" t="s">
        <v>373</v>
      </c>
      <c r="E410" s="149">
        <f t="shared" si="42"/>
        <v>350.6</v>
      </c>
      <c r="F410" s="149">
        <f t="shared" si="42"/>
        <v>287.3</v>
      </c>
      <c r="G410" s="149">
        <f t="shared" si="42"/>
        <v>206.6</v>
      </c>
    </row>
    <row r="411" spans="1:7" ht="12.75">
      <c r="A411" s="81"/>
      <c r="B411" s="60"/>
      <c r="C411" s="69"/>
      <c r="D411" s="124" t="s">
        <v>94</v>
      </c>
      <c r="E411" s="160">
        <v>350.6</v>
      </c>
      <c r="F411" s="160">
        <v>287.3</v>
      </c>
      <c r="G411" s="160">
        <v>206.6</v>
      </c>
    </row>
    <row r="412" spans="1:7" ht="25.5">
      <c r="A412" s="81"/>
      <c r="B412" s="60" t="s">
        <v>142</v>
      </c>
      <c r="C412" s="69"/>
      <c r="D412" s="61" t="s">
        <v>141</v>
      </c>
      <c r="E412" s="149">
        <f>E413</f>
        <v>1784</v>
      </c>
      <c r="F412" s="149">
        <f>F413</f>
        <v>1992.5</v>
      </c>
      <c r="G412" s="149">
        <f>G413</f>
        <v>1763.8</v>
      </c>
    </row>
    <row r="413" spans="1:7" ht="12.75">
      <c r="A413" s="81"/>
      <c r="B413" s="60"/>
      <c r="C413" s="62" t="s">
        <v>372</v>
      </c>
      <c r="D413" s="61" t="s">
        <v>373</v>
      </c>
      <c r="E413" s="149">
        <f>E414</f>
        <v>1784</v>
      </c>
      <c r="F413" s="149">
        <f>F414+F415</f>
        <v>1992.5</v>
      </c>
      <c r="G413" s="149">
        <f>G414+G415</f>
        <v>1763.8</v>
      </c>
    </row>
    <row r="414" spans="1:7" ht="12.75">
      <c r="A414" s="81"/>
      <c r="B414" s="40"/>
      <c r="C414" s="69"/>
      <c r="D414" s="124" t="s">
        <v>222</v>
      </c>
      <c r="E414" s="160">
        <v>1784</v>
      </c>
      <c r="F414" s="160">
        <v>1786.1</v>
      </c>
      <c r="G414" s="160">
        <v>1763.8</v>
      </c>
    </row>
    <row r="415" spans="1:7" ht="38.25">
      <c r="A415" s="81"/>
      <c r="B415" s="40"/>
      <c r="C415" s="69"/>
      <c r="D415" s="140" t="s">
        <v>98</v>
      </c>
      <c r="E415" s="149"/>
      <c r="F415" s="149">
        <v>206.4</v>
      </c>
      <c r="G415" s="149"/>
    </row>
    <row r="416" spans="1:7" ht="25.5">
      <c r="A416" s="81"/>
      <c r="B416" s="40" t="s">
        <v>246</v>
      </c>
      <c r="C416" s="69"/>
      <c r="D416" s="31" t="s">
        <v>247</v>
      </c>
      <c r="E416" s="161">
        <f aca="true" t="shared" si="43" ref="E416:G417">E417</f>
        <v>2354.8</v>
      </c>
      <c r="F416" s="161">
        <f t="shared" si="43"/>
        <v>2378</v>
      </c>
      <c r="G416" s="161">
        <f t="shared" si="43"/>
        <v>1422.2</v>
      </c>
    </row>
    <row r="417" spans="1:7" ht="38.25">
      <c r="A417" s="81"/>
      <c r="B417" s="60" t="s">
        <v>34</v>
      </c>
      <c r="C417" s="62"/>
      <c r="D417" s="14" t="s">
        <v>35</v>
      </c>
      <c r="E417" s="149">
        <f t="shared" si="43"/>
        <v>2354.8</v>
      </c>
      <c r="F417" s="149">
        <f t="shared" si="43"/>
        <v>2378</v>
      </c>
      <c r="G417" s="149">
        <f t="shared" si="43"/>
        <v>1422.2</v>
      </c>
    </row>
    <row r="418" spans="1:7" ht="12.75">
      <c r="A418" s="81"/>
      <c r="B418" s="60"/>
      <c r="C418" s="62" t="s">
        <v>354</v>
      </c>
      <c r="D418" s="14" t="s">
        <v>341</v>
      </c>
      <c r="E418" s="149">
        <f>E419+E420</f>
        <v>2354.8</v>
      </c>
      <c r="F418" s="149">
        <f>F419+F420+F422+F421</f>
        <v>2378</v>
      </c>
      <c r="G418" s="149">
        <f>G419+G420+G422</f>
        <v>1422.2</v>
      </c>
    </row>
    <row r="419" spans="1:7" ht="12.75">
      <c r="A419" s="81"/>
      <c r="B419" s="40"/>
      <c r="C419" s="69"/>
      <c r="D419" s="124" t="s">
        <v>248</v>
      </c>
      <c r="E419" s="160">
        <v>1762.8</v>
      </c>
      <c r="F419" s="160">
        <v>1762.8</v>
      </c>
      <c r="G419" s="160">
        <v>1372</v>
      </c>
    </row>
    <row r="420" spans="1:7" ht="12.75">
      <c r="A420" s="81"/>
      <c r="B420" s="40"/>
      <c r="C420" s="69"/>
      <c r="D420" s="124" t="s">
        <v>143</v>
      </c>
      <c r="E420" s="160">
        <v>592</v>
      </c>
      <c r="F420" s="160">
        <v>592</v>
      </c>
      <c r="G420" s="160">
        <v>50.2</v>
      </c>
    </row>
    <row r="421" spans="1:7" ht="38.25">
      <c r="A421" s="81"/>
      <c r="B421" s="40"/>
      <c r="C421" s="69"/>
      <c r="D421" s="140" t="s">
        <v>98</v>
      </c>
      <c r="E421" s="160"/>
      <c r="F421" s="163">
        <v>0.1</v>
      </c>
      <c r="G421" s="160"/>
    </row>
    <row r="422" spans="1:7" ht="38.25">
      <c r="A422" s="81"/>
      <c r="B422" s="40"/>
      <c r="C422" s="69"/>
      <c r="D422" s="140" t="s">
        <v>99</v>
      </c>
      <c r="E422" s="149"/>
      <c r="F422" s="163">
        <v>23.1</v>
      </c>
      <c r="G422" s="163"/>
    </row>
    <row r="423" spans="1:7" ht="12.75">
      <c r="A423" s="81"/>
      <c r="B423" s="40" t="s">
        <v>328</v>
      </c>
      <c r="C423" s="69"/>
      <c r="D423" s="118" t="s">
        <v>296</v>
      </c>
      <c r="E423" s="49"/>
      <c r="F423" s="51">
        <f aca="true" t="shared" si="44" ref="F423:G426">F424</f>
        <v>49.8</v>
      </c>
      <c r="G423" s="51">
        <f t="shared" si="44"/>
        <v>49.8</v>
      </c>
    </row>
    <row r="424" spans="1:7" ht="51">
      <c r="A424" s="81"/>
      <c r="B424" s="85" t="s">
        <v>474</v>
      </c>
      <c r="C424" s="105"/>
      <c r="D424" s="61" t="s">
        <v>476</v>
      </c>
      <c r="E424" s="49"/>
      <c r="F424" s="49">
        <f t="shared" si="44"/>
        <v>49.8</v>
      </c>
      <c r="G424" s="49">
        <f t="shared" si="44"/>
        <v>49.8</v>
      </c>
    </row>
    <row r="425" spans="1:7" ht="12.75">
      <c r="A425" s="81"/>
      <c r="B425" s="85" t="s">
        <v>475</v>
      </c>
      <c r="C425" s="105"/>
      <c r="D425" s="61" t="s">
        <v>477</v>
      </c>
      <c r="E425" s="49"/>
      <c r="F425" s="49">
        <f t="shared" si="44"/>
        <v>49.8</v>
      </c>
      <c r="G425" s="49">
        <f t="shared" si="44"/>
        <v>49.8</v>
      </c>
    </row>
    <row r="426" spans="1:7" ht="12.75">
      <c r="A426" s="81"/>
      <c r="B426" s="57"/>
      <c r="C426" s="69" t="s">
        <v>109</v>
      </c>
      <c r="D426" s="14" t="s">
        <v>110</v>
      </c>
      <c r="E426" s="49"/>
      <c r="F426" s="49">
        <f t="shared" si="44"/>
        <v>49.8</v>
      </c>
      <c r="G426" s="49">
        <f t="shared" si="44"/>
        <v>49.8</v>
      </c>
    </row>
    <row r="427" spans="1:7" ht="63.75">
      <c r="A427" s="81"/>
      <c r="B427" s="57"/>
      <c r="C427" s="69"/>
      <c r="D427" s="14" t="s">
        <v>488</v>
      </c>
      <c r="E427" s="49"/>
      <c r="F427" s="49">
        <v>49.8</v>
      </c>
      <c r="G427" s="49">
        <v>49.8</v>
      </c>
    </row>
    <row r="428" spans="1:7" ht="27">
      <c r="A428" s="97" t="s">
        <v>249</v>
      </c>
      <c r="B428" s="40"/>
      <c r="C428" s="69"/>
      <c r="D428" s="34" t="s">
        <v>250</v>
      </c>
      <c r="E428" s="150">
        <f>E429+E433</f>
        <v>1362</v>
      </c>
      <c r="F428" s="150">
        <f>F429+F433</f>
        <v>1351.1</v>
      </c>
      <c r="G428" s="150">
        <f>G429+G433</f>
        <v>1287.8</v>
      </c>
    </row>
    <row r="429" spans="1:7" ht="25.5">
      <c r="A429" s="81"/>
      <c r="B429" s="40" t="s">
        <v>320</v>
      </c>
      <c r="C429" s="103"/>
      <c r="D429" s="118" t="s">
        <v>319</v>
      </c>
      <c r="E429" s="161">
        <f>E430</f>
        <v>668</v>
      </c>
      <c r="F429" s="161">
        <f aca="true" t="shared" si="45" ref="F429:G431">F430</f>
        <v>672.1</v>
      </c>
      <c r="G429" s="161">
        <f t="shared" si="45"/>
        <v>622.3</v>
      </c>
    </row>
    <row r="430" spans="1:7" ht="12.75">
      <c r="A430" s="81"/>
      <c r="B430" s="60" t="s">
        <v>322</v>
      </c>
      <c r="C430" s="62"/>
      <c r="D430" s="14" t="s">
        <v>270</v>
      </c>
      <c r="E430" s="149">
        <f>E431</f>
        <v>668</v>
      </c>
      <c r="F430" s="149">
        <f t="shared" si="45"/>
        <v>672.1</v>
      </c>
      <c r="G430" s="149">
        <f t="shared" si="45"/>
        <v>622.3</v>
      </c>
    </row>
    <row r="431" spans="1:7" ht="12.75">
      <c r="A431" s="81"/>
      <c r="B431" s="60"/>
      <c r="C431" s="62" t="s">
        <v>340</v>
      </c>
      <c r="D431" s="14" t="s">
        <v>327</v>
      </c>
      <c r="E431" s="149">
        <f>E432</f>
        <v>668</v>
      </c>
      <c r="F431" s="149">
        <f t="shared" si="45"/>
        <v>672.1</v>
      </c>
      <c r="G431" s="149">
        <f t="shared" si="45"/>
        <v>622.3</v>
      </c>
    </row>
    <row r="432" spans="1:7" ht="12.75">
      <c r="A432" s="81"/>
      <c r="B432" s="40"/>
      <c r="C432" s="69"/>
      <c r="D432" s="39" t="s">
        <v>222</v>
      </c>
      <c r="E432" s="160">
        <v>668</v>
      </c>
      <c r="F432" s="160">
        <v>672.1</v>
      </c>
      <c r="G432" s="160">
        <v>622.3</v>
      </c>
    </row>
    <row r="433" spans="1:7" ht="51">
      <c r="A433" s="81"/>
      <c r="B433" s="40" t="s">
        <v>232</v>
      </c>
      <c r="C433" s="69"/>
      <c r="D433" s="15" t="s">
        <v>391</v>
      </c>
      <c r="E433" s="161">
        <f>E434</f>
        <v>694</v>
      </c>
      <c r="F433" s="161">
        <f aca="true" t="shared" si="46" ref="F433:G435">F434</f>
        <v>679</v>
      </c>
      <c r="G433" s="161">
        <f t="shared" si="46"/>
        <v>665.5</v>
      </c>
    </row>
    <row r="434" spans="1:7" ht="25.5">
      <c r="A434" s="81"/>
      <c r="B434" s="60" t="s">
        <v>392</v>
      </c>
      <c r="C434" s="62"/>
      <c r="D434" s="61" t="s">
        <v>214</v>
      </c>
      <c r="E434" s="149">
        <f>E435</f>
        <v>694</v>
      </c>
      <c r="F434" s="149">
        <f t="shared" si="46"/>
        <v>679</v>
      </c>
      <c r="G434" s="149">
        <f t="shared" si="46"/>
        <v>665.5</v>
      </c>
    </row>
    <row r="435" spans="1:7" ht="12.75">
      <c r="A435" s="81"/>
      <c r="B435" s="60"/>
      <c r="C435" s="62" t="s">
        <v>372</v>
      </c>
      <c r="D435" s="61" t="s">
        <v>373</v>
      </c>
      <c r="E435" s="149">
        <f>E436</f>
        <v>694</v>
      </c>
      <c r="F435" s="149">
        <f t="shared" si="46"/>
        <v>679</v>
      </c>
      <c r="G435" s="149">
        <f t="shared" si="46"/>
        <v>665.5</v>
      </c>
    </row>
    <row r="436" spans="1:7" ht="12.75">
      <c r="A436" s="81"/>
      <c r="B436" s="40"/>
      <c r="C436" s="69"/>
      <c r="D436" s="39" t="s">
        <v>222</v>
      </c>
      <c r="E436" s="160">
        <v>694</v>
      </c>
      <c r="F436" s="160">
        <v>679</v>
      </c>
      <c r="G436" s="160">
        <v>665.5</v>
      </c>
    </row>
    <row r="437" spans="1:7" ht="13.5">
      <c r="A437" s="81" t="s">
        <v>251</v>
      </c>
      <c r="B437" s="40"/>
      <c r="C437" s="103"/>
      <c r="D437" s="126" t="s">
        <v>398</v>
      </c>
      <c r="E437" s="148">
        <f>E438+E457+E473+E487+E492+E508</f>
        <v>39791.600000000006</v>
      </c>
      <c r="F437" s="148">
        <f>F438+F457+F473+F487+F492+F508</f>
        <v>132467</v>
      </c>
      <c r="G437" s="148">
        <f>G438+G457+G473+G487+G492+G508</f>
        <v>46212.3</v>
      </c>
    </row>
    <row r="438" spans="1:7" ht="13.5">
      <c r="A438" s="103" t="s">
        <v>252</v>
      </c>
      <c r="B438" s="40"/>
      <c r="C438" s="103"/>
      <c r="D438" s="96" t="s">
        <v>399</v>
      </c>
      <c r="E438" s="146">
        <f>E439+E446</f>
        <v>9633.7</v>
      </c>
      <c r="F438" s="146">
        <f>F439+F446+F452</f>
        <v>100083</v>
      </c>
      <c r="G438" s="146">
        <f>G439+G446+G452</f>
        <v>19772.1</v>
      </c>
    </row>
    <row r="439" spans="1:7" ht="25.5">
      <c r="A439" s="103"/>
      <c r="B439" s="40" t="s">
        <v>253</v>
      </c>
      <c r="C439" s="103"/>
      <c r="D439" s="31" t="s">
        <v>254</v>
      </c>
      <c r="E439" s="161">
        <f aca="true" t="shared" si="47" ref="E439:G440">E440</f>
        <v>9570.7</v>
      </c>
      <c r="F439" s="161">
        <f t="shared" si="47"/>
        <v>29550.399999999998</v>
      </c>
      <c r="G439" s="161">
        <f t="shared" si="47"/>
        <v>19110.8</v>
      </c>
    </row>
    <row r="440" spans="1:7" ht="25.5">
      <c r="A440" s="103"/>
      <c r="B440" s="60" t="s">
        <v>144</v>
      </c>
      <c r="C440" s="62"/>
      <c r="D440" s="61" t="s">
        <v>145</v>
      </c>
      <c r="E440" s="149">
        <f t="shared" si="47"/>
        <v>9570.7</v>
      </c>
      <c r="F440" s="149">
        <f t="shared" si="47"/>
        <v>29550.399999999998</v>
      </c>
      <c r="G440" s="149">
        <f t="shared" si="47"/>
        <v>19110.8</v>
      </c>
    </row>
    <row r="441" spans="1:7" ht="13.5">
      <c r="A441" s="103"/>
      <c r="B441" s="60"/>
      <c r="C441" s="62" t="s">
        <v>372</v>
      </c>
      <c r="D441" s="61" t="s">
        <v>373</v>
      </c>
      <c r="E441" s="149">
        <f>E442</f>
        <v>9570.7</v>
      </c>
      <c r="F441" s="149">
        <f>F442+F443+F444+F445</f>
        <v>29550.399999999998</v>
      </c>
      <c r="G441" s="149">
        <f>G442+G443+G444+G445</f>
        <v>19110.8</v>
      </c>
    </row>
    <row r="442" spans="1:7" ht="13.5">
      <c r="A442" s="103"/>
      <c r="B442" s="60"/>
      <c r="C442" s="99"/>
      <c r="D442" s="14" t="s">
        <v>255</v>
      </c>
      <c r="E442" s="149">
        <v>9570.7</v>
      </c>
      <c r="F442" s="149">
        <v>16382.9</v>
      </c>
      <c r="G442" s="149">
        <v>14739.2</v>
      </c>
    </row>
    <row r="443" spans="1:7" ht="25.5">
      <c r="A443" s="103"/>
      <c r="B443" s="60"/>
      <c r="C443" s="99"/>
      <c r="D443" s="14" t="s">
        <v>117</v>
      </c>
      <c r="E443" s="149"/>
      <c r="F443" s="149">
        <v>11730.8</v>
      </c>
      <c r="G443" s="149">
        <v>3194.8</v>
      </c>
    </row>
    <row r="444" spans="1:7" ht="38.25">
      <c r="A444" s="103"/>
      <c r="B444" s="60"/>
      <c r="C444" s="99"/>
      <c r="D444" s="140" t="s">
        <v>98</v>
      </c>
      <c r="E444" s="149"/>
      <c r="F444" s="163">
        <v>1188.2</v>
      </c>
      <c r="G444" s="163">
        <v>973.2</v>
      </c>
    </row>
    <row r="445" spans="1:7" ht="38.25">
      <c r="A445" s="103"/>
      <c r="B445" s="60"/>
      <c r="C445" s="99"/>
      <c r="D445" s="140" t="s">
        <v>99</v>
      </c>
      <c r="E445" s="149"/>
      <c r="F445" s="163">
        <v>248.5</v>
      </c>
      <c r="G445" s="163">
        <v>203.6</v>
      </c>
    </row>
    <row r="446" spans="1:7" ht="13.5">
      <c r="A446" s="103"/>
      <c r="B446" s="40" t="s">
        <v>426</v>
      </c>
      <c r="C446" s="103"/>
      <c r="D446" s="94" t="s">
        <v>427</v>
      </c>
      <c r="E446" s="148">
        <f aca="true" t="shared" si="48" ref="E446:G447">E447</f>
        <v>63</v>
      </c>
      <c r="F446" s="148">
        <f t="shared" si="48"/>
        <v>1247.7</v>
      </c>
      <c r="G446" s="148">
        <f t="shared" si="48"/>
        <v>661.3</v>
      </c>
    </row>
    <row r="447" spans="1:7" s="36" customFormat="1" ht="25.5">
      <c r="A447" s="81"/>
      <c r="B447" s="60" t="s">
        <v>146</v>
      </c>
      <c r="C447" s="62"/>
      <c r="D447" s="61" t="s">
        <v>145</v>
      </c>
      <c r="E447" s="149">
        <f t="shared" si="48"/>
        <v>63</v>
      </c>
      <c r="F447" s="149">
        <f t="shared" si="48"/>
        <v>1247.7</v>
      </c>
      <c r="G447" s="149">
        <f t="shared" si="48"/>
        <v>661.3</v>
      </c>
    </row>
    <row r="448" spans="1:7" ht="13.5">
      <c r="A448" s="103"/>
      <c r="B448" s="60"/>
      <c r="C448" s="62" t="s">
        <v>372</v>
      </c>
      <c r="D448" s="61" t="s">
        <v>373</v>
      </c>
      <c r="E448" s="149">
        <f>E449</f>
        <v>63</v>
      </c>
      <c r="F448" s="149">
        <f>F449+F450+F451</f>
        <v>1247.7</v>
      </c>
      <c r="G448" s="149">
        <f>G449+G450+G451</f>
        <v>661.3</v>
      </c>
    </row>
    <row r="449" spans="1:7" ht="13.5">
      <c r="A449" s="103"/>
      <c r="B449" s="40"/>
      <c r="C449" s="103"/>
      <c r="D449" s="14" t="s">
        <v>255</v>
      </c>
      <c r="E449" s="149">
        <v>63</v>
      </c>
      <c r="F449" s="149">
        <v>63</v>
      </c>
      <c r="G449" s="149">
        <v>53</v>
      </c>
    </row>
    <row r="450" spans="1:7" ht="25.5">
      <c r="A450" s="103"/>
      <c r="B450" s="40"/>
      <c r="C450" s="103"/>
      <c r="D450" s="14" t="s">
        <v>117</v>
      </c>
      <c r="E450" s="149"/>
      <c r="F450" s="149">
        <v>119.7</v>
      </c>
      <c r="G450" s="149">
        <v>67.4</v>
      </c>
    </row>
    <row r="451" spans="1:7" ht="38.25">
      <c r="A451" s="103"/>
      <c r="B451" s="40"/>
      <c r="C451" s="103"/>
      <c r="D451" s="140" t="s">
        <v>98</v>
      </c>
      <c r="E451" s="149"/>
      <c r="F451" s="163">
        <v>1065</v>
      </c>
      <c r="G451" s="163">
        <v>540.9</v>
      </c>
    </row>
    <row r="452" spans="1:7" ht="13.5">
      <c r="A452" s="103"/>
      <c r="B452" s="40" t="s">
        <v>328</v>
      </c>
      <c r="C452" s="69"/>
      <c r="D452" s="118" t="s">
        <v>296</v>
      </c>
      <c r="E452" s="49"/>
      <c r="F452" s="51">
        <f>F453</f>
        <v>69284.9</v>
      </c>
      <c r="G452" s="51"/>
    </row>
    <row r="453" spans="1:7" ht="51">
      <c r="A453" s="103"/>
      <c r="B453" s="85" t="s">
        <v>474</v>
      </c>
      <c r="C453" s="105"/>
      <c r="D453" s="61" t="s">
        <v>476</v>
      </c>
      <c r="E453" s="49"/>
      <c r="F453" s="49">
        <f>F454</f>
        <v>69284.9</v>
      </c>
      <c r="G453" s="49"/>
    </row>
    <row r="454" spans="1:7" ht="13.5">
      <c r="A454" s="103"/>
      <c r="B454" s="85" t="s">
        <v>475</v>
      </c>
      <c r="C454" s="105"/>
      <c r="D454" s="61" t="s">
        <v>477</v>
      </c>
      <c r="E454" s="49"/>
      <c r="F454" s="49">
        <f>F455</f>
        <v>69284.9</v>
      </c>
      <c r="G454" s="49"/>
    </row>
    <row r="455" spans="1:7" ht="13.5">
      <c r="A455" s="103"/>
      <c r="B455" s="57"/>
      <c r="C455" s="69" t="s">
        <v>109</v>
      </c>
      <c r="D455" s="14" t="s">
        <v>110</v>
      </c>
      <c r="E455" s="49"/>
      <c r="F455" s="49">
        <f>F456</f>
        <v>69284.9</v>
      </c>
      <c r="G455" s="49"/>
    </row>
    <row r="456" spans="1:7" ht="51">
      <c r="A456" s="103"/>
      <c r="B456" s="57"/>
      <c r="C456" s="69"/>
      <c r="D456" s="14" t="s">
        <v>485</v>
      </c>
      <c r="E456" s="49"/>
      <c r="F456" s="49">
        <v>69284.9</v>
      </c>
      <c r="G456" s="49"/>
    </row>
    <row r="457" spans="1:7" ht="13.5">
      <c r="A457" s="103" t="s">
        <v>260</v>
      </c>
      <c r="B457" s="40"/>
      <c r="C457" s="103"/>
      <c r="D457" s="96" t="s">
        <v>25</v>
      </c>
      <c r="E457" s="146">
        <f>E458+E465</f>
        <v>3201.6000000000004</v>
      </c>
      <c r="F457" s="146">
        <f>F458+F465+F468</f>
        <v>5517.900000000001</v>
      </c>
      <c r="G457" s="146">
        <f>G458+G465+G468</f>
        <v>3039.2999999999997</v>
      </c>
    </row>
    <row r="458" spans="1:7" ht="13.5">
      <c r="A458" s="103"/>
      <c r="B458" s="40" t="s">
        <v>256</v>
      </c>
      <c r="C458" s="103"/>
      <c r="D458" s="31" t="s">
        <v>257</v>
      </c>
      <c r="E458" s="161">
        <f aca="true" t="shared" si="49" ref="E458:G459">E459</f>
        <v>3186.3</v>
      </c>
      <c r="F458" s="161">
        <f t="shared" si="49"/>
        <v>4592.6</v>
      </c>
      <c r="G458" s="161">
        <f t="shared" si="49"/>
        <v>3029.1</v>
      </c>
    </row>
    <row r="459" spans="1:7" ht="25.5">
      <c r="A459" s="103"/>
      <c r="B459" s="60" t="s">
        <v>147</v>
      </c>
      <c r="C459" s="62"/>
      <c r="D459" s="61" t="s">
        <v>145</v>
      </c>
      <c r="E459" s="149">
        <f t="shared" si="49"/>
        <v>3186.3</v>
      </c>
      <c r="F459" s="149">
        <f t="shared" si="49"/>
        <v>4592.6</v>
      </c>
      <c r="G459" s="149">
        <f t="shared" si="49"/>
        <v>3029.1</v>
      </c>
    </row>
    <row r="460" spans="1:7" ht="13.5">
      <c r="A460" s="103"/>
      <c r="B460" s="60"/>
      <c r="C460" s="62" t="s">
        <v>372</v>
      </c>
      <c r="D460" s="61" t="s">
        <v>373</v>
      </c>
      <c r="E460" s="149">
        <f>E461</f>
        <v>3186.3</v>
      </c>
      <c r="F460" s="149">
        <f>F461+F462+F463+F464</f>
        <v>4592.6</v>
      </c>
      <c r="G460" s="149">
        <f>G461+G462+G463+G464</f>
        <v>3029.1</v>
      </c>
    </row>
    <row r="461" spans="1:7" ht="13.5">
      <c r="A461" s="103"/>
      <c r="B461" s="40"/>
      <c r="C461" s="103"/>
      <c r="D461" s="14" t="s">
        <v>255</v>
      </c>
      <c r="E461" s="149">
        <v>3186.3</v>
      </c>
      <c r="F461" s="149">
        <v>3201.9</v>
      </c>
      <c r="G461" s="149">
        <v>2719.1</v>
      </c>
    </row>
    <row r="462" spans="1:7" ht="25.5">
      <c r="A462" s="103"/>
      <c r="B462" s="40"/>
      <c r="C462" s="103"/>
      <c r="D462" s="14" t="s">
        <v>117</v>
      </c>
      <c r="E462" s="149"/>
      <c r="F462" s="149">
        <v>667.9</v>
      </c>
      <c r="G462" s="149">
        <v>7.2</v>
      </c>
    </row>
    <row r="463" spans="1:7" ht="38.25">
      <c r="A463" s="103"/>
      <c r="B463" s="40"/>
      <c r="C463" s="103"/>
      <c r="D463" s="140" t="s">
        <v>98</v>
      </c>
      <c r="E463" s="149"/>
      <c r="F463" s="149">
        <v>679.5</v>
      </c>
      <c r="G463" s="149">
        <v>259.5</v>
      </c>
    </row>
    <row r="464" spans="1:7" ht="38.25">
      <c r="A464" s="103"/>
      <c r="B464" s="40"/>
      <c r="C464" s="103"/>
      <c r="D464" s="140" t="s">
        <v>99</v>
      </c>
      <c r="E464" s="149"/>
      <c r="F464" s="149">
        <v>43.3</v>
      </c>
      <c r="G464" s="149">
        <v>43.3</v>
      </c>
    </row>
    <row r="465" spans="1:7" ht="13.5">
      <c r="A465" s="103"/>
      <c r="B465" s="40" t="s">
        <v>287</v>
      </c>
      <c r="C465" s="69"/>
      <c r="D465" s="118" t="s">
        <v>445</v>
      </c>
      <c r="E465" s="161">
        <f aca="true" t="shared" si="50" ref="E465:G466">E466</f>
        <v>15.3</v>
      </c>
      <c r="F465" s="161">
        <f t="shared" si="50"/>
        <v>15.3</v>
      </c>
      <c r="G465" s="161">
        <f t="shared" si="50"/>
        <v>10.2</v>
      </c>
    </row>
    <row r="466" spans="1:7" ht="38.25">
      <c r="A466" s="103"/>
      <c r="B466" s="60" t="s">
        <v>446</v>
      </c>
      <c r="C466" s="99"/>
      <c r="D466" s="14" t="s">
        <v>447</v>
      </c>
      <c r="E466" s="149">
        <f t="shared" si="50"/>
        <v>15.3</v>
      </c>
      <c r="F466" s="149">
        <f t="shared" si="50"/>
        <v>15.3</v>
      </c>
      <c r="G466" s="149">
        <f t="shared" si="50"/>
        <v>10.2</v>
      </c>
    </row>
    <row r="467" spans="1:7" ht="13.5">
      <c r="A467" s="103"/>
      <c r="B467" s="60"/>
      <c r="C467" s="62" t="s">
        <v>333</v>
      </c>
      <c r="D467" s="14" t="s">
        <v>305</v>
      </c>
      <c r="E467" s="149">
        <v>15.3</v>
      </c>
      <c r="F467" s="149">
        <v>15.3</v>
      </c>
      <c r="G467" s="149">
        <v>10.2</v>
      </c>
    </row>
    <row r="468" spans="1:7" ht="13.5">
      <c r="A468" s="103"/>
      <c r="B468" s="40" t="s">
        <v>328</v>
      </c>
      <c r="C468" s="69"/>
      <c r="D468" s="118" t="s">
        <v>296</v>
      </c>
      <c r="E468" s="49"/>
      <c r="F468" s="51">
        <f>F469</f>
        <v>910</v>
      </c>
      <c r="G468" s="149"/>
    </row>
    <row r="469" spans="1:7" ht="51">
      <c r="A469" s="103"/>
      <c r="B469" s="85" t="s">
        <v>474</v>
      </c>
      <c r="C469" s="105"/>
      <c r="D469" s="61" t="s">
        <v>476</v>
      </c>
      <c r="E469" s="49"/>
      <c r="F469" s="49">
        <f>F470</f>
        <v>910</v>
      </c>
      <c r="G469" s="149"/>
    </row>
    <row r="470" spans="1:7" ht="13.5">
      <c r="A470" s="103"/>
      <c r="B470" s="85" t="s">
        <v>475</v>
      </c>
      <c r="C470" s="105"/>
      <c r="D470" s="61" t="s">
        <v>477</v>
      </c>
      <c r="E470" s="49"/>
      <c r="F470" s="49">
        <f>F471</f>
        <v>910</v>
      </c>
      <c r="G470" s="149"/>
    </row>
    <row r="471" spans="1:7" ht="13.5">
      <c r="A471" s="103"/>
      <c r="B471" s="57"/>
      <c r="C471" s="69" t="s">
        <v>109</v>
      </c>
      <c r="D471" s="14" t="s">
        <v>110</v>
      </c>
      <c r="E471" s="49"/>
      <c r="F471" s="49">
        <f>F472</f>
        <v>910</v>
      </c>
      <c r="G471" s="149"/>
    </row>
    <row r="472" spans="1:7" ht="51">
      <c r="A472" s="103"/>
      <c r="B472" s="57"/>
      <c r="C472" s="69"/>
      <c r="D472" s="14" t="s">
        <v>485</v>
      </c>
      <c r="E472" s="49"/>
      <c r="F472" s="49">
        <v>910</v>
      </c>
      <c r="G472" s="149"/>
    </row>
    <row r="473" spans="1:7" ht="13.5">
      <c r="A473" s="103" t="s">
        <v>264</v>
      </c>
      <c r="B473" s="40"/>
      <c r="C473" s="103"/>
      <c r="D473" s="96" t="s">
        <v>407</v>
      </c>
      <c r="E473" s="146">
        <f>E474+E479</f>
        <v>16665</v>
      </c>
      <c r="F473" s="146">
        <f>F474+F479+F482</f>
        <v>16656.7</v>
      </c>
      <c r="G473" s="146">
        <f>G474+G479+G482</f>
        <v>15072.099999999999</v>
      </c>
    </row>
    <row r="474" spans="1:7" ht="13.5">
      <c r="A474" s="103"/>
      <c r="B474" s="40" t="s">
        <v>258</v>
      </c>
      <c r="C474" s="103"/>
      <c r="D474" s="94" t="s">
        <v>259</v>
      </c>
      <c r="E474" s="148">
        <f aca="true" t="shared" si="51" ref="E474:G475">E475</f>
        <v>13377.1</v>
      </c>
      <c r="F474" s="148">
        <f t="shared" si="51"/>
        <v>13363.7</v>
      </c>
      <c r="G474" s="148">
        <f t="shared" si="51"/>
        <v>13115.3</v>
      </c>
    </row>
    <row r="475" spans="1:7" ht="25.5">
      <c r="A475" s="103"/>
      <c r="B475" s="60" t="s">
        <v>148</v>
      </c>
      <c r="C475" s="99"/>
      <c r="D475" s="61" t="s">
        <v>89</v>
      </c>
      <c r="E475" s="149">
        <f t="shared" si="51"/>
        <v>13377.1</v>
      </c>
      <c r="F475" s="149">
        <f t="shared" si="51"/>
        <v>13363.7</v>
      </c>
      <c r="G475" s="149">
        <f t="shared" si="51"/>
        <v>13115.3</v>
      </c>
    </row>
    <row r="476" spans="1:7" ht="13.5">
      <c r="A476" s="103"/>
      <c r="B476" s="60"/>
      <c r="C476" s="62" t="s">
        <v>372</v>
      </c>
      <c r="D476" s="61" t="s">
        <v>373</v>
      </c>
      <c r="E476" s="149">
        <f>E477</f>
        <v>13377.1</v>
      </c>
      <c r="F476" s="149">
        <f>F477+F478</f>
        <v>13363.7</v>
      </c>
      <c r="G476" s="149">
        <f>G477+G478</f>
        <v>13115.3</v>
      </c>
    </row>
    <row r="477" spans="1:7" ht="13.5">
      <c r="A477" s="103"/>
      <c r="B477" s="40"/>
      <c r="C477" s="98"/>
      <c r="D477" s="14" t="s">
        <v>255</v>
      </c>
      <c r="E477" s="160">
        <v>13377.1</v>
      </c>
      <c r="F477" s="160">
        <v>13360.1</v>
      </c>
      <c r="G477" s="160">
        <v>13115.3</v>
      </c>
    </row>
    <row r="478" spans="1:7" ht="25.5">
      <c r="A478" s="103"/>
      <c r="B478" s="40"/>
      <c r="C478" s="98"/>
      <c r="D478" s="14" t="s">
        <v>117</v>
      </c>
      <c r="E478" s="160"/>
      <c r="F478" s="160">
        <v>3.6</v>
      </c>
      <c r="G478" s="160"/>
    </row>
    <row r="479" spans="1:7" ht="13.5">
      <c r="A479" s="103"/>
      <c r="B479" s="40" t="s">
        <v>287</v>
      </c>
      <c r="C479" s="103"/>
      <c r="D479" s="31" t="s">
        <v>445</v>
      </c>
      <c r="E479" s="148">
        <f aca="true" t="shared" si="52" ref="E479:G480">E480</f>
        <v>3287.9</v>
      </c>
      <c r="F479" s="148">
        <f t="shared" si="52"/>
        <v>3287.9</v>
      </c>
      <c r="G479" s="148">
        <f t="shared" si="52"/>
        <v>1956.8</v>
      </c>
    </row>
    <row r="480" spans="1:7" ht="38.25">
      <c r="A480" s="103"/>
      <c r="B480" s="60" t="s">
        <v>446</v>
      </c>
      <c r="C480" s="99"/>
      <c r="D480" s="14" t="s">
        <v>447</v>
      </c>
      <c r="E480" s="149">
        <f t="shared" si="52"/>
        <v>3287.9</v>
      </c>
      <c r="F480" s="149">
        <f t="shared" si="52"/>
        <v>3287.9</v>
      </c>
      <c r="G480" s="149">
        <f t="shared" si="52"/>
        <v>1956.8</v>
      </c>
    </row>
    <row r="481" spans="1:7" ht="13.5">
      <c r="A481" s="103"/>
      <c r="B481" s="60"/>
      <c r="C481" s="62" t="s">
        <v>333</v>
      </c>
      <c r="D481" s="14" t="s">
        <v>305</v>
      </c>
      <c r="E481" s="149">
        <v>3287.9</v>
      </c>
      <c r="F481" s="149">
        <v>3287.9</v>
      </c>
      <c r="G481" s="149">
        <v>1956.8</v>
      </c>
    </row>
    <row r="482" spans="1:7" ht="13.5">
      <c r="A482" s="103"/>
      <c r="B482" s="40" t="s">
        <v>328</v>
      </c>
      <c r="C482" s="69"/>
      <c r="D482" s="118" t="s">
        <v>296</v>
      </c>
      <c r="E482" s="49"/>
      <c r="F482" s="51">
        <f>F483</f>
        <v>5.1</v>
      </c>
      <c r="G482" s="149"/>
    </row>
    <row r="483" spans="1:7" ht="51">
      <c r="A483" s="103"/>
      <c r="B483" s="85" t="s">
        <v>474</v>
      </c>
      <c r="C483" s="105"/>
      <c r="D483" s="61" t="s">
        <v>476</v>
      </c>
      <c r="E483" s="49"/>
      <c r="F483" s="49">
        <f>F484</f>
        <v>5.1</v>
      </c>
      <c r="G483" s="149"/>
    </row>
    <row r="484" spans="1:7" ht="13.5">
      <c r="A484" s="103"/>
      <c r="B484" s="85" t="s">
        <v>475</v>
      </c>
      <c r="C484" s="105"/>
      <c r="D484" s="61" t="s">
        <v>477</v>
      </c>
      <c r="E484" s="49"/>
      <c r="F484" s="49">
        <f>F485</f>
        <v>5.1</v>
      </c>
      <c r="G484" s="149"/>
    </row>
    <row r="485" spans="1:7" ht="13.5">
      <c r="A485" s="103"/>
      <c r="B485" s="57"/>
      <c r="C485" s="69" t="s">
        <v>109</v>
      </c>
      <c r="D485" s="14" t="s">
        <v>110</v>
      </c>
      <c r="E485" s="49"/>
      <c r="F485" s="49">
        <f>F486</f>
        <v>5.1</v>
      </c>
      <c r="G485" s="149"/>
    </row>
    <row r="486" spans="1:7" ht="51">
      <c r="A486" s="103"/>
      <c r="B486" s="57"/>
      <c r="C486" s="69"/>
      <c r="D486" s="14" t="s">
        <v>485</v>
      </c>
      <c r="E486" s="49"/>
      <c r="F486" s="49">
        <v>5.1</v>
      </c>
      <c r="G486" s="149"/>
    </row>
    <row r="487" spans="1:7" ht="27">
      <c r="A487" s="103" t="s">
        <v>408</v>
      </c>
      <c r="B487" s="40"/>
      <c r="C487" s="103"/>
      <c r="D487" s="96" t="s">
        <v>409</v>
      </c>
      <c r="E487" s="146">
        <f>E488</f>
        <v>2837.6</v>
      </c>
      <c r="F487" s="146">
        <f aca="true" t="shared" si="53" ref="F487:G490">F488</f>
        <v>2837.6</v>
      </c>
      <c r="G487" s="146">
        <f t="shared" si="53"/>
        <v>2620.8</v>
      </c>
    </row>
    <row r="488" spans="1:7" ht="13.5">
      <c r="A488" s="103"/>
      <c r="B488" s="40" t="s">
        <v>328</v>
      </c>
      <c r="C488" s="103"/>
      <c r="D488" s="94" t="s">
        <v>296</v>
      </c>
      <c r="E488" s="148">
        <f>E489</f>
        <v>2837.6</v>
      </c>
      <c r="F488" s="148">
        <f t="shared" si="53"/>
        <v>2837.6</v>
      </c>
      <c r="G488" s="148">
        <f t="shared" si="53"/>
        <v>2620.8</v>
      </c>
    </row>
    <row r="489" spans="1:7" ht="63.75">
      <c r="A489" s="103"/>
      <c r="B489" s="60" t="s">
        <v>329</v>
      </c>
      <c r="C489" s="99"/>
      <c r="D489" s="14" t="s">
        <v>400</v>
      </c>
      <c r="E489" s="149">
        <f>E490</f>
        <v>2837.6</v>
      </c>
      <c r="F489" s="149">
        <f t="shared" si="53"/>
        <v>2837.6</v>
      </c>
      <c r="G489" s="149">
        <f t="shared" si="53"/>
        <v>2620.8</v>
      </c>
    </row>
    <row r="490" spans="1:7" s="32" customFormat="1" ht="38.25">
      <c r="A490" s="81"/>
      <c r="B490" s="60" t="s">
        <v>401</v>
      </c>
      <c r="C490" s="62"/>
      <c r="D490" s="14" t="s">
        <v>402</v>
      </c>
      <c r="E490" s="149">
        <f>E491</f>
        <v>2837.6</v>
      </c>
      <c r="F490" s="149">
        <f t="shared" si="53"/>
        <v>2837.6</v>
      </c>
      <c r="G490" s="149">
        <f t="shared" si="53"/>
        <v>2620.8</v>
      </c>
    </row>
    <row r="491" spans="1:7" s="32" customFormat="1" ht="12.75">
      <c r="A491" s="81"/>
      <c r="B491" s="60"/>
      <c r="C491" s="62" t="s">
        <v>333</v>
      </c>
      <c r="D491" s="14" t="s">
        <v>305</v>
      </c>
      <c r="E491" s="149">
        <v>2837.6</v>
      </c>
      <c r="F491" s="149">
        <v>2837.6</v>
      </c>
      <c r="G491" s="149">
        <v>2620.8</v>
      </c>
    </row>
    <row r="492" spans="1:7" s="35" customFormat="1" ht="13.5">
      <c r="A492" s="103" t="s">
        <v>410</v>
      </c>
      <c r="B492" s="55"/>
      <c r="C492" s="103"/>
      <c r="D492" s="34" t="s">
        <v>417</v>
      </c>
      <c r="E492" s="150">
        <f>E493+E501</f>
        <v>1495.3</v>
      </c>
      <c r="F492" s="150">
        <f>F493+F501</f>
        <v>1473.5</v>
      </c>
      <c r="G492" s="150">
        <f>G493+G501</f>
        <v>1175.4</v>
      </c>
    </row>
    <row r="493" spans="1:7" s="32" customFormat="1" ht="12.75">
      <c r="A493" s="81"/>
      <c r="B493" s="40" t="s">
        <v>317</v>
      </c>
      <c r="C493" s="81"/>
      <c r="D493" s="31" t="s">
        <v>418</v>
      </c>
      <c r="E493" s="161">
        <f>E494+E497</f>
        <v>1042.8</v>
      </c>
      <c r="F493" s="161">
        <f>F494+F497</f>
        <v>1020</v>
      </c>
      <c r="G493" s="161">
        <f>G494+G497</f>
        <v>769.4</v>
      </c>
    </row>
    <row r="494" spans="1:7" s="32" customFormat="1" ht="25.5">
      <c r="A494" s="81"/>
      <c r="B494" s="60" t="s">
        <v>419</v>
      </c>
      <c r="C494" s="62"/>
      <c r="D494" s="14" t="s">
        <v>214</v>
      </c>
      <c r="E494" s="149">
        <f aca="true" t="shared" si="54" ref="E494:G495">E495</f>
        <v>483</v>
      </c>
      <c r="F494" s="149">
        <f t="shared" si="54"/>
        <v>331.1</v>
      </c>
      <c r="G494" s="149">
        <f t="shared" si="54"/>
        <v>305</v>
      </c>
    </row>
    <row r="495" spans="1:7" ht="13.5">
      <c r="A495" s="103"/>
      <c r="B495" s="60"/>
      <c r="C495" s="62" t="s">
        <v>372</v>
      </c>
      <c r="D495" s="61" t="s">
        <v>373</v>
      </c>
      <c r="E495" s="149">
        <f t="shared" si="54"/>
        <v>483</v>
      </c>
      <c r="F495" s="149">
        <f t="shared" si="54"/>
        <v>331.1</v>
      </c>
      <c r="G495" s="149">
        <f t="shared" si="54"/>
        <v>305</v>
      </c>
    </row>
    <row r="496" spans="1:7" s="36" customFormat="1" ht="12.75">
      <c r="A496" s="69"/>
      <c r="B496" s="57"/>
      <c r="C496" s="69"/>
      <c r="D496" s="14" t="s">
        <v>420</v>
      </c>
      <c r="E496" s="149">
        <v>483</v>
      </c>
      <c r="F496" s="149">
        <v>331.1</v>
      </c>
      <c r="G496" s="149">
        <v>305</v>
      </c>
    </row>
    <row r="497" spans="1:7" s="36" customFormat="1" ht="38.25">
      <c r="A497" s="69"/>
      <c r="B497" s="60" t="s">
        <v>149</v>
      </c>
      <c r="C497" s="69"/>
      <c r="D497" s="14" t="s">
        <v>150</v>
      </c>
      <c r="E497" s="149">
        <f>E498</f>
        <v>559.8</v>
      </c>
      <c r="F497" s="149">
        <f>F498</f>
        <v>688.9</v>
      </c>
      <c r="G497" s="149">
        <f>G498</f>
        <v>464.4</v>
      </c>
    </row>
    <row r="498" spans="1:7" s="36" customFormat="1" ht="12.75">
      <c r="A498" s="69"/>
      <c r="B498" s="57"/>
      <c r="C498" s="62" t="s">
        <v>372</v>
      </c>
      <c r="D498" s="61" t="s">
        <v>373</v>
      </c>
      <c r="E498" s="149">
        <f>E499</f>
        <v>559.8</v>
      </c>
      <c r="F498" s="149">
        <f>F499+F500</f>
        <v>688.9</v>
      </c>
      <c r="G498" s="149">
        <f>G499+G500</f>
        <v>464.4</v>
      </c>
    </row>
    <row r="499" spans="1:7" s="36" customFormat="1" ht="12.75">
      <c r="A499" s="69"/>
      <c r="B499" s="57"/>
      <c r="C499" s="69"/>
      <c r="D499" s="14" t="s">
        <v>420</v>
      </c>
      <c r="E499" s="149">
        <v>559.8</v>
      </c>
      <c r="F499" s="149">
        <v>617</v>
      </c>
      <c r="G499" s="149">
        <v>464.4</v>
      </c>
    </row>
    <row r="500" spans="1:7" s="36" customFormat="1" ht="38.25">
      <c r="A500" s="69"/>
      <c r="B500" s="57"/>
      <c r="C500" s="69"/>
      <c r="D500" s="140" t="s">
        <v>98</v>
      </c>
      <c r="E500" s="149"/>
      <c r="F500" s="149">
        <v>71.9</v>
      </c>
      <c r="G500" s="149"/>
    </row>
    <row r="501" spans="1:7" s="32" customFormat="1" ht="25.5">
      <c r="A501" s="81"/>
      <c r="B501" s="40" t="s">
        <v>261</v>
      </c>
      <c r="C501" s="81"/>
      <c r="D501" s="31" t="s">
        <v>262</v>
      </c>
      <c r="E501" s="161">
        <f>E504+E502</f>
        <v>452.5</v>
      </c>
      <c r="F501" s="161">
        <f>F504+F502</f>
        <v>453.5</v>
      </c>
      <c r="G501" s="161">
        <f>G504+G502</f>
        <v>406</v>
      </c>
    </row>
    <row r="502" spans="1:7" s="32" customFormat="1" ht="12.75">
      <c r="A502" s="81"/>
      <c r="B502" s="60" t="s">
        <v>82</v>
      </c>
      <c r="C502" s="81"/>
      <c r="D502" s="14" t="s">
        <v>83</v>
      </c>
      <c r="E502" s="149">
        <f>E503</f>
        <v>16.7</v>
      </c>
      <c r="F502" s="149">
        <f>F503</f>
        <v>16.7</v>
      </c>
      <c r="G502" s="149">
        <f>G503</f>
        <v>16.7</v>
      </c>
    </row>
    <row r="503" spans="1:7" s="32" customFormat="1" ht="12.75">
      <c r="A503" s="81"/>
      <c r="B503" s="40"/>
      <c r="C503" s="62" t="s">
        <v>275</v>
      </c>
      <c r="D503" s="14" t="s">
        <v>367</v>
      </c>
      <c r="E503" s="149">
        <v>16.7</v>
      </c>
      <c r="F503" s="149">
        <v>16.7</v>
      </c>
      <c r="G503" s="149">
        <v>16.7</v>
      </c>
    </row>
    <row r="504" spans="1:7" s="32" customFormat="1" ht="38.25">
      <c r="A504" s="81"/>
      <c r="B504" s="60" t="s">
        <v>151</v>
      </c>
      <c r="C504" s="62"/>
      <c r="D504" s="14" t="s">
        <v>152</v>
      </c>
      <c r="E504" s="149">
        <f>E505</f>
        <v>435.8</v>
      </c>
      <c r="F504" s="149">
        <f>F505</f>
        <v>436.8</v>
      </c>
      <c r="G504" s="149">
        <f>G505</f>
        <v>389.3</v>
      </c>
    </row>
    <row r="505" spans="1:7" ht="13.5">
      <c r="A505" s="103"/>
      <c r="B505" s="60"/>
      <c r="C505" s="62" t="s">
        <v>372</v>
      </c>
      <c r="D505" s="61" t="s">
        <v>373</v>
      </c>
      <c r="E505" s="149">
        <f>E506</f>
        <v>435.8</v>
      </c>
      <c r="F505" s="149">
        <f>F506+F507</f>
        <v>436.8</v>
      </c>
      <c r="G505" s="149">
        <f>G506+G507</f>
        <v>389.3</v>
      </c>
    </row>
    <row r="506" spans="1:7" s="36" customFormat="1" ht="12.75">
      <c r="A506" s="69"/>
      <c r="B506" s="57"/>
      <c r="C506" s="69"/>
      <c r="D506" s="14" t="s">
        <v>420</v>
      </c>
      <c r="E506" s="149">
        <v>435.8</v>
      </c>
      <c r="F506" s="149">
        <v>435.8</v>
      </c>
      <c r="G506" s="149">
        <v>389.3</v>
      </c>
    </row>
    <row r="507" spans="1:7" s="36" customFormat="1" ht="38.25">
      <c r="A507" s="69"/>
      <c r="B507" s="57"/>
      <c r="C507" s="69"/>
      <c r="D507" s="140" t="s">
        <v>99</v>
      </c>
      <c r="E507" s="149"/>
      <c r="F507" s="149">
        <v>1</v>
      </c>
      <c r="G507" s="149"/>
    </row>
    <row r="508" spans="1:7" ht="27">
      <c r="A508" s="97" t="s">
        <v>421</v>
      </c>
      <c r="B508" s="40"/>
      <c r="C508" s="81"/>
      <c r="D508" s="34" t="s">
        <v>422</v>
      </c>
      <c r="E508" s="146">
        <f>E509+E514+E518+E522</f>
        <v>5958.4</v>
      </c>
      <c r="F508" s="146">
        <f>F509+F514+F518+F522</f>
        <v>5898.299999999999</v>
      </c>
      <c r="G508" s="146">
        <f>G509+G514+G518+G522</f>
        <v>4532.6</v>
      </c>
    </row>
    <row r="509" spans="1:7" ht="25.5">
      <c r="A509" s="81"/>
      <c r="B509" s="40" t="s">
        <v>320</v>
      </c>
      <c r="C509" s="103"/>
      <c r="D509" s="118" t="s">
        <v>319</v>
      </c>
      <c r="E509" s="161">
        <f aca="true" t="shared" si="55" ref="E509:G510">E510</f>
        <v>2470.1</v>
      </c>
      <c r="F509" s="161">
        <f t="shared" si="55"/>
        <v>2375</v>
      </c>
      <c r="G509" s="161">
        <f t="shared" si="55"/>
        <v>2089.7</v>
      </c>
    </row>
    <row r="510" spans="1:7" ht="12.75">
      <c r="A510" s="81"/>
      <c r="B510" s="60" t="s">
        <v>322</v>
      </c>
      <c r="C510" s="62"/>
      <c r="D510" s="14" t="s">
        <v>270</v>
      </c>
      <c r="E510" s="149">
        <f t="shared" si="55"/>
        <v>2470.1</v>
      </c>
      <c r="F510" s="149">
        <f t="shared" si="55"/>
        <v>2375</v>
      </c>
      <c r="G510" s="149">
        <f t="shared" si="55"/>
        <v>2089.7</v>
      </c>
    </row>
    <row r="511" spans="1:7" ht="12.75">
      <c r="A511" s="81"/>
      <c r="B511" s="60"/>
      <c r="C511" s="62" t="s">
        <v>340</v>
      </c>
      <c r="D511" s="14" t="s">
        <v>327</v>
      </c>
      <c r="E511" s="149">
        <f>E512+E513</f>
        <v>2470.1</v>
      </c>
      <c r="F511" s="149">
        <f>F512+F513</f>
        <v>2375</v>
      </c>
      <c r="G511" s="149">
        <f>G512+G513</f>
        <v>2089.7</v>
      </c>
    </row>
    <row r="512" spans="1:7" ht="12.75">
      <c r="A512" s="81"/>
      <c r="B512" s="40"/>
      <c r="C512" s="69"/>
      <c r="D512" s="39" t="s">
        <v>255</v>
      </c>
      <c r="E512" s="160">
        <v>1981.2</v>
      </c>
      <c r="F512" s="160">
        <v>1841.1</v>
      </c>
      <c r="G512" s="160">
        <v>1586.1</v>
      </c>
    </row>
    <row r="513" spans="1:7" s="36" customFormat="1" ht="12.75">
      <c r="A513" s="62"/>
      <c r="B513" s="57"/>
      <c r="C513" s="69"/>
      <c r="D513" s="39" t="s">
        <v>420</v>
      </c>
      <c r="E513" s="160">
        <v>488.9</v>
      </c>
      <c r="F513" s="160">
        <v>533.9</v>
      </c>
      <c r="G513" s="160">
        <v>503.6</v>
      </c>
    </row>
    <row r="514" spans="1:7" ht="51">
      <c r="A514" s="81"/>
      <c r="B514" s="40" t="s">
        <v>232</v>
      </c>
      <c r="C514" s="69"/>
      <c r="D514" s="15" t="s">
        <v>391</v>
      </c>
      <c r="E514" s="161">
        <f>E515</f>
        <v>765.1</v>
      </c>
      <c r="F514" s="161">
        <f aca="true" t="shared" si="56" ref="F514:G516">F515</f>
        <v>765.1</v>
      </c>
      <c r="G514" s="161">
        <f t="shared" si="56"/>
        <v>533</v>
      </c>
    </row>
    <row r="515" spans="1:7" ht="25.5">
      <c r="A515" s="81"/>
      <c r="B515" s="60" t="s">
        <v>392</v>
      </c>
      <c r="C515" s="62"/>
      <c r="D515" s="61" t="s">
        <v>214</v>
      </c>
      <c r="E515" s="149">
        <f>E516</f>
        <v>765.1</v>
      </c>
      <c r="F515" s="149">
        <f t="shared" si="56"/>
        <v>765.1</v>
      </c>
      <c r="G515" s="149">
        <f t="shared" si="56"/>
        <v>533</v>
      </c>
    </row>
    <row r="516" spans="1:7" ht="12.75">
      <c r="A516" s="81"/>
      <c r="B516" s="60"/>
      <c r="C516" s="62" t="s">
        <v>372</v>
      </c>
      <c r="D516" s="61" t="s">
        <v>373</v>
      </c>
      <c r="E516" s="149">
        <f>E517</f>
        <v>765.1</v>
      </c>
      <c r="F516" s="149">
        <f t="shared" si="56"/>
        <v>765.1</v>
      </c>
      <c r="G516" s="149">
        <f t="shared" si="56"/>
        <v>533</v>
      </c>
    </row>
    <row r="517" spans="1:7" ht="12.75">
      <c r="A517" s="81"/>
      <c r="B517" s="40"/>
      <c r="C517" s="69"/>
      <c r="D517" s="39" t="s">
        <v>255</v>
      </c>
      <c r="E517" s="160">
        <v>765.1</v>
      </c>
      <c r="F517" s="160">
        <v>765.1</v>
      </c>
      <c r="G517" s="160">
        <v>533</v>
      </c>
    </row>
    <row r="518" spans="1:7" s="32" customFormat="1" ht="25.5">
      <c r="A518" s="81"/>
      <c r="B518" s="40" t="s">
        <v>316</v>
      </c>
      <c r="C518" s="81"/>
      <c r="D518" s="31" t="s">
        <v>423</v>
      </c>
      <c r="E518" s="161">
        <f>E519</f>
        <v>65.2</v>
      </c>
      <c r="F518" s="161">
        <f aca="true" t="shared" si="57" ref="F518:G520">F519</f>
        <v>65.2</v>
      </c>
      <c r="G518" s="161">
        <f t="shared" si="57"/>
        <v>6.8</v>
      </c>
    </row>
    <row r="519" spans="1:7" ht="12.75">
      <c r="A519" s="81"/>
      <c r="B519" s="60" t="s">
        <v>424</v>
      </c>
      <c r="C519" s="99"/>
      <c r="D519" s="119" t="s">
        <v>425</v>
      </c>
      <c r="E519" s="149">
        <f>E520</f>
        <v>65.2</v>
      </c>
      <c r="F519" s="149">
        <f t="shared" si="57"/>
        <v>65.2</v>
      </c>
      <c r="G519" s="149">
        <f t="shared" si="57"/>
        <v>6.8</v>
      </c>
    </row>
    <row r="520" spans="1:7" ht="12.75">
      <c r="A520" s="81"/>
      <c r="B520" s="60"/>
      <c r="C520" s="62" t="s">
        <v>372</v>
      </c>
      <c r="D520" s="61" t="s">
        <v>373</v>
      </c>
      <c r="E520" s="149">
        <f>E521</f>
        <v>65.2</v>
      </c>
      <c r="F520" s="149">
        <f t="shared" si="57"/>
        <v>65.2</v>
      </c>
      <c r="G520" s="149">
        <f t="shared" si="57"/>
        <v>6.8</v>
      </c>
    </row>
    <row r="521" spans="1:7" ht="12.75">
      <c r="A521" s="81"/>
      <c r="B521" s="40"/>
      <c r="C521" s="98"/>
      <c r="D521" s="39" t="s">
        <v>255</v>
      </c>
      <c r="E521" s="149">
        <v>65.2</v>
      </c>
      <c r="F521" s="149">
        <v>65.2</v>
      </c>
      <c r="G521" s="149">
        <v>6.8</v>
      </c>
    </row>
    <row r="522" spans="1:7" ht="12.75">
      <c r="A522" s="81"/>
      <c r="B522" s="40" t="s">
        <v>312</v>
      </c>
      <c r="C522" s="98"/>
      <c r="D522" s="94" t="s">
        <v>313</v>
      </c>
      <c r="E522" s="161">
        <f>E523+E525+E527</f>
        <v>2658</v>
      </c>
      <c r="F522" s="161">
        <f>F523+F525+F527</f>
        <v>2693</v>
      </c>
      <c r="G522" s="161">
        <f>G523+G525+G527</f>
        <v>1903.1000000000001</v>
      </c>
    </row>
    <row r="523" spans="1:7" ht="63.75">
      <c r="A523" s="81"/>
      <c r="B523" s="60" t="s">
        <v>403</v>
      </c>
      <c r="C523" s="62"/>
      <c r="D523" s="14" t="s">
        <v>45</v>
      </c>
      <c r="E523" s="149">
        <f>E524</f>
        <v>1651</v>
      </c>
      <c r="F523" s="149">
        <f>F524</f>
        <v>1686</v>
      </c>
      <c r="G523" s="149">
        <f>G524</f>
        <v>1229.4</v>
      </c>
    </row>
    <row r="524" spans="1:7" ht="12.75">
      <c r="A524" s="81"/>
      <c r="B524" s="60"/>
      <c r="C524" s="62" t="s">
        <v>354</v>
      </c>
      <c r="D524" s="14" t="s">
        <v>341</v>
      </c>
      <c r="E524" s="149">
        <v>1651</v>
      </c>
      <c r="F524" s="149">
        <v>1686</v>
      </c>
      <c r="G524" s="149">
        <v>1229.4</v>
      </c>
    </row>
    <row r="525" spans="1:7" ht="38.25">
      <c r="A525" s="81"/>
      <c r="B525" s="60" t="s">
        <v>404</v>
      </c>
      <c r="C525" s="62"/>
      <c r="D525" s="14" t="s">
        <v>26</v>
      </c>
      <c r="E525" s="149">
        <f>E526</f>
        <v>207</v>
      </c>
      <c r="F525" s="149">
        <f>F526</f>
        <v>207</v>
      </c>
      <c r="G525" s="149">
        <f>G526</f>
        <v>177</v>
      </c>
    </row>
    <row r="526" spans="1:7" ht="12.75">
      <c r="A526" s="81"/>
      <c r="B526" s="60"/>
      <c r="C526" s="62" t="s">
        <v>354</v>
      </c>
      <c r="D526" s="14" t="s">
        <v>341</v>
      </c>
      <c r="E526" s="149">
        <v>207</v>
      </c>
      <c r="F526" s="149">
        <v>207</v>
      </c>
      <c r="G526" s="149">
        <v>177</v>
      </c>
    </row>
    <row r="527" spans="1:7" ht="38.25">
      <c r="A527" s="81"/>
      <c r="B527" s="60" t="s">
        <v>46</v>
      </c>
      <c r="C527" s="62"/>
      <c r="D527" s="14" t="s">
        <v>47</v>
      </c>
      <c r="E527" s="149">
        <f>E528</f>
        <v>800</v>
      </c>
      <c r="F527" s="149">
        <f>F528</f>
        <v>800</v>
      </c>
      <c r="G527" s="149">
        <f>G528</f>
        <v>496.7</v>
      </c>
    </row>
    <row r="528" spans="1:7" ht="12.75">
      <c r="A528" s="81"/>
      <c r="B528" s="60"/>
      <c r="C528" s="62" t="s">
        <v>354</v>
      </c>
      <c r="D528" s="14" t="s">
        <v>341</v>
      </c>
      <c r="E528" s="149">
        <v>800</v>
      </c>
      <c r="F528" s="149">
        <v>800</v>
      </c>
      <c r="G528" s="149">
        <v>496.7</v>
      </c>
    </row>
    <row r="529" spans="1:7" ht="12.75">
      <c r="A529" s="81" t="s">
        <v>265</v>
      </c>
      <c r="B529" s="40"/>
      <c r="C529" s="81"/>
      <c r="D529" s="127" t="s">
        <v>266</v>
      </c>
      <c r="E529" s="148">
        <f>E530+E535</f>
        <v>20421.5</v>
      </c>
      <c r="F529" s="148">
        <f>F530+F535</f>
        <v>29701.400000000005</v>
      </c>
      <c r="G529" s="148">
        <f>G530+G535</f>
        <v>14718.4</v>
      </c>
    </row>
    <row r="530" spans="1:7" ht="13.5">
      <c r="A530" s="103" t="s">
        <v>267</v>
      </c>
      <c r="B530" s="40"/>
      <c r="C530" s="103"/>
      <c r="D530" s="128" t="s">
        <v>268</v>
      </c>
      <c r="E530" s="146">
        <f>E531</f>
        <v>881</v>
      </c>
      <c r="F530" s="146">
        <f aca="true" t="shared" si="58" ref="F530:G533">F531</f>
        <v>881</v>
      </c>
      <c r="G530" s="146">
        <f t="shared" si="58"/>
        <v>793.5</v>
      </c>
    </row>
    <row r="531" spans="1:7" ht="12.75">
      <c r="A531" s="81"/>
      <c r="B531" s="40" t="s">
        <v>428</v>
      </c>
      <c r="C531" s="81"/>
      <c r="D531" s="7" t="s">
        <v>77</v>
      </c>
      <c r="E531" s="148">
        <f>E532</f>
        <v>881</v>
      </c>
      <c r="F531" s="148">
        <f t="shared" si="58"/>
        <v>881</v>
      </c>
      <c r="G531" s="148">
        <f t="shared" si="58"/>
        <v>793.5</v>
      </c>
    </row>
    <row r="532" spans="1:7" ht="25.5">
      <c r="A532" s="81"/>
      <c r="B532" s="60" t="s">
        <v>429</v>
      </c>
      <c r="C532" s="62"/>
      <c r="D532" s="9" t="s">
        <v>64</v>
      </c>
      <c r="E532" s="149">
        <f>E533</f>
        <v>881</v>
      </c>
      <c r="F532" s="149">
        <f t="shared" si="58"/>
        <v>881</v>
      </c>
      <c r="G532" s="149">
        <f t="shared" si="58"/>
        <v>793.5</v>
      </c>
    </row>
    <row r="533" spans="1:7" ht="12.75">
      <c r="A533" s="81"/>
      <c r="B533" s="60"/>
      <c r="C533" s="62" t="s">
        <v>275</v>
      </c>
      <c r="D533" s="9" t="s">
        <v>367</v>
      </c>
      <c r="E533" s="149">
        <f>E534</f>
        <v>881</v>
      </c>
      <c r="F533" s="149">
        <f t="shared" si="58"/>
        <v>881</v>
      </c>
      <c r="G533" s="149">
        <f t="shared" si="58"/>
        <v>793.5</v>
      </c>
    </row>
    <row r="534" spans="1:7" ht="12.75">
      <c r="A534" s="69"/>
      <c r="B534" s="40"/>
      <c r="C534" s="69"/>
      <c r="D534" s="6" t="s">
        <v>174</v>
      </c>
      <c r="E534" s="160">
        <v>881</v>
      </c>
      <c r="F534" s="160">
        <v>881</v>
      </c>
      <c r="G534" s="160">
        <v>793.5</v>
      </c>
    </row>
    <row r="535" spans="1:7" ht="13.5">
      <c r="A535" s="103" t="s">
        <v>285</v>
      </c>
      <c r="B535" s="40"/>
      <c r="C535" s="103"/>
      <c r="D535" s="27" t="s">
        <v>286</v>
      </c>
      <c r="E535" s="146">
        <f>E541+E569+E558</f>
        <v>19540.5</v>
      </c>
      <c r="F535" s="146">
        <f>F541+F569+F558+F536+F553+F564</f>
        <v>28820.400000000005</v>
      </c>
      <c r="G535" s="146">
        <f>G541+G569+G558+G536+G553+G564</f>
        <v>13924.9</v>
      </c>
    </row>
    <row r="536" spans="1:7" ht="25.5">
      <c r="A536" s="103"/>
      <c r="B536" s="40" t="s">
        <v>106</v>
      </c>
      <c r="C536" s="103"/>
      <c r="D536" s="133" t="s">
        <v>107</v>
      </c>
      <c r="E536" s="146"/>
      <c r="F536" s="161">
        <f>F537</f>
        <v>3285.9</v>
      </c>
      <c r="G536" s="161">
        <f>G537</f>
        <v>1731.2</v>
      </c>
    </row>
    <row r="537" spans="1:7" ht="13.5">
      <c r="A537" s="103"/>
      <c r="B537" s="57" t="s">
        <v>108</v>
      </c>
      <c r="C537" s="105"/>
      <c r="D537" s="130" t="s">
        <v>458</v>
      </c>
      <c r="E537" s="146"/>
      <c r="F537" s="149">
        <f>F538</f>
        <v>3285.9</v>
      </c>
      <c r="G537" s="149">
        <f>G538</f>
        <v>1731.2</v>
      </c>
    </row>
    <row r="538" spans="1:7" ht="13.5">
      <c r="A538" s="103"/>
      <c r="B538" s="57"/>
      <c r="C538" s="69" t="s">
        <v>109</v>
      </c>
      <c r="D538" s="14" t="s">
        <v>110</v>
      </c>
      <c r="E538" s="146"/>
      <c r="F538" s="149">
        <f>F539+F540</f>
        <v>3285.9</v>
      </c>
      <c r="G538" s="149">
        <f>G539+G540</f>
        <v>1731.2</v>
      </c>
    </row>
    <row r="539" spans="1:7" ht="13.5">
      <c r="A539" s="103"/>
      <c r="B539" s="57"/>
      <c r="C539" s="69"/>
      <c r="D539" s="130" t="s">
        <v>459</v>
      </c>
      <c r="E539" s="146"/>
      <c r="F539" s="149">
        <v>285.9</v>
      </c>
      <c r="G539" s="149"/>
    </row>
    <row r="540" spans="1:7" ht="25.5">
      <c r="A540" s="103"/>
      <c r="B540" s="57"/>
      <c r="C540" s="69"/>
      <c r="D540" s="130" t="s">
        <v>111</v>
      </c>
      <c r="E540" s="146"/>
      <c r="F540" s="149">
        <v>3000</v>
      </c>
      <c r="G540" s="149">
        <v>1731.2</v>
      </c>
    </row>
    <row r="541" spans="1:7" ht="13.5">
      <c r="A541" s="103"/>
      <c r="B541" s="40" t="s">
        <v>233</v>
      </c>
      <c r="C541" s="69"/>
      <c r="D541" s="28" t="s">
        <v>383</v>
      </c>
      <c r="E541" s="161">
        <f>E544+E549+E547</f>
        <v>13079.4</v>
      </c>
      <c r="F541" s="161">
        <f>F544+F549+F547+F542</f>
        <v>17313</v>
      </c>
      <c r="G541" s="161">
        <f>G544+G549+G547+G542</f>
        <v>6620.9</v>
      </c>
    </row>
    <row r="542" spans="1:7" ht="76.5">
      <c r="A542" s="103"/>
      <c r="B542" s="60" t="s">
        <v>112</v>
      </c>
      <c r="C542" s="62"/>
      <c r="D542" s="10" t="s">
        <v>113</v>
      </c>
      <c r="E542" s="161"/>
      <c r="F542" s="149">
        <f>F543</f>
        <v>2419.2</v>
      </c>
      <c r="G542" s="149">
        <f>G543</f>
        <v>1209.6</v>
      </c>
    </row>
    <row r="543" spans="1:7" ht="13.5">
      <c r="A543" s="103"/>
      <c r="B543" s="60"/>
      <c r="C543" s="62" t="s">
        <v>333</v>
      </c>
      <c r="D543" s="14" t="s">
        <v>305</v>
      </c>
      <c r="E543" s="161"/>
      <c r="F543" s="149">
        <v>2419.2</v>
      </c>
      <c r="G543" s="149">
        <v>1209.6</v>
      </c>
    </row>
    <row r="544" spans="1:7" ht="63.75">
      <c r="A544" s="103"/>
      <c r="B544" s="60" t="s">
        <v>127</v>
      </c>
      <c r="C544" s="99"/>
      <c r="D544" s="10" t="s">
        <v>126</v>
      </c>
      <c r="E544" s="149"/>
      <c r="F544" s="149">
        <f>F545</f>
        <v>1814.4</v>
      </c>
      <c r="G544" s="149">
        <f>G545</f>
        <v>1209.6</v>
      </c>
    </row>
    <row r="545" spans="1:7" ht="13.5">
      <c r="A545" s="103"/>
      <c r="B545" s="60"/>
      <c r="C545" s="62" t="s">
        <v>333</v>
      </c>
      <c r="D545" s="14" t="s">
        <v>305</v>
      </c>
      <c r="E545" s="149"/>
      <c r="F545" s="149">
        <f>F546</f>
        <v>1814.4</v>
      </c>
      <c r="G545" s="149">
        <f>G546</f>
        <v>1209.6</v>
      </c>
    </row>
    <row r="546" spans="1:7" ht="63.75">
      <c r="A546" s="103"/>
      <c r="B546" s="60"/>
      <c r="C546" s="62"/>
      <c r="D546" s="10" t="s">
        <v>84</v>
      </c>
      <c r="E546" s="149"/>
      <c r="F546" s="149">
        <v>1814.4</v>
      </c>
      <c r="G546" s="149">
        <v>1209.6</v>
      </c>
    </row>
    <row r="547" spans="1:7" ht="25.5">
      <c r="A547" s="103"/>
      <c r="B547" s="60" t="s">
        <v>430</v>
      </c>
      <c r="C547" s="62"/>
      <c r="D547" s="10" t="s">
        <v>65</v>
      </c>
      <c r="E547" s="149">
        <f>E548</f>
        <v>204</v>
      </c>
      <c r="F547" s="149">
        <f>F548</f>
        <v>204</v>
      </c>
      <c r="G547" s="149">
        <f>G548</f>
        <v>189.7</v>
      </c>
    </row>
    <row r="548" spans="1:7" ht="13.5">
      <c r="A548" s="103"/>
      <c r="B548" s="60"/>
      <c r="C548" s="62" t="s">
        <v>340</v>
      </c>
      <c r="D548" s="10" t="s">
        <v>327</v>
      </c>
      <c r="E548" s="149">
        <v>204</v>
      </c>
      <c r="F548" s="149">
        <v>204</v>
      </c>
      <c r="G548" s="149">
        <v>189.7</v>
      </c>
    </row>
    <row r="549" spans="1:7" ht="13.5">
      <c r="A549" s="103"/>
      <c r="B549" s="56" t="s">
        <v>121</v>
      </c>
      <c r="C549" s="98"/>
      <c r="D549" s="28" t="s">
        <v>122</v>
      </c>
      <c r="E549" s="161">
        <f>E550</f>
        <v>12875.4</v>
      </c>
      <c r="F549" s="161">
        <f aca="true" t="shared" si="59" ref="F549:G551">F550</f>
        <v>12875.4</v>
      </c>
      <c r="G549" s="161">
        <f t="shared" si="59"/>
        <v>4012</v>
      </c>
    </row>
    <row r="550" spans="1:7" ht="38.25">
      <c r="A550" s="103"/>
      <c r="B550" s="60" t="s">
        <v>123</v>
      </c>
      <c r="C550" s="62"/>
      <c r="D550" s="131" t="s">
        <v>124</v>
      </c>
      <c r="E550" s="149">
        <f>E551</f>
        <v>12875.4</v>
      </c>
      <c r="F550" s="149">
        <f t="shared" si="59"/>
        <v>12875.4</v>
      </c>
      <c r="G550" s="149">
        <f t="shared" si="59"/>
        <v>4012</v>
      </c>
    </row>
    <row r="551" spans="1:7" ht="13.5">
      <c r="A551" s="103"/>
      <c r="B551" s="60"/>
      <c r="C551" s="62" t="s">
        <v>275</v>
      </c>
      <c r="D551" s="131" t="s">
        <v>367</v>
      </c>
      <c r="E551" s="149">
        <f>E552</f>
        <v>12875.4</v>
      </c>
      <c r="F551" s="149">
        <f t="shared" si="59"/>
        <v>12875.4</v>
      </c>
      <c r="G551" s="149">
        <f t="shared" si="59"/>
        <v>4012</v>
      </c>
    </row>
    <row r="552" spans="1:7" ht="38.25">
      <c r="A552" s="103"/>
      <c r="B552" s="60"/>
      <c r="C552" s="62"/>
      <c r="D552" s="131" t="s">
        <v>125</v>
      </c>
      <c r="E552" s="149">
        <v>12875.4</v>
      </c>
      <c r="F552" s="149">
        <v>12875.4</v>
      </c>
      <c r="G552" s="149">
        <v>4012</v>
      </c>
    </row>
    <row r="553" spans="1:7" ht="25.5">
      <c r="A553" s="103"/>
      <c r="B553" s="40" t="s">
        <v>74</v>
      </c>
      <c r="C553" s="69"/>
      <c r="D553" s="118" t="s">
        <v>75</v>
      </c>
      <c r="E553" s="149"/>
      <c r="F553" s="161">
        <f>F554+F556</f>
        <v>114.4</v>
      </c>
      <c r="G553" s="161">
        <f>G554+G556</f>
        <v>107.9</v>
      </c>
    </row>
    <row r="554" spans="1:7" ht="13.5">
      <c r="A554" s="103"/>
      <c r="B554" s="60" t="s">
        <v>456</v>
      </c>
      <c r="C554" s="69"/>
      <c r="D554" s="119" t="s">
        <v>486</v>
      </c>
      <c r="E554" s="149"/>
      <c r="F554" s="149">
        <f>F555</f>
        <v>23.4</v>
      </c>
      <c r="G554" s="149">
        <f>G555</f>
        <v>16.9</v>
      </c>
    </row>
    <row r="555" spans="1:7" ht="13.5">
      <c r="A555" s="103"/>
      <c r="B555" s="40"/>
      <c r="C555" s="62" t="s">
        <v>372</v>
      </c>
      <c r="D555" s="61" t="s">
        <v>373</v>
      </c>
      <c r="E555" s="149"/>
      <c r="F555" s="149">
        <v>23.4</v>
      </c>
      <c r="G555" s="149">
        <v>16.9</v>
      </c>
    </row>
    <row r="556" spans="1:7" ht="38.25">
      <c r="A556" s="103"/>
      <c r="B556" s="60" t="s">
        <v>76</v>
      </c>
      <c r="C556" s="62"/>
      <c r="D556" s="119" t="s">
        <v>300</v>
      </c>
      <c r="E556" s="149"/>
      <c r="F556" s="149">
        <f>F557</f>
        <v>91</v>
      </c>
      <c r="G556" s="149">
        <f>G557</f>
        <v>91</v>
      </c>
    </row>
    <row r="557" spans="1:7" ht="13.5">
      <c r="A557" s="103"/>
      <c r="B557" s="60"/>
      <c r="C557" s="62" t="s">
        <v>340</v>
      </c>
      <c r="D557" s="131" t="s">
        <v>327</v>
      </c>
      <c r="E557" s="149"/>
      <c r="F557" s="149">
        <v>91</v>
      </c>
      <c r="G557" s="149">
        <v>91</v>
      </c>
    </row>
    <row r="558" spans="1:7" ht="13.5">
      <c r="A558" s="103"/>
      <c r="B558" s="40" t="s">
        <v>328</v>
      </c>
      <c r="C558" s="69"/>
      <c r="D558" s="118" t="s">
        <v>296</v>
      </c>
      <c r="E558" s="161">
        <f>E559</f>
        <v>4457.8</v>
      </c>
      <c r="F558" s="161">
        <f>F559</f>
        <v>4434.1</v>
      </c>
      <c r="G558" s="161">
        <f>G559</f>
        <v>3076.2</v>
      </c>
    </row>
    <row r="559" spans="1:7" ht="63.75">
      <c r="A559" s="103"/>
      <c r="B559" s="60" t="s">
        <v>329</v>
      </c>
      <c r="C559" s="62"/>
      <c r="D559" s="119" t="s">
        <v>400</v>
      </c>
      <c r="E559" s="160">
        <f>E562+E560</f>
        <v>4457.8</v>
      </c>
      <c r="F559" s="160">
        <f>F562+F560</f>
        <v>4434.1</v>
      </c>
      <c r="G559" s="160">
        <f>G562+G560</f>
        <v>3076.2</v>
      </c>
    </row>
    <row r="560" spans="1:7" ht="63.75">
      <c r="A560" s="103"/>
      <c r="B560" s="60" t="s">
        <v>393</v>
      </c>
      <c r="C560" s="62"/>
      <c r="D560" s="129" t="s">
        <v>157</v>
      </c>
      <c r="E560" s="160">
        <f>E561</f>
        <v>4326</v>
      </c>
      <c r="F560" s="160">
        <f>F561</f>
        <v>4326</v>
      </c>
      <c r="G560" s="160">
        <f>G561</f>
        <v>2993.2</v>
      </c>
    </row>
    <row r="561" spans="1:7" ht="13.5">
      <c r="A561" s="103"/>
      <c r="B561" s="60"/>
      <c r="C561" s="62" t="s">
        <v>333</v>
      </c>
      <c r="D561" s="14" t="s">
        <v>305</v>
      </c>
      <c r="E561" s="160">
        <v>4326</v>
      </c>
      <c r="F561" s="160">
        <v>4326</v>
      </c>
      <c r="G561" s="160">
        <v>2993.2</v>
      </c>
    </row>
    <row r="562" spans="1:7" ht="38.25">
      <c r="A562" s="103"/>
      <c r="B562" s="60" t="s">
        <v>49</v>
      </c>
      <c r="C562" s="62"/>
      <c r="D562" s="14" t="s">
        <v>50</v>
      </c>
      <c r="E562" s="160">
        <f>E563</f>
        <v>131.8</v>
      </c>
      <c r="F562" s="160">
        <f>F563</f>
        <v>108.1</v>
      </c>
      <c r="G562" s="160">
        <f>G563</f>
        <v>83</v>
      </c>
    </row>
    <row r="563" spans="1:7" ht="13.5">
      <c r="A563" s="103"/>
      <c r="B563" s="60"/>
      <c r="C563" s="62" t="s">
        <v>333</v>
      </c>
      <c r="D563" s="14" t="s">
        <v>305</v>
      </c>
      <c r="E563" s="160">
        <v>131.8</v>
      </c>
      <c r="F563" s="160">
        <v>108.1</v>
      </c>
      <c r="G563" s="160">
        <v>83</v>
      </c>
    </row>
    <row r="564" spans="1:7" ht="13.5">
      <c r="A564" s="103"/>
      <c r="B564" s="56" t="s">
        <v>462</v>
      </c>
      <c r="C564" s="98"/>
      <c r="D564" s="31" t="s">
        <v>463</v>
      </c>
      <c r="E564" s="148"/>
      <c r="F564" s="148">
        <f>F565</f>
        <v>1669.7</v>
      </c>
      <c r="G564" s="148">
        <f>G565</f>
        <v>940.2</v>
      </c>
    </row>
    <row r="565" spans="1:7" ht="25.5">
      <c r="A565" s="103"/>
      <c r="B565" s="60" t="s">
        <v>460</v>
      </c>
      <c r="C565" s="62"/>
      <c r="D565" s="14" t="s">
        <v>461</v>
      </c>
      <c r="E565" s="160"/>
      <c r="F565" s="160">
        <f>F566</f>
        <v>1669.7</v>
      </c>
      <c r="G565" s="160">
        <f>G566</f>
        <v>940.2</v>
      </c>
    </row>
    <row r="566" spans="1:7" ht="13.5">
      <c r="A566" s="103"/>
      <c r="B566" s="60"/>
      <c r="C566" s="62" t="s">
        <v>19</v>
      </c>
      <c r="D566" s="14" t="s">
        <v>370</v>
      </c>
      <c r="E566" s="160"/>
      <c r="F566" s="160">
        <f>F567+F568</f>
        <v>1669.7</v>
      </c>
      <c r="G566" s="160">
        <f>G567+G568</f>
        <v>940.2</v>
      </c>
    </row>
    <row r="567" spans="1:7" ht="25.5">
      <c r="A567" s="103"/>
      <c r="B567" s="60"/>
      <c r="C567" s="62"/>
      <c r="D567" s="14" t="s">
        <v>461</v>
      </c>
      <c r="E567" s="160"/>
      <c r="F567" s="160">
        <v>150.9</v>
      </c>
      <c r="G567" s="160"/>
    </row>
    <row r="568" spans="1:7" ht="38.25">
      <c r="A568" s="103"/>
      <c r="B568" s="60"/>
      <c r="C568" s="62"/>
      <c r="D568" s="14" t="s">
        <v>487</v>
      </c>
      <c r="E568" s="160"/>
      <c r="F568" s="160">
        <v>1518.8</v>
      </c>
      <c r="G568" s="160">
        <v>940.2</v>
      </c>
    </row>
    <row r="569" spans="1:7" ht="13.5">
      <c r="A569" s="103"/>
      <c r="B569" s="40" t="s">
        <v>312</v>
      </c>
      <c r="C569" s="98"/>
      <c r="D569" s="8" t="s">
        <v>313</v>
      </c>
      <c r="E569" s="148">
        <f>E570+E572</f>
        <v>2003.3</v>
      </c>
      <c r="F569" s="148">
        <f>F570+F572</f>
        <v>2003.3</v>
      </c>
      <c r="G569" s="148">
        <f>G570+G572</f>
        <v>1448.5</v>
      </c>
    </row>
    <row r="570" spans="1:7" ht="25.5">
      <c r="A570" s="103"/>
      <c r="B570" s="60" t="s">
        <v>432</v>
      </c>
      <c r="C570" s="111"/>
      <c r="D570" s="61" t="s">
        <v>44</v>
      </c>
      <c r="E570" s="149">
        <f>E571</f>
        <v>2000</v>
      </c>
      <c r="F570" s="149">
        <f>F571</f>
        <v>2000</v>
      </c>
      <c r="G570" s="149">
        <f>G571</f>
        <v>1445.2</v>
      </c>
    </row>
    <row r="571" spans="1:7" ht="13.5">
      <c r="A571" s="103"/>
      <c r="B571" s="60"/>
      <c r="C571" s="62" t="s">
        <v>354</v>
      </c>
      <c r="D571" s="14" t="s">
        <v>341</v>
      </c>
      <c r="E571" s="149">
        <v>2000</v>
      </c>
      <c r="F571" s="149">
        <v>2000</v>
      </c>
      <c r="G571" s="149">
        <v>1445.2</v>
      </c>
    </row>
    <row r="572" spans="1:7" ht="38.25">
      <c r="A572" s="103"/>
      <c r="B572" s="60" t="s">
        <v>433</v>
      </c>
      <c r="C572" s="62"/>
      <c r="D572" s="14" t="s">
        <v>37</v>
      </c>
      <c r="E572" s="149">
        <f>E573</f>
        <v>3.3</v>
      </c>
      <c r="F572" s="149">
        <f>F573</f>
        <v>3.3</v>
      </c>
      <c r="G572" s="149">
        <f>G573</f>
        <v>3.3</v>
      </c>
    </row>
    <row r="573" spans="1:7" ht="13.5">
      <c r="A573" s="103"/>
      <c r="B573" s="60"/>
      <c r="C573" s="62" t="s">
        <v>354</v>
      </c>
      <c r="D573" s="14" t="s">
        <v>341</v>
      </c>
      <c r="E573" s="149">
        <v>3.3</v>
      </c>
      <c r="F573" s="149">
        <v>3.3</v>
      </c>
      <c r="G573" s="149">
        <v>3.3</v>
      </c>
    </row>
    <row r="574" spans="1:7" ht="12.75">
      <c r="A574" s="81" t="s">
        <v>67</v>
      </c>
      <c r="B574" s="40"/>
      <c r="C574" s="81"/>
      <c r="D574" s="127" t="s">
        <v>296</v>
      </c>
      <c r="E574" s="161">
        <f>E575</f>
        <v>31432.3</v>
      </c>
      <c r="F574" s="161"/>
      <c r="G574" s="161"/>
    </row>
    <row r="575" spans="1:7" ht="40.5">
      <c r="A575" s="103" t="s">
        <v>68</v>
      </c>
      <c r="B575" s="40"/>
      <c r="C575" s="103"/>
      <c r="D575" s="128" t="s">
        <v>69</v>
      </c>
      <c r="E575" s="150">
        <f>E576</f>
        <v>31432.3</v>
      </c>
      <c r="F575" s="150"/>
      <c r="G575" s="150"/>
    </row>
    <row r="576" spans="1:7" ht="12.75">
      <c r="A576" s="81"/>
      <c r="B576" s="40" t="s">
        <v>328</v>
      </c>
      <c r="C576" s="81"/>
      <c r="D576" s="7" t="s">
        <v>296</v>
      </c>
      <c r="E576" s="161">
        <f>E577</f>
        <v>31432.3</v>
      </c>
      <c r="F576" s="161"/>
      <c r="G576" s="161"/>
    </row>
    <row r="577" spans="1:7" ht="51">
      <c r="A577" s="103"/>
      <c r="B577" s="60" t="s">
        <v>70</v>
      </c>
      <c r="C577" s="62"/>
      <c r="D577" s="14" t="s">
        <v>164</v>
      </c>
      <c r="E577" s="149">
        <f>E578</f>
        <v>31432.3</v>
      </c>
      <c r="F577" s="149"/>
      <c r="G577" s="149"/>
    </row>
    <row r="578" spans="1:7" ht="13.5">
      <c r="A578" s="103"/>
      <c r="B578" s="40"/>
      <c r="C578" s="62" t="s">
        <v>19</v>
      </c>
      <c r="D578" s="14" t="s">
        <v>370</v>
      </c>
      <c r="E578" s="149">
        <v>31432.3</v>
      </c>
      <c r="F578" s="149"/>
      <c r="G578" s="149"/>
    </row>
    <row r="579" spans="1:7" ht="15.75">
      <c r="A579" s="112"/>
      <c r="B579" s="40"/>
      <c r="C579" s="112"/>
      <c r="D579" s="29" t="s">
        <v>269</v>
      </c>
      <c r="E579" s="162">
        <f>E529+E437+E389+E274+E267+E202+E173+E128+E11+E574</f>
        <v>589793.9</v>
      </c>
      <c r="F579" s="162">
        <f>F529+F437+F389+F274+F267+F202+F173+F128+F11+F574</f>
        <v>725795.8999999999</v>
      </c>
      <c r="G579" s="162">
        <f>G529+G437+G389+G274+G267+G202+G173+G128+G11+G574</f>
        <v>440765.49999999994</v>
      </c>
    </row>
    <row r="580" spans="1:7" ht="31.5">
      <c r="A580" s="154"/>
      <c r="B580" s="155"/>
      <c r="C580" s="155"/>
      <c r="D580" s="159" t="s">
        <v>490</v>
      </c>
      <c r="E580" s="151"/>
      <c r="F580" s="163">
        <v>112775.1</v>
      </c>
      <c r="G580" s="163">
        <v>19826.2</v>
      </c>
    </row>
    <row r="581" spans="1:7" ht="15.75">
      <c r="A581" s="154"/>
      <c r="B581" s="155"/>
      <c r="C581" s="155"/>
      <c r="D581" s="157" t="s">
        <v>450</v>
      </c>
      <c r="E581" s="147">
        <f>E579-E580</f>
        <v>589793.9</v>
      </c>
      <c r="F581" s="150">
        <f>F579-F580</f>
        <v>613020.7999999999</v>
      </c>
      <c r="G581" s="150">
        <f>G579-G580</f>
        <v>420939.29999999993</v>
      </c>
    </row>
    <row r="582" spans="5:7" ht="12.75">
      <c r="E582" s="152"/>
      <c r="F582" s="152"/>
      <c r="G582" s="152"/>
    </row>
    <row r="583" spans="4:7" ht="13.5">
      <c r="D583" s="156" t="s">
        <v>451</v>
      </c>
      <c r="E583" s="150">
        <v>-22411.2</v>
      </c>
      <c r="F583" s="150">
        <v>-83901.1</v>
      </c>
      <c r="G583" s="150">
        <v>124764.3</v>
      </c>
    </row>
    <row r="584" spans="5:7" ht="12.75">
      <c r="E584" s="153"/>
      <c r="F584" s="153"/>
      <c r="G584" s="153"/>
    </row>
    <row r="585" spans="5:7" ht="12.75">
      <c r="E585" s="153"/>
      <c r="F585" s="153"/>
      <c r="G585" s="153"/>
    </row>
    <row r="586" spans="4:7" ht="12.75">
      <c r="D586" s="139"/>
      <c r="E586" s="139"/>
      <c r="F586" s="139"/>
      <c r="G586" s="139"/>
    </row>
    <row r="587" spans="4:7" ht="12.75">
      <c r="D587" s="139"/>
      <c r="E587" s="158"/>
      <c r="F587" s="158"/>
      <c r="G587" s="158"/>
    </row>
    <row r="588" spans="4:7" ht="12.75">
      <c r="D588" s="139"/>
      <c r="E588" s="158"/>
      <c r="F588" s="158"/>
      <c r="G588" s="158"/>
    </row>
    <row r="589" spans="4:7" ht="12.75">
      <c r="D589" s="139"/>
      <c r="E589" s="158"/>
      <c r="F589" s="158"/>
      <c r="G589" s="158"/>
    </row>
    <row r="590" spans="5:7" ht="12.75">
      <c r="E590" s="153"/>
      <c r="F590" s="153"/>
      <c r="G590" s="153"/>
    </row>
    <row r="591" spans="5:7" ht="12.75">
      <c r="E591" s="153"/>
      <c r="F591" s="153"/>
      <c r="G591" s="153"/>
    </row>
    <row r="592" spans="5:7" ht="12.75">
      <c r="E592" s="153"/>
      <c r="F592" s="153"/>
      <c r="G592" s="153"/>
    </row>
    <row r="593" spans="5:7" ht="12.75">
      <c r="E593" s="153"/>
      <c r="F593" s="153"/>
      <c r="G593" s="153"/>
    </row>
    <row r="594" spans="5:7" ht="12.75">
      <c r="E594" s="153"/>
      <c r="F594" s="153"/>
      <c r="G594" s="153"/>
    </row>
    <row r="595" spans="5:7" ht="12.75">
      <c r="E595" s="153"/>
      <c r="F595" s="153"/>
      <c r="G595" s="153"/>
    </row>
    <row r="596" spans="5:7" ht="12.75">
      <c r="E596" s="153"/>
      <c r="F596" s="153"/>
      <c r="G596" s="153"/>
    </row>
    <row r="597" spans="5:7" ht="12.75">
      <c r="E597" s="153"/>
      <c r="F597" s="153"/>
      <c r="G597" s="153"/>
    </row>
    <row r="598" spans="5:7" ht="12.75">
      <c r="E598" s="153"/>
      <c r="F598" s="153"/>
      <c r="G598" s="153"/>
    </row>
    <row r="599" spans="5:7" ht="12.75">
      <c r="E599" s="153"/>
      <c r="F599" s="153"/>
      <c r="G599" s="153"/>
    </row>
    <row r="600" spans="5:7" ht="12.75">
      <c r="E600" s="153"/>
      <c r="F600" s="153"/>
      <c r="G600" s="153"/>
    </row>
    <row r="601" spans="5:7" ht="12.75">
      <c r="E601" s="153"/>
      <c r="F601" s="153"/>
      <c r="G601" s="153"/>
    </row>
    <row r="602" spans="5:7" ht="12.75">
      <c r="E602" s="153"/>
      <c r="F602" s="153"/>
      <c r="G602" s="153"/>
    </row>
    <row r="603" spans="5:7" ht="12.75">
      <c r="E603" s="153"/>
      <c r="F603" s="153"/>
      <c r="G603" s="153"/>
    </row>
    <row r="604" spans="5:7" ht="12.75">
      <c r="E604" s="153"/>
      <c r="F604" s="153"/>
      <c r="G604" s="153"/>
    </row>
    <row r="605" spans="5:7" ht="12.75">
      <c r="E605" s="153"/>
      <c r="F605" s="153"/>
      <c r="G605" s="153"/>
    </row>
    <row r="606" spans="5:7" ht="12.75">
      <c r="E606" s="153"/>
      <c r="F606" s="153"/>
      <c r="G606" s="153"/>
    </row>
    <row r="607" spans="5:7" ht="12.75">
      <c r="E607" s="153"/>
      <c r="F607" s="153"/>
      <c r="G607" s="153"/>
    </row>
    <row r="608" spans="5:7" ht="12.75">
      <c r="E608" s="153"/>
      <c r="F608" s="153"/>
      <c r="G608" s="153"/>
    </row>
    <row r="609" spans="5:7" ht="12.75">
      <c r="E609" s="153"/>
      <c r="F609" s="153"/>
      <c r="G609" s="153"/>
    </row>
    <row r="610" spans="5:7" ht="12.75">
      <c r="E610" s="153"/>
      <c r="F610" s="153"/>
      <c r="G610" s="153"/>
    </row>
  </sheetData>
  <printOptions/>
  <pageMargins left="0.5905511811023623" right="0.3937007874015748" top="0.5905511811023623" bottom="0.3937007874015748" header="0.5118110236220472" footer="0.31496062992125984"/>
  <pageSetup horizontalDpi="1200" verticalDpi="12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evtyuhova_g</cp:lastModifiedBy>
  <cp:lastPrinted>2010-05-12T11:13:42Z</cp:lastPrinted>
  <dcterms:created xsi:type="dcterms:W3CDTF">2005-09-01T09:08:31Z</dcterms:created>
  <dcterms:modified xsi:type="dcterms:W3CDTF">2010-05-13T03:25:15Z</dcterms:modified>
  <cp:category/>
  <cp:version/>
  <cp:contentType/>
  <cp:contentStatus/>
</cp:coreProperties>
</file>