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 3" sheetId="1" r:id="rId1"/>
  </sheets>
  <definedNames>
    <definedName name="Z_419C6360_650C_11D7_8EE1_00AA004F2C37_.wvu.PrintTitles" localSheetId="0" hidden="1">'Приложение 3'!$8:$8</definedName>
    <definedName name="Z_724AD495_11B4_400C_801A_5C4B3D529E14_.wvu.PrintTitles" localSheetId="0" hidden="1">'Приложение 3'!$8:$8</definedName>
    <definedName name="Z_7877DC72_62EE_441D_853A_C86C7C220B32_.wvu.PrintTitles" localSheetId="0" hidden="1">'Приложение 3'!$8:$8</definedName>
    <definedName name="Z_7CA99B60_587F_11D7_8C29_000021DDEF14_.wvu.PrintTitles" localSheetId="0" hidden="1">'Приложение 3'!$8:$8</definedName>
    <definedName name="Z_FD5AB83D_D344_4A9C_9E4F_7A0B1BEDCF80_.wvu.PrintTitles" localSheetId="0" hidden="1">'Приложение 3'!$8:$8</definedName>
    <definedName name="_xlnm.Print_Titles" localSheetId="0">'Приложение 3'!$8:$8</definedName>
  </definedNames>
  <calcPr fullCalcOnLoad="1"/>
</workbook>
</file>

<file path=xl/sharedStrings.xml><?xml version="1.0" encoding="utf-8"?>
<sst xmlns="http://schemas.openxmlformats.org/spreadsheetml/2006/main" count="1275" uniqueCount="619">
  <si>
    <t>Физкультурно-оздоровительная работа и спортивные мероприятия</t>
  </si>
  <si>
    <t>Комитет по физической культуре</t>
  </si>
  <si>
    <t>0904</t>
  </si>
  <si>
    <t>1000</t>
  </si>
  <si>
    <t>Социальная политика</t>
  </si>
  <si>
    <t>1001</t>
  </si>
  <si>
    <t>Пенсионное обеспечение</t>
  </si>
  <si>
    <t>1004</t>
  </si>
  <si>
    <t>ВСЕГО РАСХОДОВ</t>
  </si>
  <si>
    <t>Центральный аппарат</t>
  </si>
  <si>
    <t>202 00 00</t>
  </si>
  <si>
    <t>Воинские формирования (органы, подразделения)</t>
  </si>
  <si>
    <t>Вещевое обеспечение</t>
  </si>
  <si>
    <t>Гражданский персонал</t>
  </si>
  <si>
    <t>302 00 00</t>
  </si>
  <si>
    <t>005</t>
  </si>
  <si>
    <t>0408</t>
  </si>
  <si>
    <t>317 00 00</t>
  </si>
  <si>
    <t>Транспорт</t>
  </si>
  <si>
    <t>Другие виды транспорта</t>
  </si>
  <si>
    <t>Отдельные мероприятия по другим видам транспорта</t>
  </si>
  <si>
    <t xml:space="preserve">    Администрация города</t>
  </si>
  <si>
    <t>433 00 00</t>
  </si>
  <si>
    <t>Специальные (коррекционные) учреждения</t>
  </si>
  <si>
    <t>020 00 00</t>
  </si>
  <si>
    <t>Проведение выборов и референдумов</t>
  </si>
  <si>
    <t>Пособия и компенсации военнослужащим, приравненным к ним лицам, а также уволенным из их числа</t>
  </si>
  <si>
    <t>1003</t>
  </si>
  <si>
    <t>Социальное обеспечение населения</t>
  </si>
  <si>
    <t>514 00 00</t>
  </si>
  <si>
    <t>Реализация государственных функций в области социальной политики</t>
  </si>
  <si>
    <t>520 00 00</t>
  </si>
  <si>
    <t>Мероприятия в области социальной политики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</si>
  <si>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</si>
  <si>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</si>
  <si>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</si>
  <si>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Проведение выборов в представительные органы муниципального образования</t>
  </si>
  <si>
    <t>0407</t>
  </si>
  <si>
    <t>Лесное хозяйство</t>
  </si>
  <si>
    <t>290 00 00</t>
  </si>
  <si>
    <t>Охрана, восстановление и использование лесов</t>
  </si>
  <si>
    <t>Межбюджетные трансферты</t>
  </si>
  <si>
    <t>Контрольно-счетная палата г.Березники</t>
  </si>
  <si>
    <t>Избирательная комиссия муниципального образования городского округа "город Березники"</t>
  </si>
  <si>
    <t>Выполнение других обязательств государства</t>
  </si>
  <si>
    <t>МУ "Служба благоустройства г.Березники"</t>
  </si>
  <si>
    <t>Руководитель контрольно-счетной палаты муниципального образования и его заместители</t>
  </si>
  <si>
    <t>Лесоохранные и лесовосстановительные мероприятия</t>
  </si>
  <si>
    <t>Фонд компенсаций</t>
  </si>
  <si>
    <t>Финансовое управление администрации города</t>
  </si>
  <si>
    <t>МУ "Управление гражданской защиты г.Березники"</t>
  </si>
  <si>
    <t>Члены избирательной комиссии муниципального образования</t>
  </si>
  <si>
    <t>Государственная регистрация актов гражданского состояния</t>
  </si>
  <si>
    <t>Другие вопросы в области национальной безопасности и правоохранительной деятельности</t>
  </si>
  <si>
    <t>600 00 00</t>
  </si>
  <si>
    <t>795 00 00</t>
  </si>
  <si>
    <t>Целевые программы муниципальных образований</t>
  </si>
  <si>
    <t>Озеленение</t>
  </si>
  <si>
    <t>102 00 00</t>
  </si>
  <si>
    <t>485 00 00</t>
  </si>
  <si>
    <t>482 00 00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</si>
  <si>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</si>
  <si>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муниципального образования</t>
  </si>
  <si>
    <t xml:space="preserve"> 003 00 00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</si>
  <si>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</si>
  <si>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003 02 00</t>
  </si>
  <si>
    <t>003 03 00</t>
  </si>
  <si>
    <t>003 04 00</t>
  </si>
  <si>
    <t>Функционирование Правительства Российской Федерации, высших  исполнительных органов государственной  власти субъектов РФ, местных администраций</t>
  </si>
  <si>
    <t xml:space="preserve"> 003 01 00</t>
  </si>
  <si>
    <t>Выполнение функций муниципальными органами</t>
  </si>
  <si>
    <t>521 00 00</t>
  </si>
  <si>
    <t>521 02 00</t>
  </si>
  <si>
    <t>521 02 01</t>
  </si>
  <si>
    <t xml:space="preserve">009 </t>
  </si>
  <si>
    <t>521 02 02</t>
  </si>
  <si>
    <t>009</t>
  </si>
  <si>
    <t>521 02 03</t>
  </si>
  <si>
    <t>521 02 05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</si>
  <si>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</si>
  <si>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521 02 07</t>
  </si>
  <si>
    <t>003 05 00</t>
  </si>
  <si>
    <t>003 06 00</t>
  </si>
  <si>
    <t>521 02 06</t>
  </si>
  <si>
    <t>020 01 00</t>
  </si>
  <si>
    <t>012</t>
  </si>
  <si>
    <t>Прочие расходы</t>
  </si>
  <si>
    <t>070 01 00</t>
  </si>
  <si>
    <t>Резервные фонды органов муниципального образования</t>
  </si>
  <si>
    <t>0114</t>
  </si>
  <si>
    <t>090 04 00</t>
  </si>
  <si>
    <t>Расходы на управление объектами муниципальной собственности</t>
  </si>
  <si>
    <t>092 01 00</t>
  </si>
  <si>
    <t xml:space="preserve">092 01 01 </t>
  </si>
  <si>
    <t>092 01 07</t>
  </si>
  <si>
    <t xml:space="preserve">Информирование населения через средства массовой информации, публикации нормативных актов </t>
  </si>
  <si>
    <t>521 02 15</t>
  </si>
  <si>
    <t>001 38 00</t>
  </si>
  <si>
    <t>013</t>
  </si>
  <si>
    <t>202 02 02</t>
  </si>
  <si>
    <t>Компенсация стоимости вещевого имущества</t>
  </si>
  <si>
    <t>202 03 00</t>
  </si>
  <si>
    <t xml:space="preserve">Военный персонал </t>
  </si>
  <si>
    <t>202 04 00</t>
  </si>
  <si>
    <t>202 05 00</t>
  </si>
  <si>
    <t xml:space="preserve"> Функционирование органов в сфере национальной безопасности и правоохранительной деятельности</t>
  </si>
  <si>
    <t>202 06 00</t>
  </si>
  <si>
    <t>203 00 00</t>
  </si>
  <si>
    <t>Оплата медицинских услуг, осуществление отдельных выплат сотрудникам органов в сфере национальной безопасности и правоохранительной деятельности</t>
  </si>
  <si>
    <t>203 01 00</t>
  </si>
  <si>
    <t>Оплата расходов на оказание медицинской помощи (медицинского обслуживания) сотрудникам</t>
  </si>
  <si>
    <t>Социальные выплаты</t>
  </si>
  <si>
    <t>от 06.11.2009 № 1856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</si>
  <si>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</si>
  <si>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</si>
  <si>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Иные межбюджетные трансферты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</si>
  <si>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</si>
  <si>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001</t>
  </si>
  <si>
    <t>Выполнение функций бюджетными учреждениями</t>
  </si>
  <si>
    <t>302 99 00</t>
  </si>
  <si>
    <t>Бюджетные инвестиции в объекты муниципальной инвестиционной программы развития инфраструктуры города Березники</t>
  </si>
  <si>
    <t>102 02 00</t>
  </si>
  <si>
    <t xml:space="preserve">Бюджетные инвестиции </t>
  </si>
  <si>
    <t>0314</t>
  </si>
  <si>
    <t>0605</t>
  </si>
  <si>
    <t>410 00 00</t>
  </si>
  <si>
    <t>420 99 00</t>
  </si>
  <si>
    <t>521 02 14</t>
  </si>
  <si>
    <t>Субвенции на обеспечение воспитания и обучения детей-инвалидов в дошкольных образовательных учреждениях</t>
  </si>
  <si>
    <t>421 99 00</t>
  </si>
  <si>
    <t>423 99 00</t>
  </si>
  <si>
    <t>433 99 00</t>
  </si>
  <si>
    <t>521 02 11</t>
  </si>
  <si>
    <t>Социальная помощь</t>
  </si>
  <si>
    <t>505 53 00</t>
  </si>
  <si>
    <t>Закон Пермской области от 09.09.1996 № 533-83 "Об охране семьи, материнства, отцовства и детства"</t>
  </si>
  <si>
    <t>505 53 08</t>
  </si>
  <si>
    <t>Предоставление мер социальной поддержки учащимся из многодетных малоимущих семей</t>
  </si>
  <si>
    <t>520 09 00</t>
  </si>
  <si>
    <t>Ежемесячное денежное вознаграждение за классное руководство</t>
  </si>
  <si>
    <t>505 53 09</t>
  </si>
  <si>
    <t>Предоставление мер социальной поддержки учащимся из малоимущих семей</t>
  </si>
  <si>
    <t>431 01 00</t>
  </si>
  <si>
    <t>431 99 00</t>
  </si>
  <si>
    <t>432 99 00</t>
  </si>
  <si>
    <t>435 99 00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</si>
  <si>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</si>
  <si>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452 99 00</t>
  </si>
  <si>
    <t>795 01 00</t>
  </si>
  <si>
    <t>Городской целевой проект "Каникулы" на 2007-2009 годы</t>
  </si>
  <si>
    <t>795 02 00</t>
  </si>
  <si>
    <t>795 03 00</t>
  </si>
  <si>
    <t>521 02 18</t>
  </si>
  <si>
    <t>521 02 19</t>
  </si>
  <si>
    <t>МУДОД "Дворец спорта для детей и юношества по плаванию"</t>
  </si>
  <si>
    <t xml:space="preserve">             МУДОД "Дворец спорта для детей и юношества по плаванию"</t>
  </si>
  <si>
    <t>521 02 12</t>
  </si>
  <si>
    <t>003 00 00</t>
  </si>
  <si>
    <t>440 99 00</t>
  </si>
  <si>
    <t>441 99 00</t>
  </si>
  <si>
    <t>442 99 00</t>
  </si>
  <si>
    <t>443 99 00</t>
  </si>
  <si>
    <t>450 85 00</t>
  </si>
  <si>
    <t>470 99 00</t>
  </si>
  <si>
    <t>Здравоохранение, физическая культура и спорт</t>
  </si>
  <si>
    <t>Стационарная медицинская помощь</t>
  </si>
  <si>
    <t>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</si>
  <si>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521 02 08</t>
  </si>
  <si>
    <t>Субвенции на обеспечение донорской кровью и ее компонентами муниципальных учреждений здравоохранения</t>
  </si>
  <si>
    <t>471 99 00</t>
  </si>
  <si>
    <t>795 04 00</t>
  </si>
  <si>
    <t>795 05 00</t>
  </si>
  <si>
    <t>795 07 00</t>
  </si>
  <si>
    <t>Строительство (реконструкция) объектов общегражданского значения</t>
  </si>
  <si>
    <t>003</t>
  </si>
  <si>
    <t>Реконструкция стационара детской больницы по адресу Советский проспект, 67</t>
  </si>
  <si>
    <t>Скорая медицинская помощь</t>
  </si>
  <si>
    <t>477 99 00</t>
  </si>
  <si>
    <t>0906</t>
  </si>
  <si>
    <t>Заготовка, переработка, хранение и обеспечение безопасности донорской крови и её компонентов</t>
  </si>
  <si>
    <t>0908</t>
  </si>
  <si>
    <t>Физическая культура и спорт</t>
  </si>
  <si>
    <t>Центры спортивной подготовки</t>
  </si>
  <si>
    <t>482 99 00</t>
  </si>
  <si>
    <t>Комитет по физической культуре и спорту</t>
  </si>
  <si>
    <t>512 97 00</t>
  </si>
  <si>
    <t>Мероприятия в области спорта и физической культуры</t>
  </si>
  <si>
    <t>0910</t>
  </si>
  <si>
    <t>Другие вопросы в области здравоохранения, физической культуры и спорта</t>
  </si>
  <si>
    <t>Реализация государственных функций в области здравоохранения</t>
  </si>
  <si>
    <t>485 01 00</t>
  </si>
  <si>
    <t>Мероприятия в области здравоохранения</t>
  </si>
  <si>
    <t>476 00 00</t>
  </si>
  <si>
    <t>Родильные дома</t>
  </si>
  <si>
    <t>476 99 00</t>
  </si>
  <si>
    <t>491 00 00</t>
  </si>
  <si>
    <t>491 01 00</t>
  </si>
  <si>
    <t>505 57 00</t>
  </si>
  <si>
    <t>514 01 00</t>
  </si>
  <si>
    <t>МУ "ОКТУ" (мероприятия)</t>
  </si>
  <si>
    <t>Охрана семьи и детства</t>
  </si>
  <si>
    <t>014</t>
  </si>
  <si>
    <t>505 34 00</t>
  </si>
  <si>
    <t>795 09 00</t>
  </si>
  <si>
    <t>521 02 16</t>
  </si>
  <si>
    <t>Добровольная народная дружина</t>
  </si>
  <si>
    <t xml:space="preserve">Функционирование органов в сфере национальной безопасности, правоохранительной деятельности </t>
  </si>
  <si>
    <t>092 99 00</t>
  </si>
  <si>
    <t>МУ "Объединенный комитет территориального управления"</t>
  </si>
  <si>
    <t>202 02 00</t>
  </si>
  <si>
    <t>Управление по распоряжению муниципальной собственностью</t>
  </si>
  <si>
    <t>Иные безвозмездные и безвозвратные перечисления</t>
  </si>
  <si>
    <t>520 18 00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</si>
  <si>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</si>
  <si>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521 02 22</t>
  </si>
  <si>
    <t>317 01 00</t>
  </si>
  <si>
    <t>006</t>
  </si>
  <si>
    <t>Субсидии юридическим лицам (за исключением субсидий государственным (муниципальным) учреждениям)</t>
  </si>
  <si>
    <t>Приобретение пассажирского  подвижного состава (расчеты по лизингу)</t>
  </si>
  <si>
    <t>505  37 00</t>
  </si>
  <si>
    <t>0503</t>
  </si>
  <si>
    <t>Благоустройство</t>
  </si>
  <si>
    <t>600 01 00</t>
  </si>
  <si>
    <t>Расходы на содержание сетей наружного освещения, включая расходы на оплату уличного освещения</t>
  </si>
  <si>
    <t>600 02 00</t>
  </si>
  <si>
    <t>600 03 00</t>
  </si>
  <si>
    <t>600 04 00</t>
  </si>
  <si>
    <t xml:space="preserve">Расходы по содержанию прочих объектов благоустройства, включая расходы на прочие мероприятия по благоустройству </t>
  </si>
  <si>
    <t>600 05 00</t>
  </si>
  <si>
    <t>Расходы по организации и содержанию мест захоронения</t>
  </si>
  <si>
    <t>0505</t>
  </si>
  <si>
    <t>290 01 00</t>
  </si>
  <si>
    <t>Мероприятия по благоустройству</t>
  </si>
  <si>
    <t>Газификация частного жилищного фонда</t>
  </si>
  <si>
    <t xml:space="preserve">      Комитет по вопросам образования</t>
  </si>
  <si>
    <t xml:space="preserve">      Комитет по физической культуре и спорту</t>
  </si>
  <si>
    <t>Строительство, содержание и ремонт городских автомобильных дорог и инженерных сооружений на них в границах городских округов и поселений в рамках благоустройства</t>
  </si>
  <si>
    <t>Депутаты представительного органа муниципального образования, работающие на не постоянной основе</t>
  </si>
  <si>
    <t>017</t>
  </si>
  <si>
    <t>003 04 02</t>
  </si>
  <si>
    <t xml:space="preserve">Субвенции на создание и организацию деятельности административных комиссий </t>
  </si>
  <si>
    <t xml:space="preserve">Субвенции на образование комиссий по делам несовершеннолетних и защите их прав и организацию их деятельности </t>
  </si>
  <si>
    <t>Субвенции на обслуживание получателей средств краевого бюджета</t>
  </si>
  <si>
    <t>Субвенции на обеспечение деятельности территориальных избирательных комиссий</t>
  </si>
  <si>
    <t>522 00 00</t>
  </si>
  <si>
    <t>Региональные целевые программы</t>
  </si>
  <si>
    <t>Мероприятия по организации оздоровительной кампании детей и подростков</t>
  </si>
  <si>
    <t>Субвенции на исполнение функций по опеке и попечительству в отношении несовершеннолетних лиц</t>
  </si>
  <si>
    <t>Амбулаторная помощь</t>
  </si>
  <si>
    <t>Городская целевая комплексная Программа по организации и совершенствованию онкологической помощи населению г. Березники на 2007-2011 годы</t>
  </si>
  <si>
    <t>Субвенции на обязательное государственное страхование жизни граждан, участвующих в обеспечении общественного порядка</t>
  </si>
  <si>
    <t xml:space="preserve">      Управление культуры</t>
  </si>
  <si>
    <t>Субсидии на возмещение недополученных доходов, связанных с предоставлением льготного проезда по проездным документам для школьников, студентов и учащихся средних специальных учебных заведений</t>
  </si>
  <si>
    <t xml:space="preserve">      МУ "Городское кадастровое бюро"</t>
  </si>
  <si>
    <t xml:space="preserve">      МУ "Управление капитального строительства"</t>
  </si>
  <si>
    <t xml:space="preserve">   Содержание милиции общественной безопасности</t>
  </si>
  <si>
    <t xml:space="preserve">     Березниковская городская Дума</t>
  </si>
  <si>
    <t>Субсидии на возмещение недополученных доходов, связанных с  предоставлением льготного проезда по проездным документам учащихся школы № 14 с 1 по 4 классы, ранее обучавшихся в школе № 26 и проживающих в прилегающем к данной школе микрорайоне</t>
  </si>
  <si>
    <t>Субсидии  организациям, выполняющим перевозки пассажиров по маршрутам регулярного сообщения г.Березники</t>
  </si>
  <si>
    <t>Субсидии на возмещение недополученных доходов в связи с предоставленнием мер социальной поддержки работникам бюджетной сферы по оплате за содержание и ремонт жилого помещения в общежитиях, имеющих в своем составе муниципальный жилищный фонд</t>
  </si>
  <si>
    <t>Субсидии на возмещение недополученных доходов по оплате за содержание и ремонт жилого помещения за граждан, проживающих в общежитиях, имеющих в своем составе муниципальный жилищный фонд</t>
  </si>
  <si>
    <t>Расходы на содержание муниципального жилищного фонда в карналлитовой зоне</t>
  </si>
  <si>
    <t>Расходы на отопление муниципального жилищного фонда в карналлитовой зоне</t>
  </si>
  <si>
    <t>102 03 00</t>
  </si>
  <si>
    <t>Бюджетные инвестиции в объекты коммунальной инфраструктуры</t>
  </si>
  <si>
    <t>Содержание и ремонт городских автомобильных дорог и инженерных сооружений на них в границах городских округов и поселений в рамках благоустройства</t>
  </si>
  <si>
    <t>Субсидии на выполнение работ по содержанию водозабора "Сурмог"</t>
  </si>
  <si>
    <t>Мониторинг технического состояния жилищного фонда на территории г.Березники</t>
  </si>
  <si>
    <t>Расходы на содержание муниципального жилищного фонда в Правобережном районе г.Березники</t>
  </si>
  <si>
    <t>Расходы на отопление муниципального жилищного фонда в Правобережном районе г.Березники</t>
  </si>
  <si>
    <t>Управление благоустройства</t>
  </si>
  <si>
    <t>Разборка здания ДК "Калийщиков"</t>
  </si>
  <si>
    <t>Разработка ПСД и реконструкция водовода на правый берег от водовода "Усолка" до насосной станции 3 подъема</t>
  </si>
  <si>
    <t>Разработка ПСД для рекультивации городской свалки</t>
  </si>
  <si>
    <t>Городская целевая программа "Обеспечение жильем молодых семей в г.Березники на 2006-2010 годы"</t>
  </si>
  <si>
    <t xml:space="preserve">     Добровольная народная дружина</t>
  </si>
  <si>
    <t xml:space="preserve">     МУ "Управление гражданской защиты г.Березники"</t>
  </si>
  <si>
    <t>Строительство улично-дорожной сети и внеплощадочных инженерных коммуникаций в правобережном районе г.Березники (остатки средств 2008 года)</t>
  </si>
  <si>
    <t>Городская целевая комплексная Программа по предупреждению распространения в г. Березники заболевания, вызываемого вирусом иммунодефицита человека (ВИЧ-инфекции), "Анти-ВИЧ/СПИД" на 2009-2011 годы</t>
  </si>
  <si>
    <t>795 11 00</t>
  </si>
  <si>
    <t>Городская целевая Программа "Профилактика и лечение артериальной гипертонии в г.Березники на 2009-2013 г.г."</t>
  </si>
  <si>
    <t>Субвенции на обеспечение государственных гарантий на получение общедоступного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</si>
  <si>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521 02 24</t>
  </si>
  <si>
    <t>Субвенции на предоставление дополнительных мер материального обеспечения и социальной защиты работников образования</t>
  </si>
  <si>
    <t>Субвенции на согласование размещения объектов игорного бизнеса и осуществление контроля за размещением и деятельностью объектов игорного бизнеса</t>
  </si>
  <si>
    <t>Субвенции на передачу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сообщения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</si>
  <si>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</si>
  <si>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на обеспечение мер социальной поддержки детей-сирот и детей, оставшихся без попечения родителей</t>
  </si>
  <si>
    <t>Обеспечение жильем инвалидов войны и инвалидов боевых действий, участников Великой Отечественной войны, ветеранов боевых действий, воннослужащих, проходивших военную службу в период с 22 июня 1941 года по 3 сентября 1945 года, граждан, награжденных знаком "Жителю блокадного Ленинграда",  лиц, работавших на военных объектах в период Великой Отечественной войны, членов семьи погибших (умерших) инвалидов войны, участников ВОВ, ветеранов боевых действий, инвалидов и семей, имеющих детей-инвалидов</t>
  </si>
  <si>
    <t>520 09 01</t>
  </si>
  <si>
    <t>Ежемесячное денежное вознаграждение за классное руководство (федеральные средства)</t>
  </si>
  <si>
    <t>520 21 00</t>
  </si>
  <si>
    <t>521 02 17</t>
  </si>
  <si>
    <t>Субвенции на выполнение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</si>
  <si>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Средства на поощрения, применяемые администрацией г.Березники</t>
  </si>
  <si>
    <t>001 00 00</t>
  </si>
  <si>
    <t xml:space="preserve">Руководство и управление в сфере установленных функций </t>
  </si>
  <si>
    <t>Пенсии за выслугу лет лицам, замещавшим муниципальные должности муниципальной службы</t>
  </si>
  <si>
    <t>Расходы на денежные выплаты Почетным гражданам г.Березники</t>
  </si>
  <si>
    <t>Реконструкция треугольного сквера</t>
  </si>
  <si>
    <t>Реконструкция здания МУДОД ДЮСШ "Темп"</t>
  </si>
  <si>
    <t>Реконструкция вентиляционной системы иммунологической лаборатории детской больницы по адресу ул. Ломоносова, 102</t>
  </si>
  <si>
    <t>Обследование жилых домов на подработанных территориях для получения заключения о техническом состоянии строительных конструкций</t>
  </si>
  <si>
    <t>Расходы на охрану муниципального жилищного фонда в карналлитовой зоне</t>
  </si>
  <si>
    <t>Расходы на содержание сети наружных газопроводов</t>
  </si>
  <si>
    <t>Расходы на отопление подъездов №№ 6,7 жилого дома по ул. Тельмана, 4</t>
  </si>
  <si>
    <t>795 14 00</t>
  </si>
  <si>
    <t>Городская целевая программа "Строительство газопроводов и газификация многоквартирных жилых домов на 2009 год"</t>
  </si>
  <si>
    <t>Субсидии на возмещение затрат по содержанию мест захоронения</t>
  </si>
  <si>
    <t>795 15 00</t>
  </si>
  <si>
    <t>Городская целевая программа "Любимому городу нашу заботу"</t>
  </si>
  <si>
    <t>355 00 00</t>
  </si>
  <si>
    <t>Субсидии на возмещение затрат по захоронению невостребованных трупов умерших граждан</t>
  </si>
  <si>
    <t>Субсидии на возмещение затрат по перезахоронению останков умерших с городского кладбища в районе д.Дурино на городское кладбище в районе пос. Кропачево</t>
  </si>
  <si>
    <t>1100</t>
  </si>
  <si>
    <t>1102</t>
  </si>
  <si>
    <t>Субсидии бюджетам субъектов Российской Федерации и муниципальных образований (межбюджетные субсидии)</t>
  </si>
  <si>
    <t>521 03 00</t>
  </si>
  <si>
    <t>Субсидии бюджету Пермского края из бюджета города Березники в связи с одноканальным финансированием муниципальных учреждений здравоохранения</t>
  </si>
  <si>
    <t>Капитальный ремонт жилищного фонда</t>
  </si>
  <si>
    <t>Расходы на охрану расселяемого жилья по ул. Тельмана, 4</t>
  </si>
  <si>
    <t>Расходы на содержание внутридомовых инженерных сетей и оплату тепловой энергии подъездов №№ 6,7 жилого дома по ул. Тельмана, 4</t>
  </si>
  <si>
    <t xml:space="preserve">Обследование жилых домов для получения заключения о техническом состоянии строительных конструкций, разработка проектно-сметной документации по ремонту и усилению строительных конструкций зданий жилых домов, проведение ремонтных работ и работ по усилению строительных конструкций и инженерный мониторинг строительных конструкций жилых домов, государственная экспертиза проектов, авторский надзор за выполнением проектов </t>
  </si>
  <si>
    <t>Субсидия из регионального фонда софинансирования социальных расходов на реализацию приоритетного регионального проекта "Муниципальные дороги"</t>
  </si>
  <si>
    <t>Субсидия из регионального фонда софинансирования социальных расходов на реализацию приоритетного регионального проекта "Муниципальные дороги" (остатки 2008 года)</t>
  </si>
  <si>
    <t>Софинансирование приоритетного регионального проекта "Муниципальные дороги"</t>
  </si>
  <si>
    <t xml:space="preserve">Разработка ПСД и восстановление сетей наружного освещения </t>
  </si>
  <si>
    <t>Реконструкция Рябинового сквера на пересечении ул. Мира и ул. Юбилейная, в том числе детский игровой комплекс</t>
  </si>
  <si>
    <t>Субвенции на обеспечение хранения, комплектования, учета и использования архивных документов государственной части архивного фонда Пермского края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</si>
  <si>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РФ и субъектов РФ</t>
  </si>
  <si>
    <t>Поисковые и аварийно-спасательные работы</t>
  </si>
  <si>
    <t>Ведомственная целевая программа "Развитие системы дополнительного образования детей г.Березники на 2006-2010 годы"</t>
  </si>
  <si>
    <t xml:space="preserve">Пенсии за выслугу лет  </t>
  </si>
  <si>
    <t>Оказание услуг в установленной сфере деятельности</t>
  </si>
  <si>
    <t>ГУ 1 - ОГПС МЧС России Пермского края</t>
  </si>
  <si>
    <t>(тыс. руб.)</t>
  </si>
  <si>
    <t>Утверждено по бюджету</t>
  </si>
  <si>
    <t>Факт</t>
  </si>
  <si>
    <t>Дефицит (-), профицит (+)</t>
  </si>
  <si>
    <t>Софинансирование приоритетного регионального проекта "Новая школа"</t>
  </si>
  <si>
    <t xml:space="preserve">Ежемесячное денежное вознаграждение за классное руководство </t>
  </si>
  <si>
    <t>Ежемесячное денежное вознаграждение за классное руководство (остатки 2008 года)</t>
  </si>
  <si>
    <t>521 01 02</t>
  </si>
  <si>
    <t>Реализация региональных проектов</t>
  </si>
  <si>
    <t>010</t>
  </si>
  <si>
    <t>Фонд софинансирования</t>
  </si>
  <si>
    <t xml:space="preserve">Субсидия из регионального фонда софинансирования социальных расходов на реализацию приоритетного регионального проекта "Новая школа" </t>
  </si>
  <si>
    <t>521 01 00</t>
  </si>
  <si>
    <t>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</si>
  <si>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</si>
  <si>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</si>
  <si>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098 02 01</t>
  </si>
  <si>
    <t>Обеспечение мероприятий по капитальному ремонту многоквартирных домов</t>
  </si>
  <si>
    <t>Софинансирование приоритетного регионального проекта "Достойное жилье"</t>
  </si>
  <si>
    <t>522 06 00</t>
  </si>
  <si>
    <t>Краевая целевая программа "Семья и дети Пермского края на 2007-2010 годы"</t>
  </si>
  <si>
    <t>Субсидия из регионального фонда софинансирования социальных расходов на реализацию приоритетного регионального проекта "Новая школа" (остатки 2008 года)</t>
  </si>
  <si>
    <t>522 17 00</t>
  </si>
  <si>
    <t>Краевая целевая программа "Развитие физической культуры, спорта и здорового образа жизни в Пермском крае на 2007-2010 годы"</t>
  </si>
  <si>
    <t>к постановлению главы города</t>
  </si>
  <si>
    <t>Субвенции на исполнение функций по опеке и попечительству в отношении несовершеннолетних лиц (остатки 2008 года)</t>
  </si>
  <si>
    <t>505 50 00</t>
  </si>
  <si>
    <t xml:space="preserve">Закон Пермского края от  08.12.2006 №30  "Об обеспечении работников учреждений бюджетной сферы Пермского края путевками на санаторно-курортное лечение" </t>
  </si>
  <si>
    <t>505 50 01</t>
  </si>
  <si>
    <t>Обеспечение работников бюджетной сферы путевками на санаторно-курортное лечение</t>
  </si>
  <si>
    <t xml:space="preserve">   Комитет по вопросам образования</t>
  </si>
  <si>
    <t xml:space="preserve">   Управление здравоохранения</t>
  </si>
  <si>
    <t xml:space="preserve">   Управление культуры</t>
  </si>
  <si>
    <t xml:space="preserve">   Комитет по физической культуре и спорту</t>
  </si>
  <si>
    <t>104 00 00</t>
  </si>
  <si>
    <t>Федеральная целевая программа "Жилище" на 2002-2010 годы</t>
  </si>
  <si>
    <t>104 02 00</t>
  </si>
  <si>
    <t>Подпрограмма "Обеспечение жильем молодых семей"</t>
  </si>
  <si>
    <t>520 10 00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</si>
  <si>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</si>
  <si>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(остатки 2008 года)</t>
  </si>
  <si>
    <t>522 13 00</t>
  </si>
  <si>
    <t>Краевая целевая программа "Обеспечение жильем молодых семей в Пермском крае на 2007-2010 годы"</t>
  </si>
  <si>
    <t>Субвенции на обеспечение мер социальной поддержки детей-сирот и детей, оставшихся без попечения родителей (остатки 2008 года)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</si>
  <si>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(остатки 2008 года)</t>
  </si>
  <si>
    <t>450 06 02</t>
  </si>
  <si>
    <t>Субсидии, передаваемые бюджетам муниципальных районов (городских округов) на комплектование книжных фондов библиотек муниципальных образований за счет средств краевого бюджета</t>
  </si>
  <si>
    <t>Субсидии, передаваемые бюджетам муниципальных районов (городских округов) на комплектование книжных фондов библиотек муниципальных образований за счет средств краевого бюджета (остатки 2008 года)</t>
  </si>
  <si>
    <t>Субсидия из регионального фонда софинансирования социальных расходов на реализацию приоритетного регионального проекта "Качественное здравоохранение"</t>
  </si>
  <si>
    <t>Субсидия из регионального фонда софинансирования социальных расходов на реализацию приоритетного регионального проекта "Качественное здравоохранение" (остатки 2008 года)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</si>
  <si>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(остатки 2008 года)</t>
  </si>
  <si>
    <t>Субвенции на обеспечение донорской кровью и ее компонентами муниципальных учреждений здравоохранения (остатки 2008 года)</t>
  </si>
  <si>
    <t>505 37 01</t>
  </si>
  <si>
    <t>522 50 00</t>
  </si>
  <si>
    <t>795 18 00</t>
  </si>
  <si>
    <t>Краевая целевая программа "Развитие малого и среднего предпринимательства в Пермском крае на 2008-2011 годы"</t>
  </si>
  <si>
    <t>Городская целевая программа "Развитие малого и среднего предпринимательства в г.Березники на 2009-2011 годы"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</si>
  <si>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РФ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</si>
  <si>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РФ (остатки 2008 года)</t>
  </si>
  <si>
    <t>0412</t>
  </si>
  <si>
    <t>Другие вопросы в области национальной экономики</t>
  </si>
  <si>
    <t>300 00 00</t>
  </si>
  <si>
    <t>Реализация государственных функций в области национальной экономики</t>
  </si>
  <si>
    <t>300 01 00</t>
  </si>
  <si>
    <t>Мероприятия по землеустройству и землепользованию</t>
  </si>
  <si>
    <t>Городская целевая комплексная Программа по улучшению обеспечения муниципальных учреждений здравоохранения г. Березники врачебными кадрами на 2008-2012 годы"</t>
  </si>
  <si>
    <t>Строительство объекта "Жилая застройка в районе улиц Тельмана, Л.Толстого, Менжинского в г.Березники" в рамках подпрограммы "Модернизация объектов коммунальной инфраструктуры" ФЦП "Жилище" на 2002-2010 годы</t>
  </si>
  <si>
    <t>Реконструкция квартир в жилом доме по ул.Строителей, 20 для кабинета врача общей практики и опорного пункта милиции в Правобережном районе г.Березники</t>
  </si>
  <si>
    <t>Субсидия из регионального фонда софинансирования социальных расходов на реализацию приоритетного регионального проекта "Достойное жилье" (остатки 2008 года)</t>
  </si>
  <si>
    <t>Содержание спортивных площадок</t>
  </si>
  <si>
    <t>Проектирование и монтаж трансформаторной подстанции в районе малоэтажной застройки, ограниченном ул.Тельмана-Л.Толстого-Д.Бедного-Степанова</t>
  </si>
  <si>
    <t xml:space="preserve">    Реконструкция городских очистных сооружений</t>
  </si>
  <si>
    <t>104 03 02</t>
  </si>
  <si>
    <t>Реконструкция городских очистных сооружений (остатки 2008 года)</t>
  </si>
  <si>
    <t>104 03 00</t>
  </si>
  <si>
    <t>Подпрограмма "Модернизация объектов коммунальной инфраструктуры"</t>
  </si>
  <si>
    <t>Реконструкция городских очистных сооружений в г.Березники</t>
  </si>
  <si>
    <t>521 01 01</t>
  </si>
  <si>
    <t>Государственная поддержка, предоставляемая местным бюджетам на объекты муниципальной собственности</t>
  </si>
  <si>
    <t>Проектирование и строительство кладбища</t>
  </si>
  <si>
    <t>в том числе расходы на реализацию приоритетных региональных проектов</t>
  </si>
  <si>
    <t>Всего расходов без региональных проектов</t>
  </si>
  <si>
    <t>Реконструкция здания МУДОД ДЮСШ "Темп" (остатки 2008 года)</t>
  </si>
  <si>
    <t>202 02 01</t>
  </si>
  <si>
    <t>Обеспечение форменным обмундированием</t>
  </si>
  <si>
    <t>0405</t>
  </si>
  <si>
    <t>Сельское хозйство и рыболовство</t>
  </si>
  <si>
    <t>522 01 00</t>
  </si>
  <si>
    <t>Средства на реализацию краевой целевой программы "Развитие сельского хозяйства и регулирование рынков сельскохозяйственной продукции, сырья и продовольствия в Пермском крае на 2009-2012 годы"</t>
  </si>
  <si>
    <t>522 01 01</t>
  </si>
  <si>
    <t>505 37 02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</si>
  <si>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субъектов РФ</t>
  </si>
  <si>
    <t>Реконструкция жилого дома по ул. Тельмана, 4</t>
  </si>
  <si>
    <t>795 12 00</t>
  </si>
  <si>
    <t>Городская целевая программа "Капитальный ремонт крыш многоквартирных домов в городе Березники на 2009-2013 годы"</t>
  </si>
  <si>
    <t>795 13 00</t>
  </si>
  <si>
    <t>Городская целевая программа "Капитальный ремонт (замена) лифтового хозяйства многоквартирных домов в городе Березники на 2009-2013 годы, диспетчеризация лифтового хозяйства многоквартирных домов на 2009 год"</t>
  </si>
  <si>
    <t>Реконструкция городских очистных сооружений</t>
  </si>
  <si>
    <t>Строительство (монтаж оборудования) источников автономного и независимого электроснабжения лечебных учреждений</t>
  </si>
  <si>
    <t>Реконструкция помещений для детской музыкальной школы № 2 по адресу ул.П.Коммуны, 10</t>
  </si>
  <si>
    <t>Разработка ПСД для строительства лечебно-диагностического корпуса для МУ "Детская городская больница"</t>
  </si>
  <si>
    <t>795 08 00</t>
  </si>
  <si>
    <t xml:space="preserve">Комплексная целевая Программа развития физической культуры и спорта в г.Березники на 2007-2010 годы "Березники-спортивные" </t>
  </si>
  <si>
    <t>795 10 00</t>
  </si>
  <si>
    <t>Целевая городская программа оказания муниципальной помощи малоимущим семьям и гражданам "Поддержка и защита"</t>
  </si>
  <si>
    <t>520 24 00</t>
  </si>
  <si>
    <t>Межбюджетные трансферты на строительство (реконструкцию) спортивных объектов</t>
  </si>
  <si>
    <t>450 06 01</t>
  </si>
  <si>
    <t>102 02 11</t>
  </si>
  <si>
    <t>Строительство (приобретение) жилья для реабилитированных лиц, имеющих инвалидность или являющихся пенсионерами</t>
  </si>
  <si>
    <t>Закон Пермского края от  08.12.2006 №30  "Об обеспечении работников учреждений бюджетной сферы Пермского края путевками на санаторно-курортное лечение" (остатки средств 2008 года)</t>
  </si>
  <si>
    <t>520 10 01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</si>
  <si>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(федеральные средства)</t>
  </si>
  <si>
    <t>0401</t>
  </si>
  <si>
    <t>Общеэкономические вопросы</t>
  </si>
  <si>
    <t>510 00 00</t>
  </si>
  <si>
    <t>Реализация государственной политики занятости населения</t>
  </si>
  <si>
    <t>510 00 01</t>
  </si>
  <si>
    <t>Реализация за счет средств краевого бюджета дополнительных мероприятий, направленных на снижение напряженности на рынке труда</t>
  </si>
  <si>
    <t>510 03 00</t>
  </si>
  <si>
    <t>Реализация за счет субсидии из федерального бюджета дополнительных мероприятий, направленных на снижение напряженности на рынке труда субъектов РФ</t>
  </si>
  <si>
    <t>(форма К-9)</t>
  </si>
  <si>
    <t>Приложение 2</t>
  </si>
  <si>
    <t>Городская целевая комплексная Программа профилактики алкоголизма, наркомании и токсикомании в детской, подростковой и молодежной среде г.Березники на 2008-2010 годы</t>
  </si>
  <si>
    <t>0406</t>
  </si>
  <si>
    <t>Водное хозяйство</t>
  </si>
  <si>
    <t>280 01 00</t>
  </si>
  <si>
    <t>Софинансирование приоритетного регионального проекта "Качественное здравоохранение"</t>
  </si>
  <si>
    <t>795 19 00</t>
  </si>
  <si>
    <t>Городская целевая Программа по осуществлению дополнительных денежных выплат врачам-хирургам и врачам анестезиологам-реаниматологам стационаров муниципальных учреждений здравоохранения</t>
  </si>
  <si>
    <t>Осуществление отдельных полномочий в области водных отношений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</si>
  <si>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субъектов РФ (остатки 2008 года)</t>
  </si>
  <si>
    <t xml:space="preserve">Субсидия из регионального фонда софинансирования социальных расходов на реализацию приоритетного регионального проекта "Достойное жилье" </t>
  </si>
  <si>
    <t>Государственная поддержка, предоставляемая местным бюджетам на объекты капитального строительства муниципальной собственности в рамках реализации подпрограммы "Модернизация объектов коммунальной инфраструктуры" ФЦП "Жилище" на 2002-2010 годы</t>
  </si>
  <si>
    <t>521 01 06</t>
  </si>
  <si>
    <t>522 06 01</t>
  </si>
  <si>
    <t>Строительство (приобретение) жилья для детей-сирот, детей, оставшихся без попечения родителей</t>
  </si>
  <si>
    <t>Строительство (приобретение) жилья для детей-сирот, детей, оставшихся без попечения родителей (остатки средств 2008 года)</t>
  </si>
  <si>
    <t xml:space="preserve">Реконструкция городских очистных сооружений </t>
  </si>
  <si>
    <t>795 16 00</t>
  </si>
  <si>
    <t>Городская целевая программа "Отлов и стерилизация безнадзорных (бездомных) животных в городе Березники на 2009-2011 годы"</t>
  </si>
  <si>
    <t>0105</t>
  </si>
  <si>
    <t>001 40 00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</si>
  <si>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</si>
  <si>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</si>
  <si>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Мероприятия по предупреждению и ликвидации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</si>
  <si>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</si>
  <si>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 (остатки 2008 года)</t>
  </si>
  <si>
    <t>Уточненный план</t>
  </si>
  <si>
    <t>Субсидии, передаваемые бюджетам муниципальных районов (городских округов) на комплектование книжных фондов библиотек муниципальных образований за счет средств федерального бюджета (остатки 2008 года)</t>
  </si>
  <si>
    <t>Исполнение бюджета города Березники по расходам за 9 месяцев 2009 года</t>
  </si>
  <si>
    <t>Субсидии, передаваемые бюджетам муниципальных районов (городских округов) на комплектование книжных фондов библиотек муниципальных образований за счет средств федерального бюджета</t>
  </si>
  <si>
    <t xml:space="preserve">092 01 02 </t>
  </si>
  <si>
    <t>218 00 00</t>
  </si>
  <si>
    <t>260</t>
  </si>
  <si>
    <t>Обеспечение ремонтных работ кровли здания МУП "Троллейбусное управление"</t>
  </si>
  <si>
    <t xml:space="preserve">Составление (изменение и дополнение) списков кандидатов в присяжные заседатели федеральных судов общей юрисдикции в Российской Федерации </t>
  </si>
  <si>
    <t>Обеспечение перевозки имущества жителей двадцати квартир, подлежащего реконструкции жилого дома № 43 по ул.Свердлова</t>
  </si>
  <si>
    <t>003 27 00</t>
  </si>
  <si>
    <t>Проведение статистических обследований и переписей</t>
  </si>
  <si>
    <t>092 01 08</t>
  </si>
  <si>
    <t>092 01 09</t>
  </si>
  <si>
    <t>Мероприятия по реализации социальных задач</t>
  </si>
  <si>
    <t>Возврат средств в краевой бюджет по акту ревизии</t>
  </si>
  <si>
    <t>795 17 00</t>
  </si>
  <si>
    <t>Программа реформирования муниципальных финансов муниципального образования "Город Березники" на 2008-2010 годы</t>
  </si>
  <si>
    <t xml:space="preserve">   Финансовое управление</t>
  </si>
  <si>
    <t xml:space="preserve">   Управление по распоряжению муниципальной собственностью</t>
  </si>
  <si>
    <t xml:space="preserve">   МУ "Управление гражданской защиты г.Березники"</t>
  </si>
  <si>
    <t xml:space="preserve">   Администрация города</t>
  </si>
  <si>
    <t xml:space="preserve">   Березниковская городская Дума</t>
  </si>
  <si>
    <t xml:space="preserve">   Контрольно-счетная палата г.Березники</t>
  </si>
  <si>
    <t xml:space="preserve">   МУ "Объединенный комитет территориального управления"</t>
  </si>
  <si>
    <t xml:space="preserve">   МУДОД "Дворец спорта для детей и юношества по плаванию"</t>
  </si>
  <si>
    <t>Субвенции на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развитии, специальных учебно-воспитательных учреждениях открытого типа...</t>
  </si>
  <si>
    <t>Субвенции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участковых врачей-терапевтов участковых, врачей-педиатров участковых, медицинскими сестрами врачей общей практики (семейных врачей)</t>
  </si>
  <si>
    <t>450 06 00</t>
  </si>
  <si>
    <t>Комплектование книжных фондов библиотек муниципальных образований</t>
  </si>
  <si>
    <t>520 17 00</t>
  </si>
  <si>
    <t>Создание новых образовательных центров</t>
  </si>
  <si>
    <t>Разделы, подраздел</t>
  </si>
  <si>
    <t>Целевая статья</t>
  </si>
  <si>
    <t>Вид расходов</t>
  </si>
  <si>
    <t>Наименование расходов</t>
  </si>
  <si>
    <t>0100</t>
  </si>
  <si>
    <t>Общегосударственные вопросы</t>
  </si>
  <si>
    <t>0102</t>
  </si>
  <si>
    <t>0103</t>
  </si>
  <si>
    <t>0104</t>
  </si>
  <si>
    <t>Администрация города</t>
  </si>
  <si>
    <t>0106</t>
  </si>
  <si>
    <t>0107</t>
  </si>
  <si>
    <t>Обеспечение проведения выборов и референдумов</t>
  </si>
  <si>
    <t>0112</t>
  </si>
  <si>
    <t>Резервные фонды</t>
  </si>
  <si>
    <t xml:space="preserve"> 070 00 00</t>
  </si>
  <si>
    <t>Другие общегосударственные вопросы</t>
  </si>
  <si>
    <t>Содержание учреждений за счет средств от рыночной продажи товаров и услуг</t>
  </si>
  <si>
    <t>090 00 00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</si>
  <si>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</si>
  <si>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 xml:space="preserve"> 092 00 00</t>
  </si>
  <si>
    <t>Реализация государственных функций, связанных с общегосударственным управлением</t>
  </si>
  <si>
    <t>Содержание учреждений за счет безвозмездных поступлений от предпринимательской деятельности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</si>
  <si>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</si>
  <si>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</si>
  <si>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</si>
  <si>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</si>
  <si>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</si>
  <si>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</si>
  <si>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</si>
  <si>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</si>
  <si>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</si>
  <si>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</si>
  <si>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</si>
  <si>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350 00 00</t>
  </si>
  <si>
    <t>Поддержка жилищного хозяйства</t>
  </si>
  <si>
    <t>0502</t>
  </si>
  <si>
    <t>Коммунальное хозяйство</t>
  </si>
  <si>
    <t>351 00 00</t>
  </si>
  <si>
    <t>Поддержка коммунального хозяйства</t>
  </si>
  <si>
    <t>Другие вопросы в области жилищно-коммунального хозяйства</t>
  </si>
  <si>
    <t>0600</t>
  </si>
  <si>
    <t>Охрана окружающей среды</t>
  </si>
  <si>
    <t>Другие вопросы в области охраны окружающей среды</t>
  </si>
  <si>
    <t>Природоохранные мероприятия</t>
  </si>
  <si>
    <t>0700</t>
  </si>
  <si>
    <t>Образование</t>
  </si>
  <si>
    <t>0701</t>
  </si>
  <si>
    <t>Дошкольное образование</t>
  </si>
  <si>
    <t>420 00 00</t>
  </si>
  <si>
    <t>Детские дошкольные учреждения</t>
  </si>
  <si>
    <t>Обеспечение деятельности подведомственных учреждений</t>
  </si>
  <si>
    <t>Комитет по вопросам образования</t>
  </si>
  <si>
    <t>0702</t>
  </si>
  <si>
    <t>Общее образование</t>
  </si>
  <si>
    <t>421 00 00</t>
  </si>
  <si>
    <t>Школы-детские сады, школы начальные, неполные средние и средние</t>
  </si>
  <si>
    <t>423 00 00</t>
  </si>
  <si>
    <t>Учреждения по внешкольной работе с детьми</t>
  </si>
  <si>
    <t>Управление культуры</t>
  </si>
  <si>
    <t xml:space="preserve">             Комитет по вопросам образования</t>
  </si>
  <si>
    <t xml:space="preserve">             Управление культуры</t>
  </si>
  <si>
    <t>0707</t>
  </si>
  <si>
    <t>Молодежная политика и оздоровление детей</t>
  </si>
  <si>
    <t>431 00 00</t>
  </si>
  <si>
    <t>Организационно-воспитательная работа с молодежью</t>
  </si>
  <si>
    <t>432 00 00</t>
  </si>
  <si>
    <t xml:space="preserve">             Комитет по физической культуре</t>
  </si>
  <si>
    <t>0709</t>
  </si>
  <si>
    <t>Другие вопросы в области образования</t>
  </si>
  <si>
    <t>435 00 00</t>
  </si>
  <si>
    <t>Учреждения, обеспечивающие предоставление услуг в сфере образования</t>
  </si>
  <si>
    <t>Проведение мероприятий для детей и молодежи</t>
  </si>
  <si>
    <t>452 00 00</t>
  </si>
  <si>
    <t>505 00 00</t>
  </si>
  <si>
    <t>0800</t>
  </si>
  <si>
    <t>Культура, кинематография и средства массовой информации</t>
  </si>
  <si>
    <t>0801</t>
  </si>
  <si>
    <t xml:space="preserve">Культура </t>
  </si>
  <si>
    <t>440 00 00</t>
  </si>
  <si>
    <t>Дворцы и дома культуры, другие учреждения культуры и средств массовой информации</t>
  </si>
  <si>
    <t>441 00 00</t>
  </si>
  <si>
    <t>Музеи и постоянные выставки</t>
  </si>
  <si>
    <t>442 00 00</t>
  </si>
  <si>
    <t>Библиотеки</t>
  </si>
  <si>
    <t>443 00 00</t>
  </si>
  <si>
    <t>Театры, цирки, концертные и другие организации исполнительских искусств</t>
  </si>
  <si>
    <t>450 00 00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</si>
  <si>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</si>
  <si>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</si>
  <si>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Городские мероприятия</t>
  </si>
  <si>
    <t>0806</t>
  </si>
  <si>
    <t>Другие вопросы в области культуры, кинематографии и средств массовой информации</t>
  </si>
  <si>
    <t>0900</t>
  </si>
  <si>
    <t>0901</t>
  </si>
  <si>
    <t>470 00 00</t>
  </si>
  <si>
    <t>Больницы, клиники, госпитали, медико-санитарные части</t>
  </si>
  <si>
    <t>Управление здравоохранения</t>
  </si>
  <si>
    <t>471 00 00</t>
  </si>
  <si>
    <t>Поликлиники, амбулатории, диагностические центры</t>
  </si>
  <si>
    <t>477 00 00</t>
  </si>
  <si>
    <t>Станции скорой и неотложной помощи</t>
  </si>
  <si>
    <t>0902</t>
  </si>
  <si>
    <t>512 00 00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</si>
</sst>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_ ;[Red]\-#,##0\ "/>
    <numFmt numFmtId="167" formatCode="#,##0.0_ ;[Red]\-#,##0.0\ "/>
    <numFmt numFmtId="168" formatCode="#,##0.0;\-#,##0.0"/>
    <numFmt numFmtId="169" formatCode="#,##0.0"/>
    <numFmt numFmtId="170" formatCode="#,##0.000"/>
    <numFmt numFmtId="171" formatCode="0_ ;[Red]\-0\ "/>
    <numFmt numFmtId="172" formatCode="#,##0_р_."/>
    <numFmt numFmtId="173" formatCode="#,##0.0_ ;\-#,##0.0\ "/>
    <numFmt numFmtId="174" formatCode="#,##0.00_ ;[Red]\-#,##0.00\ "/>
    <numFmt numFmtId="175" formatCode="0.000%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.0;[Red]\-#,##0.0"/>
    <numFmt numFmtId="193" formatCode="0.0_ ;[Red]\-0.0\ "/>
    <numFmt numFmtId="194" formatCode="d\ mmmm\,\ yyyy"/>
    <numFmt numFmtId="195" formatCode="#,##0.000_ ;[Red]\-#,##0.000\ "/>
    <numFmt numFmtId="196" formatCode="_*\ &quot; &quot;_-"/>
    <numFmt numFmtId="197" formatCode="_-* #,##0_-;\-* #,##0_-;_-* &quot; &quot;_-;_-@_-"/>
    <numFmt numFmtId="198" formatCode="_-* #,##0.0&quot;р.&quot;_-;\-* #,##0.0&quot;р.&quot;_-;_-* &quot;-&quot;?&quot;р.&quot;_-;_-@_-"/>
    <numFmt numFmtId="199" formatCode="_-* #,##0.0_р_._-;\-* #,##0.0_р_._-;_-* &quot;-&quot;?_р_._-;_-@_-"/>
    <numFmt numFmtId="200" formatCode="_-* #,##0.00_р_._-;\-* #,##0.00_р_._-;_-* &quot;-&quot;?_р_._-;_-@_-"/>
    <numFmt numFmtId="201" formatCode="_-* #,##0_р_._-;\-* #,##0_р_._-;_-* &quot;-&quot;?_р_._-;_-@_-"/>
    <numFmt numFmtId="202" formatCode="[$-FC19]d\ mmmm\ yyyy\ &quot;г.&quot;"/>
    <numFmt numFmtId="203" formatCode="0.0000"/>
    <numFmt numFmtId="204" formatCode="0.000"/>
    <numFmt numFmtId="205" formatCode="0.00000"/>
    <numFmt numFmtId="206" formatCode="0.000000"/>
    <numFmt numFmtId="207" formatCode="0.0000000"/>
  </numFmts>
  <fonts count="22">
    <font>
      <sz val="10"/>
      <name val="Arial Cyr"/>
      <family val="0"/>
    </font>
    <font>
      <sz val="12"/>
      <name val="Arial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b/>
      <i/>
      <sz val="12"/>
      <name val="Times New Roman Cyr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 Cyr"/>
      <family val="0"/>
    </font>
    <font>
      <b/>
      <sz val="12"/>
      <name val="Times New Roman Cyr"/>
      <family val="0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49" fontId="4" fillId="0" borderId="0" xfId="21" applyNumberFormat="1" applyFont="1" applyAlignment="1">
      <alignment/>
      <protection/>
    </xf>
    <xf numFmtId="198" fontId="4" fillId="0" borderId="0" xfId="21" applyNumberFormat="1" applyFont="1" applyAlignment="1">
      <alignment/>
      <protection/>
    </xf>
    <xf numFmtId="3" fontId="7" fillId="0" borderId="1" xfId="22" applyNumberFormat="1" applyFont="1" applyBorder="1" applyAlignment="1">
      <alignment horizontal="left" vertical="center" wrapText="1"/>
      <protection/>
    </xf>
    <xf numFmtId="3" fontId="8" fillId="0" borderId="1" xfId="22" applyNumberFormat="1" applyFont="1" applyBorder="1" applyAlignment="1">
      <alignment horizontal="left" vertical="center" wrapText="1"/>
      <protection/>
    </xf>
    <xf numFmtId="3" fontId="8" fillId="0" borderId="2" xfId="22" applyNumberFormat="1" applyFont="1" applyBorder="1" applyAlignment="1">
      <alignment horizontal="left" vertical="center" wrapText="1"/>
      <protection/>
    </xf>
    <xf numFmtId="3" fontId="4" fillId="0" borderId="2" xfId="22" applyNumberFormat="1" applyFont="1" applyBorder="1" applyAlignment="1">
      <alignment vertical="center" wrapText="1"/>
      <protection/>
    </xf>
    <xf numFmtId="3" fontId="7" fillId="0" borderId="2" xfId="22" applyNumberFormat="1" applyFont="1" applyBorder="1" applyAlignment="1">
      <alignment horizontal="left" vertical="center" wrapText="1"/>
      <protection/>
    </xf>
    <xf numFmtId="3" fontId="7" fillId="0" borderId="3" xfId="22" applyNumberFormat="1" applyFont="1" applyBorder="1" applyAlignment="1">
      <alignment horizontal="left" vertical="center" wrapText="1"/>
      <protection/>
    </xf>
    <xf numFmtId="3" fontId="4" fillId="0" borderId="2" xfId="22" applyNumberFormat="1" applyFont="1" applyBorder="1" applyAlignment="1">
      <alignment horizontal="left" vertical="center" wrapText="1"/>
      <protection/>
    </xf>
    <xf numFmtId="3" fontId="4" fillId="0" borderId="2" xfId="22" applyNumberFormat="1" applyFont="1" applyBorder="1" applyAlignment="1">
      <alignment vertical="center" wrapText="1"/>
      <protection/>
    </xf>
    <xf numFmtId="3" fontId="7" fillId="0" borderId="1" xfId="22" applyNumberFormat="1" applyFont="1" applyBorder="1" applyAlignment="1">
      <alignment vertical="center" wrapText="1"/>
      <protection/>
    </xf>
    <xf numFmtId="3" fontId="7" fillId="0" borderId="1" xfId="22" applyNumberFormat="1" applyFont="1" applyBorder="1" applyAlignment="1">
      <alignment horizontal="left" vertical="center" wrapText="1"/>
      <protection/>
    </xf>
    <xf numFmtId="3" fontId="4" fillId="0" borderId="1" xfId="22" applyNumberFormat="1" applyFont="1" applyBorder="1" applyAlignment="1">
      <alignment horizontal="left" vertical="center" wrapText="1"/>
      <protection/>
    </xf>
    <xf numFmtId="3" fontId="4" fillId="0" borderId="3" xfId="22" applyNumberFormat="1" applyFont="1" applyBorder="1" applyAlignment="1">
      <alignment vertical="center" wrapText="1"/>
      <protection/>
    </xf>
    <xf numFmtId="3" fontId="7" fillId="0" borderId="3" xfId="22" applyNumberFormat="1" applyFont="1" applyBorder="1" applyAlignment="1">
      <alignment horizontal="left" vertical="center" wrapText="1"/>
      <protection/>
    </xf>
    <xf numFmtId="166" fontId="8" fillId="0" borderId="3" xfId="22" applyNumberFormat="1" applyFont="1" applyBorder="1" applyAlignment="1">
      <alignment horizontal="left" vertical="center" wrapText="1"/>
      <protection/>
    </xf>
    <xf numFmtId="166" fontId="7" fillId="0" borderId="4" xfId="22" applyNumberFormat="1" applyFont="1" applyBorder="1" applyAlignment="1">
      <alignment horizontal="left" vertical="center" wrapText="1"/>
      <protection/>
    </xf>
    <xf numFmtId="166" fontId="4" fillId="0" borderId="2" xfId="22" applyNumberFormat="1" applyFont="1" applyBorder="1" applyAlignment="1">
      <alignment horizontal="left" vertical="center" wrapText="1"/>
      <protection/>
    </xf>
    <xf numFmtId="166" fontId="4" fillId="0" borderId="4" xfId="22" applyNumberFormat="1" applyFont="1" applyBorder="1" applyAlignment="1">
      <alignment horizontal="left" vertical="center" wrapText="1"/>
      <protection/>
    </xf>
    <xf numFmtId="3" fontId="8" fillId="0" borderId="2" xfId="22" applyNumberFormat="1" applyFont="1" applyBorder="1" applyAlignment="1">
      <alignment vertical="center" wrapText="1"/>
      <protection/>
    </xf>
    <xf numFmtId="3" fontId="7" fillId="0" borderId="4" xfId="22" applyNumberFormat="1" applyFont="1" applyBorder="1" applyAlignment="1">
      <alignment vertical="center" wrapText="1"/>
      <protection/>
    </xf>
    <xf numFmtId="3" fontId="4" fillId="0" borderId="4" xfId="22" applyNumberFormat="1" applyFont="1" applyBorder="1" applyAlignment="1">
      <alignment vertical="center" wrapText="1"/>
      <protection/>
    </xf>
    <xf numFmtId="49" fontId="7" fillId="0" borderId="3" xfId="21" applyNumberFormat="1" applyFont="1" applyBorder="1" applyAlignment="1">
      <alignment horizontal="center" vertical="center" wrapText="1"/>
      <protection/>
    </xf>
    <xf numFmtId="49" fontId="7" fillId="0" borderId="3" xfId="21" applyNumberFormat="1" applyFont="1" applyBorder="1" applyAlignment="1">
      <alignment horizontal="center" vertical="center" textRotation="90" wrapText="1"/>
      <protection/>
    </xf>
    <xf numFmtId="49" fontId="8" fillId="0" borderId="3" xfId="21" applyNumberFormat="1" applyFont="1" applyBorder="1" applyAlignment="1">
      <alignment horizontal="center" vertical="center" wrapText="1"/>
      <protection/>
    </xf>
    <xf numFmtId="166" fontId="7" fillId="0" borderId="3" xfId="22" applyNumberFormat="1" applyFont="1" applyBorder="1" applyAlignment="1">
      <alignment vertical="center" wrapText="1"/>
      <protection/>
    </xf>
    <xf numFmtId="3" fontId="8" fillId="0" borderId="2" xfId="22" applyNumberFormat="1" applyFont="1" applyBorder="1" applyAlignment="1">
      <alignment vertical="center" wrapText="1"/>
      <protection/>
    </xf>
    <xf numFmtId="3" fontId="7" fillId="0" borderId="5" xfId="22" applyNumberFormat="1" applyFont="1" applyBorder="1" applyAlignment="1">
      <alignment horizontal="left" vertical="center" wrapText="1"/>
      <protection/>
    </xf>
    <xf numFmtId="3" fontId="10" fillId="0" borderId="2" xfId="22" applyNumberFormat="1" applyFont="1" applyBorder="1" applyAlignment="1">
      <alignment vertical="center" wrapText="1"/>
      <protection/>
    </xf>
    <xf numFmtId="0" fontId="4" fillId="0" borderId="0" xfId="21" applyFont="1" applyAlignment="1">
      <alignment vertical="center" wrapText="1"/>
      <protection/>
    </xf>
    <xf numFmtId="166" fontId="4" fillId="0" borderId="3" xfId="22" applyNumberFormat="1" applyFont="1" applyBorder="1" applyAlignment="1">
      <alignment horizontal="left" vertical="center" wrapText="1"/>
      <protection/>
    </xf>
    <xf numFmtId="3" fontId="7" fillId="0" borderId="3" xfId="22" applyNumberFormat="1" applyFont="1" applyBorder="1" applyAlignment="1">
      <alignment vertical="center" wrapText="1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8" fillId="0" borderId="3" xfId="22" applyNumberFormat="1" applyFont="1" applyBorder="1" applyAlignment="1">
      <alignment vertical="center" wrapText="1"/>
      <protection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166" fontId="8" fillId="0" borderId="3" xfId="22" applyNumberFormat="1" applyFont="1" applyBorder="1" applyAlignment="1">
      <alignment vertical="center" wrapText="1"/>
      <protection/>
    </xf>
    <xf numFmtId="166" fontId="4" fillId="0" borderId="3" xfId="22" applyNumberFormat="1" applyFont="1" applyBorder="1" applyAlignment="1">
      <alignment vertical="center" wrapText="1"/>
      <protection/>
    </xf>
    <xf numFmtId="3" fontId="4" fillId="0" borderId="3" xfId="22" applyNumberFormat="1" applyFont="1" applyBorder="1" applyAlignment="1">
      <alignment vertical="center" wrapText="1"/>
      <protection/>
    </xf>
    <xf numFmtId="49" fontId="7" fillId="0" borderId="3" xfId="22" applyNumberFormat="1" applyFont="1" applyBorder="1" applyAlignment="1">
      <alignment horizontal="center" vertical="top"/>
      <protection/>
    </xf>
    <xf numFmtId="3" fontId="4" fillId="0" borderId="1" xfId="22" applyNumberFormat="1" applyFont="1" applyBorder="1" applyAlignment="1">
      <alignment vertical="center" wrapText="1"/>
      <protection/>
    </xf>
    <xf numFmtId="0" fontId="14" fillId="0" borderId="3" xfId="0" applyFont="1" applyBorder="1" applyAlignment="1">
      <alignment vertical="center" wrapText="1"/>
    </xf>
    <xf numFmtId="3" fontId="15" fillId="0" borderId="3" xfId="22" applyNumberFormat="1" applyFont="1" applyBorder="1" applyAlignment="1">
      <alignment horizontal="left" vertical="center" wrapText="1"/>
      <protection/>
    </xf>
    <xf numFmtId="49" fontId="14" fillId="0" borderId="3" xfId="0" applyNumberFormat="1" applyFont="1" applyFill="1" applyBorder="1" applyAlignment="1">
      <alignment horizontal="center" vertical="top" wrapText="1"/>
    </xf>
    <xf numFmtId="3" fontId="14" fillId="0" borderId="3" xfId="22" applyNumberFormat="1" applyFont="1" applyBorder="1" applyAlignment="1">
      <alignment horizontal="left" vertical="center" wrapText="1"/>
      <protection/>
    </xf>
    <xf numFmtId="3" fontId="16" fillId="0" borderId="3" xfId="22" applyNumberFormat="1" applyFont="1" applyBorder="1" applyAlignment="1">
      <alignment horizontal="left" vertical="center" wrapText="1"/>
      <protection/>
    </xf>
    <xf numFmtId="0" fontId="16" fillId="0" borderId="3" xfId="0" applyFont="1" applyBorder="1" applyAlignment="1">
      <alignment vertical="center" wrapText="1"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169" fontId="7" fillId="0" borderId="3" xfId="21" applyNumberFormat="1" applyFont="1" applyBorder="1" applyAlignment="1">
      <alignment horizontal="center"/>
      <protection/>
    </xf>
    <xf numFmtId="169" fontId="8" fillId="0" borderId="3" xfId="21" applyNumberFormat="1" applyFont="1" applyBorder="1" applyAlignment="1">
      <alignment horizontal="center"/>
      <protection/>
    </xf>
    <xf numFmtId="169" fontId="4" fillId="0" borderId="3" xfId="21" applyNumberFormat="1" applyFont="1" applyBorder="1" applyAlignment="1">
      <alignment horizontal="center"/>
      <protection/>
    </xf>
    <xf numFmtId="169" fontId="14" fillId="0" borderId="3" xfId="0" applyNumberFormat="1" applyFont="1" applyBorder="1" applyAlignment="1">
      <alignment horizontal="center" vertical="center" wrapText="1"/>
    </xf>
    <xf numFmtId="169" fontId="15" fillId="0" borderId="3" xfId="22" applyNumberFormat="1" applyFont="1" applyFill="1" applyBorder="1" applyAlignment="1">
      <alignment horizontal="center" vertical="center" wrapText="1"/>
      <protection/>
    </xf>
    <xf numFmtId="169" fontId="15" fillId="0" borderId="3" xfId="0" applyNumberFormat="1" applyFont="1" applyBorder="1" applyAlignment="1">
      <alignment horizontal="center" vertical="center" wrapText="1"/>
    </xf>
    <xf numFmtId="169" fontId="14" fillId="0" borderId="3" xfId="2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49" fontId="4" fillId="0" borderId="0" xfId="21" applyNumberFormat="1" applyFont="1" applyAlignment="1">
      <alignment horizontal="center"/>
      <protection/>
    </xf>
    <xf numFmtId="49" fontId="8" fillId="0" borderId="3" xfId="22" applyNumberFormat="1" applyFont="1" applyBorder="1" applyAlignment="1">
      <alignment horizontal="center" vertical="top"/>
      <protection/>
    </xf>
    <xf numFmtId="49" fontId="7" fillId="0" borderId="0" xfId="22" applyNumberFormat="1" applyFont="1" applyBorder="1" applyAlignment="1">
      <alignment horizontal="center" vertical="top"/>
      <protection/>
    </xf>
    <xf numFmtId="49" fontId="8" fillId="0" borderId="3" xfId="22" applyNumberFormat="1" applyFont="1" applyBorder="1" applyAlignment="1">
      <alignment horizontal="center" vertical="top"/>
      <protection/>
    </xf>
    <xf numFmtId="49" fontId="7" fillId="0" borderId="3" xfId="22" applyNumberFormat="1" applyFont="1" applyBorder="1" applyAlignment="1">
      <alignment horizontal="center" vertical="top"/>
      <protection/>
    </xf>
    <xf numFmtId="49" fontId="4" fillId="0" borderId="3" xfId="22" applyNumberFormat="1" applyFont="1" applyBorder="1" applyAlignment="1">
      <alignment horizontal="center" vertical="top"/>
      <protection/>
    </xf>
    <xf numFmtId="3" fontId="4" fillId="0" borderId="1" xfId="22" applyNumberFormat="1" applyFont="1" applyBorder="1" applyAlignment="1">
      <alignment horizontal="left" vertical="center" wrapText="1"/>
      <protection/>
    </xf>
    <xf numFmtId="49" fontId="9" fillId="0" borderId="3" xfId="22" applyNumberFormat="1" applyFont="1" applyBorder="1" applyAlignment="1">
      <alignment horizontal="center" vertical="top"/>
      <protection/>
    </xf>
    <xf numFmtId="3" fontId="9" fillId="0" borderId="1" xfId="22" applyNumberFormat="1" applyFont="1" applyBorder="1" applyAlignment="1">
      <alignment horizontal="left" vertical="center" wrapText="1"/>
      <protection/>
    </xf>
    <xf numFmtId="3" fontId="4" fillId="0" borderId="1" xfId="22" applyNumberFormat="1" applyFont="1" applyBorder="1" applyAlignment="1">
      <alignment vertical="center" wrapText="1"/>
      <protection/>
    </xf>
    <xf numFmtId="49" fontId="4" fillId="0" borderId="3" xfId="22" applyNumberFormat="1" applyFont="1" applyBorder="1" applyAlignment="1">
      <alignment horizontal="center" vertical="top"/>
      <protection/>
    </xf>
    <xf numFmtId="3" fontId="4" fillId="0" borderId="3" xfId="22" applyNumberFormat="1" applyFont="1" applyBorder="1" applyAlignment="1">
      <alignment horizontal="left" vertical="center" wrapText="1"/>
      <protection/>
    </xf>
    <xf numFmtId="49" fontId="4" fillId="0" borderId="3" xfId="22" applyNumberFormat="1" applyFont="1" applyBorder="1" applyAlignment="1">
      <alignment horizontal="center" vertical="center"/>
      <protection/>
    </xf>
    <xf numFmtId="49" fontId="9" fillId="0" borderId="3" xfId="22" applyNumberFormat="1" applyFont="1" applyBorder="1" applyAlignment="1">
      <alignment horizontal="center" vertical="top"/>
      <protection/>
    </xf>
    <xf numFmtId="3" fontId="7" fillId="0" borderId="6" xfId="22" applyNumberFormat="1" applyFont="1" applyBorder="1" applyAlignment="1">
      <alignment horizontal="center" vertical="center" wrapText="1"/>
      <protection/>
    </xf>
    <xf numFmtId="3" fontId="4" fillId="0" borderId="6" xfId="22" applyNumberFormat="1" applyFont="1" applyBorder="1" applyAlignment="1">
      <alignment horizontal="center" vertical="center" wrapText="1"/>
      <protection/>
    </xf>
    <xf numFmtId="49" fontId="4" fillId="0" borderId="6" xfId="22" applyNumberFormat="1" applyFont="1" applyBorder="1" applyAlignment="1">
      <alignment horizontal="center" vertical="center" wrapText="1"/>
      <protection/>
    </xf>
    <xf numFmtId="49" fontId="8" fillId="0" borderId="3" xfId="22" applyNumberFormat="1" applyFont="1" applyBorder="1" applyAlignment="1">
      <alignment horizontal="center" vertical="center" wrapText="1"/>
      <protection/>
    </xf>
    <xf numFmtId="3" fontId="8" fillId="0" borderId="3" xfId="22" applyNumberFormat="1" applyFont="1" applyBorder="1" applyAlignment="1">
      <alignment horizontal="center" vertical="center" wrapText="1"/>
      <protection/>
    </xf>
    <xf numFmtId="49" fontId="7" fillId="0" borderId="6" xfId="22" applyNumberFormat="1" applyFont="1" applyBorder="1" applyAlignment="1">
      <alignment horizontal="center" vertical="center" wrapText="1"/>
      <protection/>
    </xf>
    <xf numFmtId="49" fontId="4" fillId="0" borderId="3" xfId="22" applyNumberFormat="1" applyFont="1" applyBorder="1" applyAlignment="1">
      <alignment horizontal="center" vertical="center"/>
      <protection/>
    </xf>
    <xf numFmtId="3" fontId="8" fillId="0" borderId="3" xfId="22" applyNumberFormat="1" applyFont="1" applyBorder="1" applyAlignment="1">
      <alignment horizontal="center" vertical="center" wrapText="1"/>
      <protection/>
    </xf>
    <xf numFmtId="3" fontId="4" fillId="0" borderId="3" xfId="22" applyNumberFormat="1" applyFont="1" applyBorder="1" applyAlignment="1">
      <alignment horizontal="center" vertical="center" wrapText="1"/>
      <protection/>
    </xf>
    <xf numFmtId="3" fontId="8" fillId="0" borderId="6" xfId="22" applyNumberFormat="1" applyFont="1" applyBorder="1" applyAlignment="1">
      <alignment horizontal="center" vertical="center" wrapText="1"/>
      <protection/>
    </xf>
    <xf numFmtId="3" fontId="9" fillId="0" borderId="6" xfId="22" applyNumberFormat="1" applyFont="1" applyBorder="1" applyAlignment="1">
      <alignment horizontal="center" vertical="center" wrapText="1"/>
      <protection/>
    </xf>
    <xf numFmtId="49" fontId="4" fillId="0" borderId="6" xfId="22" applyNumberFormat="1" applyFont="1" applyBorder="1" applyAlignment="1">
      <alignment horizontal="center" vertical="center" wrapText="1"/>
      <protection/>
    </xf>
    <xf numFmtId="3" fontId="4" fillId="0" borderId="6" xfId="22" applyNumberFormat="1" applyFont="1" applyBorder="1" applyAlignment="1">
      <alignment horizontal="center" vertical="center" wrapText="1"/>
      <protection/>
    </xf>
    <xf numFmtId="3" fontId="7" fillId="0" borderId="3" xfId="22" applyNumberFormat="1" applyFont="1" applyBorder="1" applyAlignment="1">
      <alignment horizontal="center" vertical="center" wrapText="1"/>
      <protection/>
    </xf>
    <xf numFmtId="166" fontId="8" fillId="0" borderId="3" xfId="22" applyNumberFormat="1" applyFont="1" applyBorder="1" applyAlignment="1">
      <alignment horizontal="center" vertical="center" wrapText="1"/>
      <protection/>
    </xf>
    <xf numFmtId="166" fontId="7" fillId="0" borderId="3" xfId="22" applyNumberFormat="1" applyFont="1" applyBorder="1" applyAlignment="1">
      <alignment horizontal="center" vertical="center" wrapText="1"/>
      <protection/>
    </xf>
    <xf numFmtId="166" fontId="4" fillId="0" borderId="3" xfId="22" applyNumberFormat="1" applyFont="1" applyBorder="1" applyAlignment="1">
      <alignment horizontal="center" vertical="center" wrapText="1"/>
      <protection/>
    </xf>
    <xf numFmtId="166" fontId="9" fillId="0" borderId="3" xfId="22" applyNumberFormat="1" applyFont="1" applyBorder="1" applyAlignment="1">
      <alignment horizontal="center" vertical="center" wrapText="1"/>
      <protection/>
    </xf>
    <xf numFmtId="49" fontId="7" fillId="0" borderId="3" xfId="22" applyNumberFormat="1" applyFont="1" applyBorder="1" applyAlignment="1">
      <alignment horizontal="center" vertical="center"/>
      <protection/>
    </xf>
    <xf numFmtId="3" fontId="4" fillId="0" borderId="3" xfId="22" applyNumberFormat="1" applyFont="1" applyBorder="1" applyAlignment="1">
      <alignment horizontal="center" vertical="center" wrapText="1"/>
      <protection/>
    </xf>
    <xf numFmtId="0" fontId="15" fillId="0" borderId="3" xfId="0" applyFont="1" applyBorder="1" applyAlignment="1">
      <alignment vertical="center" wrapText="1"/>
    </xf>
    <xf numFmtId="0" fontId="0" fillId="0" borderId="0" xfId="0" applyFont="1" applyAlignment="1">
      <alignment/>
    </xf>
    <xf numFmtId="49" fontId="15" fillId="0" borderId="3" xfId="0" applyNumberFormat="1" applyFont="1" applyFill="1" applyBorder="1" applyAlignment="1">
      <alignment horizontal="center" vertical="top" wrapText="1"/>
    </xf>
    <xf numFmtId="169" fontId="15" fillId="0" borderId="3" xfId="22" applyNumberFormat="1" applyFont="1" applyBorder="1" applyAlignment="1">
      <alignment horizontal="center" vertical="center" wrapText="1"/>
      <protection/>
    </xf>
    <xf numFmtId="49" fontId="4" fillId="0" borderId="3" xfId="21" applyNumberFormat="1" applyFont="1" applyBorder="1" applyAlignment="1">
      <alignment horizontal="center" vertical="center" wrapText="1"/>
      <protection/>
    </xf>
    <xf numFmtId="166" fontId="4" fillId="0" borderId="3" xfId="22" applyNumberFormat="1" applyFont="1" applyBorder="1" applyAlignment="1">
      <alignment vertical="center" wrapText="1"/>
      <protection/>
    </xf>
    <xf numFmtId="166" fontId="7" fillId="0" borderId="3" xfId="22" applyNumberFormat="1" applyFont="1" applyBorder="1" applyAlignment="1">
      <alignment horizontal="left" vertical="center" wrapText="1"/>
      <protection/>
    </xf>
    <xf numFmtId="3" fontId="8" fillId="0" borderId="3" xfId="22" applyNumberFormat="1" applyFont="1" applyBorder="1" applyAlignment="1">
      <alignment horizontal="left" vertical="center" wrapText="1"/>
      <protection/>
    </xf>
    <xf numFmtId="3" fontId="4" fillId="0" borderId="3" xfId="22" applyNumberFormat="1" applyFont="1" applyBorder="1" applyAlignment="1">
      <alignment horizontal="left" vertical="center" wrapText="1"/>
      <protection/>
    </xf>
    <xf numFmtId="169" fontId="16" fillId="0" borderId="3" xfId="22" applyNumberFormat="1" applyFont="1" applyFill="1" applyBorder="1" applyAlignment="1">
      <alignment horizontal="center" vertical="center" wrapText="1"/>
      <protection/>
    </xf>
    <xf numFmtId="3" fontId="8" fillId="0" borderId="3" xfId="22" applyNumberFormat="1" applyFont="1" applyBorder="1" applyAlignment="1">
      <alignment horizontal="left" vertical="center" wrapText="1"/>
      <protection/>
    </xf>
    <xf numFmtId="3" fontId="7" fillId="0" borderId="3" xfId="22" applyNumberFormat="1" applyFont="1" applyBorder="1" applyAlignment="1">
      <alignment vertical="center" wrapText="1"/>
      <protection/>
    </xf>
    <xf numFmtId="49" fontId="4" fillId="0" borderId="3" xfId="22" applyNumberFormat="1" applyFont="1" applyBorder="1" applyAlignment="1">
      <alignment horizontal="center" vertical="center" wrapText="1"/>
      <protection/>
    </xf>
    <xf numFmtId="3" fontId="8" fillId="0" borderId="3" xfId="22" applyNumberFormat="1" applyFont="1" applyBorder="1" applyAlignment="1">
      <alignment vertical="center" wrapText="1"/>
      <protection/>
    </xf>
    <xf numFmtId="49" fontId="8" fillId="0" borderId="3" xfId="22" applyNumberFormat="1" applyFont="1" applyBorder="1" applyAlignment="1">
      <alignment horizontal="center" vertical="center"/>
      <protection/>
    </xf>
    <xf numFmtId="49" fontId="7" fillId="0" borderId="3" xfId="22" applyNumberFormat="1" applyFont="1" applyBorder="1" applyAlignment="1">
      <alignment horizontal="center" vertical="center"/>
      <protection/>
    </xf>
    <xf numFmtId="49" fontId="9" fillId="0" borderId="3" xfId="22" applyNumberFormat="1" applyFont="1" applyBorder="1" applyAlignment="1">
      <alignment horizontal="center" vertical="center"/>
      <protection/>
    </xf>
    <xf numFmtId="49" fontId="7" fillId="0" borderId="6" xfId="22" applyNumberFormat="1" applyFont="1" applyBorder="1" applyAlignment="1">
      <alignment horizontal="center" vertical="center"/>
      <protection/>
    </xf>
    <xf numFmtId="49" fontId="8" fillId="0" borderId="6" xfId="22" applyNumberFormat="1" applyFont="1" applyBorder="1" applyAlignment="1">
      <alignment horizontal="center" vertical="center"/>
      <protection/>
    </xf>
    <xf numFmtId="49" fontId="4" fillId="0" borderId="6" xfId="22" applyNumberFormat="1" applyFont="1" applyBorder="1" applyAlignment="1">
      <alignment horizontal="center" vertical="center"/>
      <protection/>
    </xf>
    <xf numFmtId="49" fontId="8" fillId="0" borderId="3" xfId="22" applyNumberFormat="1" applyFont="1" applyBorder="1" applyAlignment="1">
      <alignment horizontal="center" vertical="center"/>
      <protection/>
    </xf>
    <xf numFmtId="49" fontId="4" fillId="0" borderId="6" xfId="22" applyNumberFormat="1" applyFont="1" applyBorder="1" applyAlignment="1">
      <alignment horizontal="center" vertical="center"/>
      <protection/>
    </xf>
    <xf numFmtId="49" fontId="9" fillId="0" borderId="3" xfId="22" applyNumberFormat="1" applyFont="1" applyBorder="1" applyAlignment="1">
      <alignment horizontal="center" vertical="center"/>
      <protection/>
    </xf>
    <xf numFmtId="49" fontId="14" fillId="0" borderId="3" xfId="0" applyNumberFormat="1" applyFont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49" fontId="4" fillId="0" borderId="0" xfId="22" applyNumberFormat="1" applyFont="1" applyBorder="1" applyAlignment="1">
      <alignment horizontal="center" vertical="center"/>
      <protection/>
    </xf>
    <xf numFmtId="49" fontId="4" fillId="0" borderId="3" xfId="21" applyNumberFormat="1" applyFont="1" applyBorder="1" applyAlignment="1">
      <alignment horizontal="center" vertical="center"/>
      <protection/>
    </xf>
    <xf numFmtId="49" fontId="10" fillId="0" borderId="3" xfId="22" applyNumberFormat="1" applyFont="1" applyBorder="1" applyAlignment="1">
      <alignment horizontal="center" vertical="center"/>
      <protection/>
    </xf>
    <xf numFmtId="49" fontId="4" fillId="0" borderId="0" xfId="21" applyNumberFormat="1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9" fontId="7" fillId="0" borderId="2" xfId="22" applyNumberFormat="1" applyFont="1" applyBorder="1" applyAlignment="1">
      <alignment horizontal="left" vertical="center" wrapText="1"/>
      <protection/>
    </xf>
    <xf numFmtId="49" fontId="4" fillId="0" borderId="1" xfId="22" applyNumberFormat="1" applyFont="1" applyBorder="1" applyAlignment="1">
      <alignment horizontal="left" vertical="center" wrapText="1"/>
      <protection/>
    </xf>
    <xf numFmtId="49" fontId="7" fillId="0" borderId="1" xfId="22" applyNumberFormat="1" applyFont="1" applyBorder="1" applyAlignment="1">
      <alignment horizontal="left" vertical="center" wrapText="1"/>
      <protection/>
    </xf>
    <xf numFmtId="3" fontId="9" fillId="0" borderId="2" xfId="22" applyNumberFormat="1" applyFont="1" applyBorder="1" applyAlignment="1">
      <alignment vertical="center" wrapText="1"/>
      <protection/>
    </xf>
    <xf numFmtId="0" fontId="15" fillId="0" borderId="2" xfId="0" applyFont="1" applyBorder="1" applyAlignment="1">
      <alignment vertical="center" wrapText="1"/>
    </xf>
    <xf numFmtId="49" fontId="4" fillId="0" borderId="3" xfId="21" applyNumberFormat="1" applyFont="1" applyBorder="1" applyAlignment="1">
      <alignment horizontal="left" vertical="center" wrapText="1"/>
      <protection/>
    </xf>
    <xf numFmtId="3" fontId="9" fillId="0" borderId="3" xfId="22" applyNumberFormat="1" applyFont="1" applyBorder="1" applyAlignment="1">
      <alignment vertical="center" wrapText="1"/>
      <protection/>
    </xf>
    <xf numFmtId="49" fontId="7" fillId="0" borderId="3" xfId="21" applyNumberFormat="1" applyFont="1" applyBorder="1" applyAlignment="1">
      <alignment horizontal="left" vertical="center" wrapText="1"/>
      <protection/>
    </xf>
    <xf numFmtId="49" fontId="7" fillId="0" borderId="3" xfId="22" applyNumberFormat="1" applyFont="1" applyBorder="1" applyAlignment="1">
      <alignment horizontal="left" vertical="center" wrapText="1"/>
      <protection/>
    </xf>
    <xf numFmtId="49" fontId="4" fillId="0" borderId="3" xfId="22" applyNumberFormat="1" applyFont="1" applyBorder="1" applyAlignment="1">
      <alignment horizontal="left" vertical="center" wrapText="1"/>
      <protection/>
    </xf>
    <xf numFmtId="3" fontId="9" fillId="0" borderId="0" xfId="22" applyNumberFormat="1" applyFont="1" applyBorder="1" applyAlignment="1">
      <alignment vertical="center" wrapText="1"/>
      <protection/>
    </xf>
    <xf numFmtId="49" fontId="8" fillId="0" borderId="3" xfId="22" applyNumberFormat="1" applyFont="1" applyBorder="1" applyAlignment="1">
      <alignment horizontal="left" vertical="center" wrapText="1"/>
      <protection/>
    </xf>
    <xf numFmtId="0" fontId="7" fillId="0" borderId="3" xfId="21" applyFont="1" applyBorder="1" applyAlignment="1">
      <alignment vertical="center"/>
      <protection/>
    </xf>
    <xf numFmtId="0" fontId="8" fillId="0" borderId="3" xfId="21" applyFont="1" applyBorder="1" applyAlignment="1">
      <alignment vertical="center"/>
      <protection/>
    </xf>
    <xf numFmtId="0" fontId="7" fillId="0" borderId="3" xfId="21" applyFont="1" applyBorder="1" applyAlignment="1">
      <alignment vertical="center" wrapText="1"/>
      <protection/>
    </xf>
    <xf numFmtId="0" fontId="4" fillId="0" borderId="3" xfId="21" applyFont="1" applyBorder="1" applyAlignment="1">
      <alignment vertical="center"/>
      <protection/>
    </xf>
    <xf numFmtId="0" fontId="7" fillId="0" borderId="3" xfId="21" applyFont="1" applyBorder="1" applyAlignment="1">
      <alignment vertical="center"/>
      <protection/>
    </xf>
    <xf numFmtId="0" fontId="7" fillId="0" borderId="2" xfId="21" applyFont="1" applyBorder="1" applyAlignment="1">
      <alignment vertical="center"/>
      <protection/>
    </xf>
    <xf numFmtId="49" fontId="7" fillId="0" borderId="3" xfId="22" applyNumberFormat="1" applyFont="1" applyBorder="1" applyAlignment="1">
      <alignment horizontal="left" vertical="center"/>
      <protection/>
    </xf>
    <xf numFmtId="49" fontId="8" fillId="0" borderId="2" xfId="22" applyNumberFormat="1" applyFont="1" applyBorder="1" applyAlignment="1">
      <alignment horizontal="left" vertical="center" wrapText="1"/>
      <protection/>
    </xf>
    <xf numFmtId="49" fontId="4" fillId="0" borderId="3" xfId="21" applyNumberFormat="1" applyFont="1" applyBorder="1" applyAlignment="1">
      <alignment horizontal="left" vertical="center" wrapText="1"/>
      <protection/>
    </xf>
    <xf numFmtId="3" fontId="4" fillId="0" borderId="5" xfId="22" applyNumberFormat="1" applyFont="1" applyBorder="1" applyAlignment="1">
      <alignment vertical="center" wrapText="1"/>
      <protection/>
    </xf>
    <xf numFmtId="0" fontId="0" fillId="0" borderId="0" xfId="0" applyAlignment="1">
      <alignment vertical="center"/>
    </xf>
    <xf numFmtId="2" fontId="4" fillId="0" borderId="3" xfId="22" applyNumberFormat="1" applyFont="1" applyBorder="1" applyAlignment="1">
      <alignment horizontal="left" vertical="center" wrapText="1"/>
      <protection/>
    </xf>
    <xf numFmtId="0" fontId="15" fillId="0" borderId="0" xfId="0" applyFont="1" applyAlignment="1">
      <alignment horizontal="right"/>
    </xf>
    <xf numFmtId="169" fontId="4" fillId="0" borderId="3" xfId="21" applyNumberFormat="1" applyFont="1" applyBorder="1" applyAlignment="1">
      <alignment horizontal="center" vertical="center" wrapText="1"/>
      <protection/>
    </xf>
    <xf numFmtId="0" fontId="15" fillId="0" borderId="3" xfId="0" applyFont="1" applyBorder="1" applyAlignment="1">
      <alignment horizontal="center" vertical="center" wrapText="1"/>
    </xf>
    <xf numFmtId="169" fontId="7" fillId="0" borderId="6" xfId="21" applyNumberFormat="1" applyFont="1" applyBorder="1" applyAlignment="1">
      <alignment horizontal="center"/>
      <protection/>
    </xf>
    <xf numFmtId="49" fontId="4" fillId="0" borderId="3" xfId="21" applyNumberFormat="1" applyFont="1" applyBorder="1" applyAlignment="1">
      <alignment horizontal="center" vertical="center" textRotation="90" wrapText="1"/>
      <protection/>
    </xf>
    <xf numFmtId="0" fontId="6" fillId="0" borderId="3" xfId="21" applyFont="1" applyBorder="1" applyAlignment="1">
      <alignment horizontal="center" vertical="center" wrapText="1"/>
      <protection/>
    </xf>
    <xf numFmtId="0" fontId="15" fillId="0" borderId="3" xfId="0" applyFont="1" applyBorder="1" applyAlignment="1">
      <alignment horizontal="center" vertical="center"/>
    </xf>
    <xf numFmtId="169" fontId="15" fillId="0" borderId="3" xfId="0" applyNumberFormat="1" applyFont="1" applyBorder="1" applyAlignment="1">
      <alignment horizontal="center" vertical="center"/>
    </xf>
    <xf numFmtId="169" fontId="14" fillId="0" borderId="3" xfId="21" applyNumberFormat="1" applyFont="1" applyBorder="1" applyAlignment="1">
      <alignment horizontal="center" vertical="center"/>
      <protection/>
    </xf>
    <xf numFmtId="169" fontId="15" fillId="0" borderId="3" xfId="21" applyNumberFormat="1" applyFont="1" applyBorder="1" applyAlignment="1">
      <alignment horizontal="center" vertical="center"/>
      <protection/>
    </xf>
    <xf numFmtId="169" fontId="16" fillId="0" borderId="3" xfId="21" applyNumberFormat="1" applyFont="1" applyBorder="1" applyAlignment="1">
      <alignment horizontal="center" vertical="center"/>
      <protection/>
    </xf>
    <xf numFmtId="169" fontId="17" fillId="0" borderId="3" xfId="21" applyNumberFormat="1" applyFont="1" applyBorder="1" applyAlignment="1">
      <alignment horizontal="center" vertical="center"/>
      <protection/>
    </xf>
    <xf numFmtId="0" fontId="17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69" fontId="18" fillId="0" borderId="3" xfId="21" applyNumberFormat="1" applyFont="1" applyBorder="1" applyAlignment="1">
      <alignment horizontal="center" vertical="center"/>
      <protection/>
    </xf>
    <xf numFmtId="169" fontId="7" fillId="0" borderId="6" xfId="21" applyNumberFormat="1" applyFont="1" applyBorder="1" applyAlignment="1">
      <alignment horizontal="center" vertical="center"/>
      <protection/>
    </xf>
    <xf numFmtId="169" fontId="7" fillId="0" borderId="3" xfId="21" applyNumberFormat="1" applyFont="1" applyBorder="1" applyAlignment="1">
      <alignment horizontal="center" vertical="center"/>
      <protection/>
    </xf>
    <xf numFmtId="169" fontId="4" fillId="0" borderId="3" xfId="21" applyNumberFormat="1" applyFont="1" applyBorder="1" applyAlignment="1">
      <alignment horizontal="center" vertical="center"/>
      <protection/>
    </xf>
    <xf numFmtId="169" fontId="8" fillId="0" borderId="3" xfId="21" applyNumberFormat="1" applyFont="1" applyBorder="1" applyAlignment="1">
      <alignment horizontal="center" vertical="center"/>
      <protection/>
    </xf>
    <xf numFmtId="169" fontId="7" fillId="0" borderId="3" xfId="21" applyNumberFormat="1" applyFont="1" applyBorder="1" applyAlignment="1">
      <alignment horizontal="center" vertical="center"/>
      <protection/>
    </xf>
    <xf numFmtId="169" fontId="4" fillId="0" borderId="3" xfId="21" applyNumberFormat="1" applyFont="1" applyBorder="1" applyAlignment="1">
      <alignment horizontal="center" vertical="center"/>
      <protection/>
    </xf>
    <xf numFmtId="169" fontId="8" fillId="0" borderId="3" xfId="21" applyNumberFormat="1" applyFont="1" applyBorder="1" applyAlignment="1">
      <alignment horizontal="center" vertical="center"/>
      <protection/>
    </xf>
    <xf numFmtId="169" fontId="9" fillId="0" borderId="3" xfId="21" applyNumberFormat="1" applyFont="1" applyBorder="1" applyAlignment="1">
      <alignment horizontal="center" vertical="center"/>
      <protection/>
    </xf>
    <xf numFmtId="169" fontId="9" fillId="0" borderId="3" xfId="21" applyNumberFormat="1" applyFont="1" applyBorder="1" applyAlignment="1">
      <alignment horizontal="center" vertical="center"/>
      <protection/>
    </xf>
    <xf numFmtId="169" fontId="9" fillId="0" borderId="0" xfId="21" applyNumberFormat="1" applyFont="1" applyBorder="1" applyAlignment="1">
      <alignment horizontal="center" vertical="center"/>
      <protection/>
    </xf>
    <xf numFmtId="169" fontId="10" fillId="0" borderId="3" xfId="21" applyNumberFormat="1" applyFont="1" applyBorder="1" applyAlignment="1">
      <alignment horizontal="center" vertical="center"/>
      <protection/>
    </xf>
    <xf numFmtId="169" fontId="4" fillId="0" borderId="0" xfId="21" applyNumberFormat="1" applyFont="1" applyAlignment="1">
      <alignment vertical="center"/>
      <protection/>
    </xf>
    <xf numFmtId="169" fontId="0" fillId="0" borderId="0" xfId="0" applyNumberFormat="1" applyAlignment="1">
      <alignment vertical="center"/>
    </xf>
    <xf numFmtId="0" fontId="15" fillId="0" borderId="0" xfId="0" applyFont="1" applyBorder="1" applyAlignment="1">
      <alignment horizontal="center" vertical="center"/>
    </xf>
    <xf numFmtId="169" fontId="17" fillId="0" borderId="3" xfId="0" applyNumberFormat="1" applyFont="1" applyBorder="1" applyAlignment="1">
      <alignment horizontal="center" vertical="center"/>
    </xf>
    <xf numFmtId="169" fontId="16" fillId="0" borderId="3" xfId="0" applyNumberFormat="1" applyFont="1" applyBorder="1" applyAlignment="1">
      <alignment horizontal="center" vertical="center" wrapText="1"/>
    </xf>
    <xf numFmtId="3" fontId="10" fillId="0" borderId="3" xfId="22" applyNumberFormat="1" applyFont="1" applyBorder="1" applyAlignment="1">
      <alignment vertical="center" wrapText="1"/>
      <protection/>
    </xf>
    <xf numFmtId="169" fontId="8" fillId="0" borderId="3" xfId="21" applyNumberFormat="1" applyFont="1" applyBorder="1" applyAlignment="1">
      <alignment horizontal="center"/>
      <protection/>
    </xf>
    <xf numFmtId="165" fontId="15" fillId="0" borderId="3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165" fontId="16" fillId="0" borderId="3" xfId="0" applyNumberFormat="1" applyFont="1" applyBorder="1" applyAlignment="1">
      <alignment horizontal="center" vertical="center"/>
    </xf>
    <xf numFmtId="165" fontId="17" fillId="0" borderId="3" xfId="0" applyNumberFormat="1" applyFont="1" applyBorder="1" applyAlignment="1">
      <alignment horizontal="center" vertical="center"/>
    </xf>
    <xf numFmtId="166" fontId="4" fillId="0" borderId="7" xfId="22" applyNumberFormat="1" applyFont="1" applyBorder="1" applyAlignment="1">
      <alignment vertical="center" wrapText="1"/>
      <protection/>
    </xf>
    <xf numFmtId="166" fontId="4" fillId="0" borderId="2" xfId="22" applyNumberFormat="1" applyFont="1" applyBorder="1" applyAlignment="1">
      <alignment vertical="center" wrapText="1"/>
      <protection/>
    </xf>
    <xf numFmtId="3" fontId="4" fillId="0" borderId="5" xfId="22" applyNumberFormat="1" applyFont="1" applyBorder="1" applyAlignment="1">
      <alignment horizontal="left" vertical="center" wrapText="1"/>
      <protection/>
    </xf>
    <xf numFmtId="3" fontId="19" fillId="0" borderId="3" xfId="22" applyNumberFormat="1" applyFont="1" applyBorder="1" applyAlignment="1">
      <alignment vertical="center" wrapText="1"/>
      <protection/>
    </xf>
    <xf numFmtId="3" fontId="20" fillId="0" borderId="3" xfId="22" applyNumberFormat="1" applyFont="1" applyBorder="1" applyAlignment="1">
      <alignment vertical="center" wrapText="1"/>
      <protection/>
    </xf>
    <xf numFmtId="169" fontId="21" fillId="0" borderId="3" xfId="21" applyNumberFormat="1" applyFont="1" applyBorder="1" applyAlignment="1">
      <alignment horizontal="center" vertical="center"/>
      <protection/>
    </xf>
    <xf numFmtId="169" fontId="20" fillId="0" borderId="3" xfId="21" applyNumberFormat="1" applyFont="1" applyBorder="1" applyAlignment="1">
      <alignment horizontal="center" vertical="center"/>
      <protection/>
    </xf>
    <xf numFmtId="0" fontId="15" fillId="0" borderId="3" xfId="0" applyFont="1" applyBorder="1" applyAlignment="1">
      <alignment wrapText="1"/>
    </xf>
    <xf numFmtId="166" fontId="7" fillId="0" borderId="2" xfId="22" applyNumberFormat="1" applyFont="1" applyBorder="1" applyAlignment="1">
      <alignment vertical="center" wrapText="1"/>
      <protection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49" fontId="5" fillId="0" borderId="0" xfId="21" applyNumberFormat="1" applyFont="1" applyAlignment="1">
      <alignment horizontal="center" wrapText="1"/>
      <protection/>
    </xf>
    <xf numFmtId="0" fontId="0" fillId="0" borderId="0" xfId="0" applyAlignment="1">
      <alignment/>
    </xf>
    <xf numFmtId="169" fontId="0" fillId="0" borderId="0" xfId="0" applyNumberFormat="1" applyAlignment="1">
      <alignment horizontal="left"/>
    </xf>
  </cellXfs>
  <cellStyles count="13">
    <cellStyle name="Normal" xfId="0"/>
    <cellStyle name="Comma [0]" xfId="15"/>
    <cellStyle name="Currency [0]" xfId="16"/>
    <cellStyle name="Normal_Sheet1" xfId="17"/>
    <cellStyle name="Hyperlink" xfId="18"/>
    <cellStyle name="Currency" xfId="19"/>
    <cellStyle name="Currency [0]" xfId="20"/>
    <cellStyle name="Обычный_Бюджет2001_1" xfId="21"/>
    <cellStyle name="Обычный_РАСХ98" xfId="22"/>
    <cellStyle name="Followed Hyperlink" xfId="23"/>
    <cellStyle name="Percent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8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5.375" style="0" customWidth="1"/>
    <col min="2" max="2" width="10.25390625" style="58" customWidth="1"/>
    <col min="3" max="3" width="4.375" style="58" customWidth="1"/>
    <col min="4" max="4" width="44.375" style="0" customWidth="1"/>
    <col min="5" max="5" width="12.125" style="50" customWidth="1"/>
    <col min="6" max="6" width="12.00390625" style="0" customWidth="1"/>
    <col min="7" max="7" width="12.625" style="0" customWidth="1"/>
  </cols>
  <sheetData>
    <row r="1" spans="5:7" ht="12.75">
      <c r="E1" s="204" t="s">
        <v>457</v>
      </c>
      <c r="F1" s="204"/>
      <c r="G1" s="204"/>
    </row>
    <row r="2" spans="5:7" ht="12.75">
      <c r="E2" s="204" t="s">
        <v>359</v>
      </c>
      <c r="F2" s="204"/>
      <c r="G2" s="204"/>
    </row>
    <row r="3" spans="5:7" ht="12.75">
      <c r="E3" s="204" t="s">
        <v>112</v>
      </c>
      <c r="F3" s="204"/>
      <c r="G3" s="204"/>
    </row>
    <row r="4" spans="5:7" ht="12.75">
      <c r="E4" s="49"/>
      <c r="G4" s="152" t="s">
        <v>456</v>
      </c>
    </row>
    <row r="6" spans="1:7" ht="12.75" customHeight="1">
      <c r="A6" s="1"/>
      <c r="B6" s="202" t="s">
        <v>485</v>
      </c>
      <c r="C6" s="203"/>
      <c r="D6" s="203"/>
      <c r="E6" s="203"/>
      <c r="F6" s="203"/>
      <c r="G6" s="203"/>
    </row>
    <row r="7" spans="1:7" ht="12.75">
      <c r="A7" s="1"/>
      <c r="B7" s="59"/>
      <c r="C7" s="59"/>
      <c r="D7" s="2"/>
      <c r="G7" s="152" t="s">
        <v>335</v>
      </c>
    </row>
    <row r="8" spans="1:7" ht="78" customHeight="1">
      <c r="A8" s="156" t="s">
        <v>515</v>
      </c>
      <c r="B8" s="156" t="s">
        <v>516</v>
      </c>
      <c r="C8" s="156" t="s">
        <v>517</v>
      </c>
      <c r="D8" s="157" t="s">
        <v>518</v>
      </c>
      <c r="E8" s="153" t="s">
        <v>336</v>
      </c>
      <c r="F8" s="154" t="s">
        <v>483</v>
      </c>
      <c r="G8" s="154" t="s">
        <v>337</v>
      </c>
    </row>
    <row r="9" spans="1:7" ht="12.75">
      <c r="A9" s="110" t="s">
        <v>519</v>
      </c>
      <c r="B9" s="110"/>
      <c r="C9" s="73"/>
      <c r="D9" s="3" t="s">
        <v>520</v>
      </c>
      <c r="E9" s="169">
        <f>E10+E14+E23+E46+E73+E77+E58</f>
        <v>155189.1</v>
      </c>
      <c r="F9" s="155">
        <f>F10+F14+F23+F46+F73+F77+F58+F40</f>
        <v>129040.3</v>
      </c>
      <c r="G9" s="155">
        <f>G10+G14+G23+G46+G73+G77+G58+G40</f>
        <v>106936.3</v>
      </c>
    </row>
    <row r="10" spans="1:7" ht="40.5">
      <c r="A10" s="111" t="s">
        <v>521</v>
      </c>
      <c r="B10" s="91"/>
      <c r="C10" s="73"/>
      <c r="D10" s="4" t="s">
        <v>61</v>
      </c>
      <c r="E10" s="172">
        <f>E11</f>
        <v>1006</v>
      </c>
      <c r="F10" s="52">
        <f>F11</f>
        <v>1006</v>
      </c>
      <c r="G10" s="52">
        <f>G11</f>
        <v>871.8</v>
      </c>
    </row>
    <row r="11" spans="1:7" ht="25.5">
      <c r="A11" s="110"/>
      <c r="B11" s="41" t="s">
        <v>63</v>
      </c>
      <c r="C11" s="73"/>
      <c r="D11" s="128" t="s">
        <v>62</v>
      </c>
      <c r="E11" s="170">
        <f>E13</f>
        <v>1006</v>
      </c>
      <c r="F11" s="51">
        <f>F13</f>
        <v>1006</v>
      </c>
      <c r="G11" s="51">
        <f>G13</f>
        <v>871.8</v>
      </c>
    </row>
    <row r="12" spans="1:7" s="37" customFormat="1" ht="12.75">
      <c r="A12" s="112"/>
      <c r="B12" s="64" t="s">
        <v>69</v>
      </c>
      <c r="C12" s="74"/>
      <c r="D12" s="65" t="s">
        <v>33</v>
      </c>
      <c r="E12" s="171">
        <f>E13</f>
        <v>1006</v>
      </c>
      <c r="F12" s="53">
        <f>F13</f>
        <v>1006</v>
      </c>
      <c r="G12" s="53">
        <f>G13</f>
        <v>871.8</v>
      </c>
    </row>
    <row r="13" spans="1:7" s="37" customFormat="1" ht="12.75">
      <c r="A13" s="112"/>
      <c r="B13" s="64"/>
      <c r="C13" s="75" t="s">
        <v>85</v>
      </c>
      <c r="D13" s="65" t="s">
        <v>70</v>
      </c>
      <c r="E13" s="171">
        <v>1006</v>
      </c>
      <c r="F13" s="187">
        <v>1006</v>
      </c>
      <c r="G13" s="158">
        <v>871.8</v>
      </c>
    </row>
    <row r="14" spans="1:7" ht="54">
      <c r="A14" s="111" t="s">
        <v>522</v>
      </c>
      <c r="B14" s="41"/>
      <c r="C14" s="73"/>
      <c r="D14" s="4" t="s">
        <v>64</v>
      </c>
      <c r="E14" s="172">
        <f>E15</f>
        <v>5299.3</v>
      </c>
      <c r="F14" s="162">
        <f>F15</f>
        <v>4758.5</v>
      </c>
      <c r="G14" s="162">
        <f>G15</f>
        <v>4028.3</v>
      </c>
    </row>
    <row r="15" spans="1:7" ht="25.5">
      <c r="A15" s="110"/>
      <c r="B15" s="41" t="s">
        <v>63</v>
      </c>
      <c r="C15" s="73"/>
      <c r="D15" s="128" t="s">
        <v>62</v>
      </c>
      <c r="E15" s="170">
        <f>E16+E18+E20</f>
        <v>5299.3</v>
      </c>
      <c r="F15" s="160">
        <f>F16+F18+F20</f>
        <v>4758.5</v>
      </c>
      <c r="G15" s="160">
        <f>G16+G18+G20</f>
        <v>4028.3</v>
      </c>
    </row>
    <row r="16" spans="1:7" s="37" customFormat="1" ht="12.75">
      <c r="A16" s="112"/>
      <c r="B16" s="64" t="s">
        <v>65</v>
      </c>
      <c r="C16" s="74"/>
      <c r="D16" s="129" t="s">
        <v>9</v>
      </c>
      <c r="E16" s="171">
        <f>E17</f>
        <v>3164.9</v>
      </c>
      <c r="F16" s="161">
        <f>F17</f>
        <v>2644.5</v>
      </c>
      <c r="G16" s="161">
        <f>G17</f>
        <v>1915.5</v>
      </c>
    </row>
    <row r="17" spans="1:7" s="37" customFormat="1" ht="12.75">
      <c r="A17" s="112"/>
      <c r="B17" s="64"/>
      <c r="C17" s="75" t="s">
        <v>85</v>
      </c>
      <c r="D17" s="65" t="s">
        <v>70</v>
      </c>
      <c r="E17" s="171">
        <v>3164.9</v>
      </c>
      <c r="F17" s="158">
        <v>2644.5</v>
      </c>
      <c r="G17" s="158">
        <v>1915.5</v>
      </c>
    </row>
    <row r="18" spans="1:7" s="37" customFormat="1" ht="25.5">
      <c r="A18" s="112"/>
      <c r="B18" s="64" t="s">
        <v>66</v>
      </c>
      <c r="C18" s="75"/>
      <c r="D18" s="65" t="s">
        <v>34</v>
      </c>
      <c r="E18" s="171">
        <f>E19</f>
        <v>184</v>
      </c>
      <c r="F18" s="161">
        <f>F19</f>
        <v>184</v>
      </c>
      <c r="G18" s="161">
        <f>G19</f>
        <v>184</v>
      </c>
    </row>
    <row r="19" spans="1:7" s="37" customFormat="1" ht="12.75">
      <c r="A19" s="112"/>
      <c r="B19" s="64"/>
      <c r="C19" s="75" t="s">
        <v>85</v>
      </c>
      <c r="D19" s="65" t="s">
        <v>70</v>
      </c>
      <c r="E19" s="171">
        <v>184</v>
      </c>
      <c r="F19" s="187">
        <v>184</v>
      </c>
      <c r="G19" s="187">
        <v>184</v>
      </c>
    </row>
    <row r="20" spans="1:7" s="37" customFormat="1" ht="25.5">
      <c r="A20" s="112"/>
      <c r="B20" s="64" t="s">
        <v>67</v>
      </c>
      <c r="C20" s="75"/>
      <c r="D20" s="65" t="s">
        <v>35</v>
      </c>
      <c r="E20" s="171">
        <f>E22</f>
        <v>1950.4</v>
      </c>
      <c r="F20" s="161">
        <f>F22</f>
        <v>1930</v>
      </c>
      <c r="G20" s="161">
        <f>G22</f>
        <v>1928.8</v>
      </c>
    </row>
    <row r="21" spans="1:7" s="37" customFormat="1" ht="38.25">
      <c r="A21" s="112"/>
      <c r="B21" s="66" t="s">
        <v>239</v>
      </c>
      <c r="C21" s="75"/>
      <c r="D21" s="67" t="s">
        <v>237</v>
      </c>
      <c r="E21" s="171">
        <f>E22</f>
        <v>1950.4</v>
      </c>
      <c r="F21" s="161">
        <f>F22</f>
        <v>1930</v>
      </c>
      <c r="G21" s="161">
        <f>G22</f>
        <v>1928.8</v>
      </c>
    </row>
    <row r="22" spans="1:7" s="37" customFormat="1" ht="12.75">
      <c r="A22" s="112"/>
      <c r="B22" s="64"/>
      <c r="C22" s="75" t="s">
        <v>85</v>
      </c>
      <c r="D22" s="65" t="s">
        <v>70</v>
      </c>
      <c r="E22" s="171">
        <v>1950.4</v>
      </c>
      <c r="F22" s="187">
        <v>1930</v>
      </c>
      <c r="G22" s="158">
        <v>1928.8</v>
      </c>
    </row>
    <row r="23" spans="1:7" ht="54">
      <c r="A23" s="113" t="s">
        <v>523</v>
      </c>
      <c r="B23" s="41"/>
      <c r="C23" s="76"/>
      <c r="D23" s="5" t="s">
        <v>68</v>
      </c>
      <c r="E23" s="172">
        <f>E24+E28</f>
        <v>88660.6</v>
      </c>
      <c r="F23" s="162">
        <f>F24+F28</f>
        <v>66048.40000000001</v>
      </c>
      <c r="G23" s="162">
        <f>G24+G28</f>
        <v>57049.1</v>
      </c>
    </row>
    <row r="24" spans="1:7" ht="25.5">
      <c r="A24" s="91"/>
      <c r="B24" s="41" t="s">
        <v>63</v>
      </c>
      <c r="C24" s="91"/>
      <c r="D24" s="128" t="s">
        <v>62</v>
      </c>
      <c r="E24" s="170">
        <f>E25</f>
        <v>87257</v>
      </c>
      <c r="F24" s="160">
        <f aca="true" t="shared" si="0" ref="F24:G26">F25</f>
        <v>64644.8</v>
      </c>
      <c r="G24" s="160">
        <f t="shared" si="0"/>
        <v>55855.6</v>
      </c>
    </row>
    <row r="25" spans="1:7" s="37" customFormat="1" ht="12.75">
      <c r="A25" s="79"/>
      <c r="B25" s="64" t="s">
        <v>65</v>
      </c>
      <c r="C25" s="75"/>
      <c r="D25" s="129" t="s">
        <v>9</v>
      </c>
      <c r="E25" s="171">
        <f>E26</f>
        <v>87257</v>
      </c>
      <c r="F25" s="161">
        <f t="shared" si="0"/>
        <v>64644.8</v>
      </c>
      <c r="G25" s="161">
        <f t="shared" si="0"/>
        <v>55855.6</v>
      </c>
    </row>
    <row r="26" spans="1:7" s="37" customFormat="1" ht="12.75">
      <c r="A26" s="79"/>
      <c r="B26" s="64"/>
      <c r="C26" s="75" t="s">
        <v>85</v>
      </c>
      <c r="D26" s="65" t="s">
        <v>70</v>
      </c>
      <c r="E26" s="171">
        <f>E27</f>
        <v>87257</v>
      </c>
      <c r="F26" s="161">
        <f t="shared" si="0"/>
        <v>64644.8</v>
      </c>
      <c r="G26" s="161">
        <f t="shared" si="0"/>
        <v>55855.6</v>
      </c>
    </row>
    <row r="27" spans="1:7" ht="12.75">
      <c r="A27" s="91"/>
      <c r="B27" s="41"/>
      <c r="C27" s="91"/>
      <c r="D27" s="6" t="s">
        <v>524</v>
      </c>
      <c r="E27" s="171">
        <v>87257</v>
      </c>
      <c r="F27" s="158">
        <v>64644.8</v>
      </c>
      <c r="G27" s="158">
        <v>55855.6</v>
      </c>
    </row>
    <row r="28" spans="1:7" ht="12.75">
      <c r="A28" s="91"/>
      <c r="B28" s="41" t="s">
        <v>71</v>
      </c>
      <c r="C28" s="110"/>
      <c r="D28" s="130" t="s">
        <v>41</v>
      </c>
      <c r="E28" s="173">
        <f>E29</f>
        <v>1403.6000000000001</v>
      </c>
      <c r="F28" s="160">
        <f>F29</f>
        <v>1403.6000000000001</v>
      </c>
      <c r="G28" s="160">
        <f>G29</f>
        <v>1193.5</v>
      </c>
    </row>
    <row r="29" spans="1:7" s="37" customFormat="1" ht="63.75">
      <c r="A29" s="79"/>
      <c r="B29" s="64" t="s">
        <v>72</v>
      </c>
      <c r="C29" s="112"/>
      <c r="D29" s="129" t="s">
        <v>166</v>
      </c>
      <c r="E29" s="174">
        <f>E30+E32+E34+E36+E38</f>
        <v>1403.6000000000001</v>
      </c>
      <c r="F29" s="161">
        <f>F30+F32+F34+F36+F38</f>
        <v>1403.6000000000001</v>
      </c>
      <c r="G29" s="161">
        <f>G30+G32+G34+G36+G38</f>
        <v>1193.5</v>
      </c>
    </row>
    <row r="30" spans="1:7" s="37" customFormat="1" ht="25.5">
      <c r="A30" s="79"/>
      <c r="B30" s="64" t="s">
        <v>73</v>
      </c>
      <c r="C30" s="114"/>
      <c r="D30" s="42" t="s">
        <v>240</v>
      </c>
      <c r="E30" s="174">
        <f>E31</f>
        <v>191.3</v>
      </c>
      <c r="F30" s="161">
        <f>F31</f>
        <v>191.3</v>
      </c>
      <c r="G30" s="161">
        <f>G31</f>
        <v>151.5</v>
      </c>
    </row>
    <row r="31" spans="1:7" s="37" customFormat="1" ht="12.75">
      <c r="A31" s="79"/>
      <c r="B31" s="64"/>
      <c r="C31" s="114" t="s">
        <v>74</v>
      </c>
      <c r="D31" s="42" t="s">
        <v>48</v>
      </c>
      <c r="E31" s="174">
        <v>191.3</v>
      </c>
      <c r="F31" s="158">
        <v>191.3</v>
      </c>
      <c r="G31" s="158">
        <v>151.5</v>
      </c>
    </row>
    <row r="32" spans="1:7" s="37" customFormat="1" ht="51">
      <c r="A32" s="79"/>
      <c r="B32" s="64" t="s">
        <v>75</v>
      </c>
      <c r="C32" s="71"/>
      <c r="D32" s="14" t="s">
        <v>328</v>
      </c>
      <c r="E32" s="174">
        <f>E33</f>
        <v>154</v>
      </c>
      <c r="F32" s="161">
        <f>F33</f>
        <v>154</v>
      </c>
      <c r="G32" s="161">
        <f>G33</f>
        <v>105.5</v>
      </c>
    </row>
    <row r="33" spans="1:7" s="37" customFormat="1" ht="12.75">
      <c r="A33" s="79"/>
      <c r="B33" s="64"/>
      <c r="C33" s="71" t="s">
        <v>76</v>
      </c>
      <c r="D33" s="14" t="s">
        <v>48</v>
      </c>
      <c r="E33" s="174">
        <v>154</v>
      </c>
      <c r="F33" s="187">
        <v>154</v>
      </c>
      <c r="G33" s="158">
        <v>105.5</v>
      </c>
    </row>
    <row r="34" spans="1:7" s="37" customFormat="1" ht="51">
      <c r="A34" s="79"/>
      <c r="B34" s="64" t="s">
        <v>77</v>
      </c>
      <c r="C34" s="71"/>
      <c r="D34" s="14" t="s">
        <v>284</v>
      </c>
      <c r="E34" s="174">
        <f>E35</f>
        <v>7.2</v>
      </c>
      <c r="F34" s="161">
        <f>F35</f>
        <v>7.2</v>
      </c>
      <c r="G34" s="161">
        <f>G35</f>
        <v>7.2</v>
      </c>
    </row>
    <row r="35" spans="1:7" s="37" customFormat="1" ht="12.75">
      <c r="A35" s="79"/>
      <c r="B35" s="64"/>
      <c r="C35" s="71" t="s">
        <v>76</v>
      </c>
      <c r="D35" s="14" t="s">
        <v>48</v>
      </c>
      <c r="E35" s="174">
        <v>7.2</v>
      </c>
      <c r="F35" s="158">
        <v>7.2</v>
      </c>
      <c r="G35" s="158">
        <v>7.2</v>
      </c>
    </row>
    <row r="36" spans="1:7" s="37" customFormat="1" ht="38.25">
      <c r="A36" s="79"/>
      <c r="B36" s="64" t="s">
        <v>78</v>
      </c>
      <c r="C36" s="71"/>
      <c r="D36" s="14" t="s">
        <v>241</v>
      </c>
      <c r="E36" s="174">
        <f>E37</f>
        <v>1029.7</v>
      </c>
      <c r="F36" s="161">
        <f>F37</f>
        <v>1029.7</v>
      </c>
      <c r="G36" s="161">
        <f>G37</f>
        <v>907.9</v>
      </c>
    </row>
    <row r="37" spans="1:7" s="37" customFormat="1" ht="12.75">
      <c r="A37" s="79"/>
      <c r="B37" s="64"/>
      <c r="C37" s="71" t="s">
        <v>76</v>
      </c>
      <c r="D37" s="14" t="s">
        <v>48</v>
      </c>
      <c r="E37" s="174">
        <v>1029.7</v>
      </c>
      <c r="F37" s="158">
        <v>1029.7</v>
      </c>
      <c r="G37" s="187">
        <v>907.9</v>
      </c>
    </row>
    <row r="38" spans="1:7" s="37" customFormat="1" ht="76.5">
      <c r="A38" s="79"/>
      <c r="B38" s="64" t="s">
        <v>96</v>
      </c>
      <c r="C38" s="71"/>
      <c r="D38" s="14" t="s">
        <v>285</v>
      </c>
      <c r="E38" s="174">
        <f>E39</f>
        <v>21.4</v>
      </c>
      <c r="F38" s="161">
        <f>F39</f>
        <v>21.4</v>
      </c>
      <c r="G38" s="161">
        <f>G39</f>
        <v>21.4</v>
      </c>
    </row>
    <row r="39" spans="1:7" s="37" customFormat="1" ht="12.75">
      <c r="A39" s="79"/>
      <c r="B39" s="64"/>
      <c r="C39" s="114" t="s">
        <v>76</v>
      </c>
      <c r="D39" s="42" t="s">
        <v>48</v>
      </c>
      <c r="E39" s="174">
        <v>21.4</v>
      </c>
      <c r="F39" s="158">
        <v>21.4</v>
      </c>
      <c r="G39" s="158">
        <v>21.4</v>
      </c>
    </row>
    <row r="40" spans="1:7" s="37" customFormat="1" ht="13.5">
      <c r="A40" s="113" t="s">
        <v>476</v>
      </c>
      <c r="B40" s="41"/>
      <c r="C40" s="77"/>
      <c r="D40" s="5" t="s">
        <v>478</v>
      </c>
      <c r="E40" s="174"/>
      <c r="F40" s="166">
        <f>F41</f>
        <v>45.300000000000004</v>
      </c>
      <c r="G40" s="158"/>
    </row>
    <row r="41" spans="1:7" s="37" customFormat="1" ht="25.5">
      <c r="A41" s="79"/>
      <c r="B41" s="41" t="s">
        <v>295</v>
      </c>
      <c r="C41" s="91"/>
      <c r="D41" s="32" t="s">
        <v>296</v>
      </c>
      <c r="E41" s="174"/>
      <c r="F41" s="167">
        <f>F42</f>
        <v>45.300000000000004</v>
      </c>
      <c r="G41" s="158"/>
    </row>
    <row r="42" spans="1:7" s="37" customFormat="1" ht="38.25">
      <c r="A42" s="79"/>
      <c r="B42" s="69" t="s">
        <v>477</v>
      </c>
      <c r="C42" s="114"/>
      <c r="D42" s="42" t="s">
        <v>479</v>
      </c>
      <c r="E42" s="174"/>
      <c r="F42" s="158">
        <f>F43</f>
        <v>45.300000000000004</v>
      </c>
      <c r="G42" s="158"/>
    </row>
    <row r="43" spans="1:7" s="37" customFormat="1" ht="12.75">
      <c r="A43" s="79"/>
      <c r="B43" s="64"/>
      <c r="C43" s="114" t="s">
        <v>76</v>
      </c>
      <c r="D43" s="42" t="s">
        <v>48</v>
      </c>
      <c r="E43" s="174"/>
      <c r="F43" s="158">
        <f>F44+F45</f>
        <v>45.300000000000004</v>
      </c>
      <c r="G43" s="158"/>
    </row>
    <row r="44" spans="1:7" s="37" customFormat="1" ht="38.25">
      <c r="A44" s="79"/>
      <c r="B44" s="64"/>
      <c r="C44" s="114"/>
      <c r="D44" s="42" t="s">
        <v>491</v>
      </c>
      <c r="E44" s="174"/>
      <c r="F44" s="158">
        <v>11.1</v>
      </c>
      <c r="G44" s="158"/>
    </row>
    <row r="45" spans="1:7" s="37" customFormat="1" ht="51">
      <c r="A45" s="79"/>
      <c r="B45" s="64"/>
      <c r="C45" s="114"/>
      <c r="D45" s="42" t="s">
        <v>482</v>
      </c>
      <c r="E45" s="174"/>
      <c r="F45" s="158">
        <v>34.2</v>
      </c>
      <c r="G45" s="158"/>
    </row>
    <row r="46" spans="1:7" ht="40.5">
      <c r="A46" s="113" t="s">
        <v>525</v>
      </c>
      <c r="B46" s="41"/>
      <c r="C46" s="77"/>
      <c r="D46" s="5" t="s">
        <v>79</v>
      </c>
      <c r="E46" s="175">
        <f>E47+E54</f>
        <v>16797.3</v>
      </c>
      <c r="F46" s="162">
        <f>F47+F54</f>
        <v>15489.100000000002</v>
      </c>
      <c r="G46" s="162">
        <f>G47+G54</f>
        <v>14955.300000000001</v>
      </c>
    </row>
    <row r="47" spans="1:7" ht="25.5">
      <c r="A47" s="113"/>
      <c r="B47" s="41" t="s">
        <v>63</v>
      </c>
      <c r="C47" s="91"/>
      <c r="D47" s="128" t="s">
        <v>62</v>
      </c>
      <c r="E47" s="173">
        <f>E48+E52</f>
        <v>16318.099999999999</v>
      </c>
      <c r="F47" s="160">
        <f>F48+F52</f>
        <v>15009.900000000001</v>
      </c>
      <c r="G47" s="160">
        <f>G48+G52</f>
        <v>14537.800000000001</v>
      </c>
    </row>
    <row r="48" spans="1:7" s="37" customFormat="1" ht="12.75">
      <c r="A48" s="79"/>
      <c r="B48" s="64" t="s">
        <v>65</v>
      </c>
      <c r="C48" s="75"/>
      <c r="D48" s="129" t="s">
        <v>9</v>
      </c>
      <c r="E48" s="171">
        <f>E49</f>
        <v>15621.099999999999</v>
      </c>
      <c r="F48" s="161">
        <f>F49</f>
        <v>14312.900000000001</v>
      </c>
      <c r="G48" s="161">
        <f>G49</f>
        <v>13853.800000000001</v>
      </c>
    </row>
    <row r="49" spans="1:7" s="37" customFormat="1" ht="12.75">
      <c r="A49" s="79"/>
      <c r="B49" s="64"/>
      <c r="C49" s="75" t="s">
        <v>85</v>
      </c>
      <c r="D49" s="65" t="s">
        <v>70</v>
      </c>
      <c r="E49" s="171">
        <f>E50+E51</f>
        <v>15621.099999999999</v>
      </c>
      <c r="F49" s="161">
        <f>F50+F51</f>
        <v>14312.900000000001</v>
      </c>
      <c r="G49" s="161">
        <f>G50+G51</f>
        <v>13853.800000000001</v>
      </c>
    </row>
    <row r="50" spans="1:7" ht="12.75">
      <c r="A50" s="91"/>
      <c r="B50" s="41"/>
      <c r="C50" s="78"/>
      <c r="D50" s="129" t="s">
        <v>42</v>
      </c>
      <c r="E50" s="174">
        <v>2228.7</v>
      </c>
      <c r="F50" s="158">
        <v>1907.2</v>
      </c>
      <c r="G50" s="158">
        <v>1817.1</v>
      </c>
    </row>
    <row r="51" spans="1:7" ht="12.75">
      <c r="A51" s="79"/>
      <c r="B51" s="41"/>
      <c r="C51" s="79"/>
      <c r="D51" s="6" t="s">
        <v>49</v>
      </c>
      <c r="E51" s="171">
        <v>13392.4</v>
      </c>
      <c r="F51" s="187">
        <v>12405.7</v>
      </c>
      <c r="G51" s="158">
        <v>12036.7</v>
      </c>
    </row>
    <row r="52" spans="1:7" ht="25.5">
      <c r="A52" s="79"/>
      <c r="B52" s="64" t="s">
        <v>81</v>
      </c>
      <c r="C52" s="71"/>
      <c r="D52" s="10" t="s">
        <v>46</v>
      </c>
      <c r="E52" s="174">
        <f>E53</f>
        <v>697</v>
      </c>
      <c r="F52" s="161">
        <f>F53</f>
        <v>697</v>
      </c>
      <c r="G52" s="161">
        <f>G53</f>
        <v>684</v>
      </c>
    </row>
    <row r="53" spans="1:7" ht="12.75">
      <c r="A53" s="79"/>
      <c r="B53" s="64"/>
      <c r="C53" s="71" t="s">
        <v>85</v>
      </c>
      <c r="D53" s="65" t="s">
        <v>70</v>
      </c>
      <c r="E53" s="174">
        <v>697</v>
      </c>
      <c r="F53" s="187">
        <v>697</v>
      </c>
      <c r="G53" s="158">
        <v>684</v>
      </c>
    </row>
    <row r="54" spans="1:7" ht="12.75">
      <c r="A54" s="79"/>
      <c r="B54" s="41" t="s">
        <v>71</v>
      </c>
      <c r="C54" s="79"/>
      <c r="D54" s="130" t="s">
        <v>41</v>
      </c>
      <c r="E54" s="173">
        <f>E55</f>
        <v>479.2</v>
      </c>
      <c r="F54" s="160">
        <f aca="true" t="shared" si="1" ref="F54:G56">F55</f>
        <v>479.2</v>
      </c>
      <c r="G54" s="160">
        <f t="shared" si="1"/>
        <v>417.5</v>
      </c>
    </row>
    <row r="55" spans="1:7" s="37" customFormat="1" ht="63.75">
      <c r="A55" s="79"/>
      <c r="B55" s="64" t="s">
        <v>72</v>
      </c>
      <c r="C55" s="79"/>
      <c r="D55" s="129" t="s">
        <v>166</v>
      </c>
      <c r="E55" s="174">
        <f>E56</f>
        <v>479.2</v>
      </c>
      <c r="F55" s="161">
        <f t="shared" si="1"/>
        <v>479.2</v>
      </c>
      <c r="G55" s="161">
        <f t="shared" si="1"/>
        <v>417.5</v>
      </c>
    </row>
    <row r="56" spans="1:7" s="37" customFormat="1" ht="25.5">
      <c r="A56" s="79"/>
      <c r="B56" s="64" t="s">
        <v>80</v>
      </c>
      <c r="C56" s="79"/>
      <c r="D56" s="42" t="s">
        <v>242</v>
      </c>
      <c r="E56" s="174">
        <f>E57</f>
        <v>479.2</v>
      </c>
      <c r="F56" s="161">
        <f t="shared" si="1"/>
        <v>479.2</v>
      </c>
      <c r="G56" s="161">
        <f t="shared" si="1"/>
        <v>417.5</v>
      </c>
    </row>
    <row r="57" spans="1:7" s="37" customFormat="1" ht="12.75">
      <c r="A57" s="79"/>
      <c r="B57" s="64"/>
      <c r="C57" s="71" t="s">
        <v>76</v>
      </c>
      <c r="D57" s="42" t="s">
        <v>48</v>
      </c>
      <c r="E57" s="174">
        <v>479.2</v>
      </c>
      <c r="F57" s="158">
        <v>479.2</v>
      </c>
      <c r="G57" s="158">
        <v>417.5</v>
      </c>
    </row>
    <row r="58" spans="1:7" ht="13.5">
      <c r="A58" s="113" t="s">
        <v>526</v>
      </c>
      <c r="B58" s="41"/>
      <c r="C58" s="76"/>
      <c r="D58" s="5" t="s">
        <v>527</v>
      </c>
      <c r="E58" s="172">
        <f>E59+E69+E65</f>
        <v>2517</v>
      </c>
      <c r="F58" s="162">
        <f>F59+F69+F65</f>
        <v>815.5</v>
      </c>
      <c r="G58" s="162">
        <f>G59+G69+G65</f>
        <v>690.2</v>
      </c>
    </row>
    <row r="59" spans="1:7" ht="25.5">
      <c r="A59" s="79"/>
      <c r="B59" s="41" t="s">
        <v>63</v>
      </c>
      <c r="C59" s="91"/>
      <c r="D59" s="128" t="s">
        <v>62</v>
      </c>
      <c r="E59" s="170">
        <f>E60+E63</f>
        <v>611</v>
      </c>
      <c r="F59" s="160">
        <f>F60+F63</f>
        <v>552</v>
      </c>
      <c r="G59" s="160">
        <f>G60+G63</f>
        <v>461.5</v>
      </c>
    </row>
    <row r="60" spans="1:7" s="37" customFormat="1" ht="12.75">
      <c r="A60" s="79"/>
      <c r="B60" s="64" t="s">
        <v>65</v>
      </c>
      <c r="C60" s="75"/>
      <c r="D60" s="129" t="s">
        <v>9</v>
      </c>
      <c r="E60" s="171">
        <f aca="true" t="shared" si="2" ref="E60:G61">E61</f>
        <v>230.5</v>
      </c>
      <c r="F60" s="161">
        <f t="shared" si="2"/>
        <v>265.9</v>
      </c>
      <c r="G60" s="161">
        <f t="shared" si="2"/>
        <v>225.6</v>
      </c>
    </row>
    <row r="61" spans="1:7" s="37" customFormat="1" ht="12.75">
      <c r="A61" s="79"/>
      <c r="B61" s="64"/>
      <c r="C61" s="75" t="s">
        <v>85</v>
      </c>
      <c r="D61" s="65" t="s">
        <v>70</v>
      </c>
      <c r="E61" s="171">
        <f t="shared" si="2"/>
        <v>230.5</v>
      </c>
      <c r="F61" s="161">
        <f t="shared" si="2"/>
        <v>265.9</v>
      </c>
      <c r="G61" s="161">
        <f t="shared" si="2"/>
        <v>225.6</v>
      </c>
    </row>
    <row r="62" spans="1:7" s="37" customFormat="1" ht="25.5">
      <c r="A62" s="79"/>
      <c r="B62" s="64"/>
      <c r="C62" s="79"/>
      <c r="D62" s="6" t="s">
        <v>43</v>
      </c>
      <c r="E62" s="171">
        <v>230.5</v>
      </c>
      <c r="F62" s="158">
        <v>265.9</v>
      </c>
      <c r="G62" s="158">
        <v>225.6</v>
      </c>
    </row>
    <row r="63" spans="1:7" s="37" customFormat="1" ht="25.5">
      <c r="A63" s="79"/>
      <c r="B63" s="64" t="s">
        <v>82</v>
      </c>
      <c r="C63" s="79"/>
      <c r="D63" s="68" t="s">
        <v>51</v>
      </c>
      <c r="E63" s="171">
        <f>E64</f>
        <v>380.5</v>
      </c>
      <c r="F63" s="161">
        <f>F64</f>
        <v>286.1</v>
      </c>
      <c r="G63" s="161">
        <f>G64</f>
        <v>235.9</v>
      </c>
    </row>
    <row r="64" spans="1:7" s="37" customFormat="1" ht="12.75">
      <c r="A64" s="79"/>
      <c r="B64" s="64"/>
      <c r="C64" s="71" t="s">
        <v>85</v>
      </c>
      <c r="D64" s="13" t="s">
        <v>70</v>
      </c>
      <c r="E64" s="171">
        <v>380.5</v>
      </c>
      <c r="F64" s="158">
        <v>286.1</v>
      </c>
      <c r="G64" s="158">
        <v>235.9</v>
      </c>
    </row>
    <row r="65" spans="1:7" ht="12.75">
      <c r="A65" s="79"/>
      <c r="B65" s="41" t="s">
        <v>71</v>
      </c>
      <c r="C65" s="79"/>
      <c r="D65" s="130" t="s">
        <v>41</v>
      </c>
      <c r="E65" s="173">
        <f>E66</f>
        <v>1808</v>
      </c>
      <c r="F65" s="160"/>
      <c r="G65" s="160"/>
    </row>
    <row r="66" spans="1:7" s="37" customFormat="1" ht="63.75">
      <c r="A66" s="79"/>
      <c r="B66" s="64" t="s">
        <v>72</v>
      </c>
      <c r="C66" s="79"/>
      <c r="D66" s="129" t="s">
        <v>166</v>
      </c>
      <c r="E66" s="171">
        <f>E67</f>
        <v>1808</v>
      </c>
      <c r="F66" s="161"/>
      <c r="G66" s="161"/>
    </row>
    <row r="67" spans="1:7" s="37" customFormat="1" ht="25.5">
      <c r="A67" s="79"/>
      <c r="B67" s="64" t="s">
        <v>83</v>
      </c>
      <c r="C67" s="79"/>
      <c r="D67" s="10" t="s">
        <v>243</v>
      </c>
      <c r="E67" s="174">
        <f>E68</f>
        <v>1808</v>
      </c>
      <c r="F67" s="161"/>
      <c r="G67" s="161"/>
    </row>
    <row r="68" spans="1:7" s="37" customFormat="1" ht="12.75">
      <c r="A68" s="79"/>
      <c r="B68" s="64"/>
      <c r="C68" s="71" t="s">
        <v>76</v>
      </c>
      <c r="D68" s="42" t="s">
        <v>48</v>
      </c>
      <c r="E68" s="174">
        <v>1808</v>
      </c>
      <c r="F68" s="158"/>
      <c r="G68" s="158"/>
    </row>
    <row r="69" spans="1:7" ht="12.75">
      <c r="A69" s="79"/>
      <c r="B69" s="41" t="s">
        <v>24</v>
      </c>
      <c r="C69" s="79"/>
      <c r="D69" s="11" t="s">
        <v>25</v>
      </c>
      <c r="E69" s="173">
        <f>E70</f>
        <v>98</v>
      </c>
      <c r="F69" s="160">
        <f>F70</f>
        <v>263.5</v>
      </c>
      <c r="G69" s="160">
        <f>G70</f>
        <v>228.7</v>
      </c>
    </row>
    <row r="70" spans="1:7" s="37" customFormat="1" ht="25.5">
      <c r="A70" s="79"/>
      <c r="B70" s="64" t="s">
        <v>84</v>
      </c>
      <c r="C70" s="71"/>
      <c r="D70" s="42" t="s">
        <v>36</v>
      </c>
      <c r="E70" s="174">
        <f>E72</f>
        <v>98</v>
      </c>
      <c r="F70" s="161">
        <f>F72</f>
        <v>263.5</v>
      </c>
      <c r="G70" s="161">
        <f>G72</f>
        <v>228.7</v>
      </c>
    </row>
    <row r="71" spans="1:7" s="37" customFormat="1" ht="12.75">
      <c r="A71" s="79"/>
      <c r="B71" s="64"/>
      <c r="C71" s="71" t="s">
        <v>85</v>
      </c>
      <c r="D71" s="13" t="s">
        <v>70</v>
      </c>
      <c r="E71" s="174">
        <f>E72</f>
        <v>98</v>
      </c>
      <c r="F71" s="161">
        <f>F72</f>
        <v>263.5</v>
      </c>
      <c r="G71" s="161">
        <f>G72</f>
        <v>228.7</v>
      </c>
    </row>
    <row r="72" spans="1:7" ht="25.5">
      <c r="A72" s="79"/>
      <c r="B72" s="41"/>
      <c r="C72" s="79"/>
      <c r="D72" s="6" t="s">
        <v>43</v>
      </c>
      <c r="E72" s="171">
        <v>98</v>
      </c>
      <c r="F72" s="158">
        <v>263.5</v>
      </c>
      <c r="G72" s="158">
        <v>228.7</v>
      </c>
    </row>
    <row r="73" spans="1:7" ht="13.5">
      <c r="A73" s="113" t="s">
        <v>528</v>
      </c>
      <c r="B73" s="41"/>
      <c r="C73" s="80"/>
      <c r="D73" s="5" t="s">
        <v>529</v>
      </c>
      <c r="E73" s="175">
        <f aca="true" t="shared" si="3" ref="E73:F75">E74</f>
        <v>7000</v>
      </c>
      <c r="F73" s="162">
        <f t="shared" si="3"/>
        <v>5226.4</v>
      </c>
      <c r="G73" s="162"/>
    </row>
    <row r="74" spans="1:7" ht="13.5">
      <c r="A74" s="113"/>
      <c r="B74" s="41" t="s">
        <v>530</v>
      </c>
      <c r="C74" s="80"/>
      <c r="D74" s="7" t="s">
        <v>529</v>
      </c>
      <c r="E74" s="173">
        <f t="shared" si="3"/>
        <v>7000</v>
      </c>
      <c r="F74" s="160">
        <f t="shared" si="3"/>
        <v>5226.4</v>
      </c>
      <c r="G74" s="160"/>
    </row>
    <row r="75" spans="1:7" ht="25.5">
      <c r="A75" s="113"/>
      <c r="B75" s="69" t="s">
        <v>87</v>
      </c>
      <c r="C75" s="81"/>
      <c r="D75" s="9" t="s">
        <v>88</v>
      </c>
      <c r="E75" s="174">
        <f t="shared" si="3"/>
        <v>7000</v>
      </c>
      <c r="F75" s="161">
        <f t="shared" si="3"/>
        <v>5226.4</v>
      </c>
      <c r="G75" s="161"/>
    </row>
    <row r="76" spans="1:7" ht="13.5">
      <c r="A76" s="113"/>
      <c r="B76" s="69"/>
      <c r="C76" s="71" t="s">
        <v>98</v>
      </c>
      <c r="D76" s="10" t="s">
        <v>86</v>
      </c>
      <c r="E76" s="174">
        <v>7000</v>
      </c>
      <c r="F76" s="158">
        <v>5226.4</v>
      </c>
      <c r="G76" s="158"/>
    </row>
    <row r="77" spans="1:7" ht="13.5">
      <c r="A77" s="113" t="s">
        <v>89</v>
      </c>
      <c r="B77" s="41"/>
      <c r="C77" s="80"/>
      <c r="D77" s="5" t="s">
        <v>531</v>
      </c>
      <c r="E77" s="175">
        <f>E89+E84+E109+E78+E115+E112</f>
        <v>33908.9</v>
      </c>
      <c r="F77" s="162">
        <f>F89+F84+F109+F78+F115+F112+F119</f>
        <v>35651.1</v>
      </c>
      <c r="G77" s="162">
        <f>G89+G84+G109+G78+G115+G112+G119</f>
        <v>29341.6</v>
      </c>
    </row>
    <row r="78" spans="1:7" ht="25.5">
      <c r="A78" s="113"/>
      <c r="B78" s="41" t="s">
        <v>157</v>
      </c>
      <c r="C78" s="82"/>
      <c r="D78" s="128" t="s">
        <v>62</v>
      </c>
      <c r="E78" s="173">
        <f>E79</f>
        <v>7117.7</v>
      </c>
      <c r="F78" s="160">
        <f>F79+F82</f>
        <v>7646.7</v>
      </c>
      <c r="G78" s="160">
        <f>G79+G82</f>
        <v>7011.3</v>
      </c>
    </row>
    <row r="79" spans="1:7" ht="13.5">
      <c r="A79" s="113"/>
      <c r="B79" s="69" t="s">
        <v>65</v>
      </c>
      <c r="C79" s="83"/>
      <c r="D79" s="13" t="s">
        <v>9</v>
      </c>
      <c r="E79" s="174">
        <f>E80</f>
        <v>7117.7</v>
      </c>
      <c r="F79" s="161">
        <f>F80</f>
        <v>7356.7</v>
      </c>
      <c r="G79" s="161">
        <f>G80</f>
        <v>7011.3</v>
      </c>
    </row>
    <row r="80" spans="1:7" ht="13.5">
      <c r="A80" s="113"/>
      <c r="B80" s="69"/>
      <c r="C80" s="84" t="s">
        <v>85</v>
      </c>
      <c r="D80" s="13" t="s">
        <v>70</v>
      </c>
      <c r="E80" s="174">
        <f>E81</f>
        <v>7117.7</v>
      </c>
      <c r="F80" s="161">
        <f>F81</f>
        <v>7356.7</v>
      </c>
      <c r="G80" s="161">
        <f>G81</f>
        <v>7011.3</v>
      </c>
    </row>
    <row r="81" spans="1:7" ht="25.5">
      <c r="A81" s="113"/>
      <c r="B81" s="41"/>
      <c r="C81" s="78"/>
      <c r="D81" s="13" t="s">
        <v>210</v>
      </c>
      <c r="E81" s="174">
        <v>7117.7</v>
      </c>
      <c r="F81" s="158">
        <v>7356.7</v>
      </c>
      <c r="G81" s="158">
        <v>7011.3</v>
      </c>
    </row>
    <row r="82" spans="1:7" ht="25.5">
      <c r="A82" s="113"/>
      <c r="B82" s="69" t="s">
        <v>493</v>
      </c>
      <c r="C82" s="83"/>
      <c r="D82" s="13" t="s">
        <v>494</v>
      </c>
      <c r="E82" s="174"/>
      <c r="F82" s="187">
        <f>F83</f>
        <v>290</v>
      </c>
      <c r="G82" s="158"/>
    </row>
    <row r="83" spans="1:7" ht="13.5">
      <c r="A83" s="113"/>
      <c r="B83" s="69"/>
      <c r="C83" s="84" t="s">
        <v>85</v>
      </c>
      <c r="D83" s="13" t="s">
        <v>70</v>
      </c>
      <c r="E83" s="174"/>
      <c r="F83" s="187">
        <v>290</v>
      </c>
      <c r="G83" s="158"/>
    </row>
    <row r="84" spans="1:7" ht="38.25">
      <c r="A84" s="91"/>
      <c r="B84" s="41" t="s">
        <v>533</v>
      </c>
      <c r="C84" s="73"/>
      <c r="D84" s="11" t="s">
        <v>534</v>
      </c>
      <c r="E84" s="173">
        <f aca="true" t="shared" si="4" ref="E84:G85">E85</f>
        <v>12973</v>
      </c>
      <c r="F84" s="160">
        <f t="shared" si="4"/>
        <v>4298.1</v>
      </c>
      <c r="G84" s="160">
        <f t="shared" si="4"/>
        <v>4298</v>
      </c>
    </row>
    <row r="85" spans="1:7" ht="25.5">
      <c r="A85" s="91"/>
      <c r="B85" s="69" t="s">
        <v>90</v>
      </c>
      <c r="C85" s="114"/>
      <c r="D85" s="42" t="s">
        <v>91</v>
      </c>
      <c r="E85" s="174">
        <f t="shared" si="4"/>
        <v>12973</v>
      </c>
      <c r="F85" s="161">
        <f t="shared" si="4"/>
        <v>4298.1</v>
      </c>
      <c r="G85" s="161">
        <f t="shared" si="4"/>
        <v>4298</v>
      </c>
    </row>
    <row r="86" spans="1:7" ht="12.75">
      <c r="A86" s="91"/>
      <c r="B86" s="69"/>
      <c r="C86" s="71" t="s">
        <v>85</v>
      </c>
      <c r="D86" s="13" t="s">
        <v>70</v>
      </c>
      <c r="E86" s="174">
        <f>E87+E88</f>
        <v>12973</v>
      </c>
      <c r="F86" s="161">
        <f>F87+F88</f>
        <v>4298.1</v>
      </c>
      <c r="G86" s="161">
        <f>G87+G88</f>
        <v>4298</v>
      </c>
    </row>
    <row r="87" spans="1:7" ht="25.5">
      <c r="A87" s="91"/>
      <c r="B87" s="69"/>
      <c r="C87" s="114"/>
      <c r="D87" s="42" t="s">
        <v>91</v>
      </c>
      <c r="E87" s="174">
        <v>3803</v>
      </c>
      <c r="F87" s="187">
        <v>371.5</v>
      </c>
      <c r="G87" s="158">
        <v>371.4</v>
      </c>
    </row>
    <row r="88" spans="1:7" ht="12.75">
      <c r="A88" s="91"/>
      <c r="B88" s="69"/>
      <c r="C88" s="114"/>
      <c r="D88" s="13" t="s">
        <v>271</v>
      </c>
      <c r="E88" s="174">
        <v>9170</v>
      </c>
      <c r="F88" s="158">
        <v>3926.6</v>
      </c>
      <c r="G88" s="158">
        <v>3926.6</v>
      </c>
    </row>
    <row r="89" spans="1:7" ht="25.5">
      <c r="A89" s="91"/>
      <c r="B89" s="41" t="s">
        <v>535</v>
      </c>
      <c r="C89" s="73"/>
      <c r="D89" s="12" t="s">
        <v>536</v>
      </c>
      <c r="E89" s="173">
        <f>E90+E103</f>
        <v>10120.8</v>
      </c>
      <c r="F89" s="160">
        <f>F90+F103</f>
        <v>10649.599999999999</v>
      </c>
      <c r="G89" s="160">
        <f>G90+G103</f>
        <v>7357.599999999999</v>
      </c>
    </row>
    <row r="90" spans="1:7" s="37" customFormat="1" ht="12.75">
      <c r="A90" s="79"/>
      <c r="B90" s="69" t="s">
        <v>92</v>
      </c>
      <c r="C90" s="85"/>
      <c r="D90" s="13" t="s">
        <v>44</v>
      </c>
      <c r="E90" s="174">
        <f>E91+E95</f>
        <v>2637</v>
      </c>
      <c r="F90" s="161">
        <f>F91+F95+F93+F99+F101</f>
        <v>1516.3</v>
      </c>
      <c r="G90" s="161">
        <f>G91+G95+G93+G99+G101</f>
        <v>794.9</v>
      </c>
    </row>
    <row r="91" spans="1:7" ht="25.5">
      <c r="A91" s="91"/>
      <c r="B91" s="69" t="s">
        <v>93</v>
      </c>
      <c r="C91" s="71"/>
      <c r="D91" s="14" t="s">
        <v>294</v>
      </c>
      <c r="E91" s="174">
        <f>E92</f>
        <v>178</v>
      </c>
      <c r="F91" s="161">
        <f>F92</f>
        <v>178</v>
      </c>
      <c r="G91" s="161">
        <f>G92</f>
        <v>40.6</v>
      </c>
    </row>
    <row r="92" spans="1:7" ht="12.75">
      <c r="A92" s="91"/>
      <c r="B92" s="69"/>
      <c r="C92" s="71" t="s">
        <v>85</v>
      </c>
      <c r="D92" s="13" t="s">
        <v>70</v>
      </c>
      <c r="E92" s="174">
        <v>178</v>
      </c>
      <c r="F92" s="187">
        <v>178</v>
      </c>
      <c r="G92" s="187">
        <v>40.6</v>
      </c>
    </row>
    <row r="93" spans="1:7" ht="38.25">
      <c r="A93" s="91"/>
      <c r="B93" s="69" t="s">
        <v>487</v>
      </c>
      <c r="C93" s="71"/>
      <c r="D93" s="13" t="s">
        <v>492</v>
      </c>
      <c r="E93" s="174"/>
      <c r="F93" s="187">
        <v>135</v>
      </c>
      <c r="G93" s="187"/>
    </row>
    <row r="94" spans="1:7" ht="12.75">
      <c r="A94" s="91"/>
      <c r="B94" s="69"/>
      <c r="C94" s="71" t="s">
        <v>85</v>
      </c>
      <c r="D94" s="13" t="s">
        <v>70</v>
      </c>
      <c r="E94" s="174"/>
      <c r="F94" s="187">
        <v>135</v>
      </c>
      <c r="G94" s="158"/>
    </row>
    <row r="95" spans="1:7" ht="38.25">
      <c r="A95" s="91"/>
      <c r="B95" s="69" t="s">
        <v>94</v>
      </c>
      <c r="C95" s="71"/>
      <c r="D95" s="14" t="s">
        <v>95</v>
      </c>
      <c r="E95" s="174">
        <f>E96</f>
        <v>2459</v>
      </c>
      <c r="F95" s="161">
        <f>F96</f>
        <v>158</v>
      </c>
      <c r="G95" s="161">
        <f>G96</f>
        <v>73</v>
      </c>
    </row>
    <row r="96" spans="1:7" ht="12.75">
      <c r="A96" s="91"/>
      <c r="B96" s="69"/>
      <c r="C96" s="71" t="s">
        <v>85</v>
      </c>
      <c r="D96" s="13" t="s">
        <v>70</v>
      </c>
      <c r="E96" s="174">
        <f>E97+E98</f>
        <v>2459</v>
      </c>
      <c r="F96" s="161">
        <f>F97+F98</f>
        <v>158</v>
      </c>
      <c r="G96" s="161">
        <f>G97+G98</f>
        <v>73</v>
      </c>
    </row>
    <row r="97" spans="1:7" ht="12.75">
      <c r="A97" s="91"/>
      <c r="B97" s="41"/>
      <c r="C97" s="91"/>
      <c r="D97" s="14" t="s">
        <v>21</v>
      </c>
      <c r="E97" s="174">
        <v>2387</v>
      </c>
      <c r="F97" s="187">
        <v>86</v>
      </c>
      <c r="G97" s="158">
        <v>42.5</v>
      </c>
    </row>
    <row r="98" spans="1:7" ht="12.75">
      <c r="A98" s="91"/>
      <c r="B98" s="41"/>
      <c r="C98" s="91"/>
      <c r="D98" s="14" t="s">
        <v>256</v>
      </c>
      <c r="E98" s="174">
        <v>72</v>
      </c>
      <c r="F98" s="187">
        <v>72</v>
      </c>
      <c r="G98" s="158">
        <v>30.5</v>
      </c>
    </row>
    <row r="99" spans="1:7" ht="12.75">
      <c r="A99" s="91"/>
      <c r="B99" s="69" t="s">
        <v>495</v>
      </c>
      <c r="C99" s="71"/>
      <c r="D99" s="14" t="s">
        <v>497</v>
      </c>
      <c r="E99" s="174"/>
      <c r="F99" s="187">
        <f>F100</f>
        <v>364</v>
      </c>
      <c r="G99" s="158"/>
    </row>
    <row r="100" spans="1:7" ht="12.75">
      <c r="A100" s="91"/>
      <c r="B100" s="69"/>
      <c r="C100" s="71" t="s">
        <v>85</v>
      </c>
      <c r="D100" s="13" t="s">
        <v>70</v>
      </c>
      <c r="E100" s="174"/>
      <c r="F100" s="187">
        <v>364</v>
      </c>
      <c r="G100" s="158"/>
    </row>
    <row r="101" spans="1:7" ht="12.75">
      <c r="A101" s="91"/>
      <c r="B101" s="69" t="s">
        <v>496</v>
      </c>
      <c r="C101" s="71"/>
      <c r="D101" s="14" t="s">
        <v>498</v>
      </c>
      <c r="E101" s="174"/>
      <c r="F101" s="187">
        <f>F102</f>
        <v>681.3</v>
      </c>
      <c r="G101" s="187">
        <f>G102</f>
        <v>681.3</v>
      </c>
    </row>
    <row r="102" spans="1:7" ht="12.75">
      <c r="A102" s="91"/>
      <c r="B102" s="69"/>
      <c r="C102" s="71" t="s">
        <v>85</v>
      </c>
      <c r="D102" s="13" t="s">
        <v>70</v>
      </c>
      <c r="E102" s="174"/>
      <c r="F102" s="187">
        <v>681.3</v>
      </c>
      <c r="G102" s="158">
        <v>681.3</v>
      </c>
    </row>
    <row r="103" spans="1:7" s="37" customFormat="1" ht="25.5">
      <c r="A103" s="79"/>
      <c r="B103" s="64" t="s">
        <v>207</v>
      </c>
      <c r="C103" s="79"/>
      <c r="D103" s="42" t="s">
        <v>566</v>
      </c>
      <c r="E103" s="174">
        <f>E104</f>
        <v>7483.8</v>
      </c>
      <c r="F103" s="161">
        <f>F104</f>
        <v>9133.3</v>
      </c>
      <c r="G103" s="161">
        <f>G104</f>
        <v>6562.7</v>
      </c>
    </row>
    <row r="104" spans="1:7" ht="12.75">
      <c r="A104" s="91"/>
      <c r="B104" s="41"/>
      <c r="C104" s="71" t="s">
        <v>117</v>
      </c>
      <c r="D104" s="22" t="s">
        <v>118</v>
      </c>
      <c r="E104" s="174">
        <f>E105+E106</f>
        <v>7483.8</v>
      </c>
      <c r="F104" s="161">
        <f>F105+F106</f>
        <v>9133.3</v>
      </c>
      <c r="G104" s="161">
        <f>G105+G106</f>
        <v>6562.7</v>
      </c>
    </row>
    <row r="105" spans="1:7" ht="25.5">
      <c r="A105" s="91"/>
      <c r="B105" s="41"/>
      <c r="C105" s="91"/>
      <c r="D105" s="14" t="s">
        <v>208</v>
      </c>
      <c r="E105" s="174">
        <v>2652.5</v>
      </c>
      <c r="F105" s="158">
        <v>2705.5</v>
      </c>
      <c r="G105" s="158">
        <v>2408.5</v>
      </c>
    </row>
    <row r="106" spans="1:7" ht="25.5">
      <c r="A106" s="91"/>
      <c r="B106" s="41"/>
      <c r="C106" s="91"/>
      <c r="D106" s="131" t="s">
        <v>532</v>
      </c>
      <c r="E106" s="176">
        <f>E107+E108</f>
        <v>4831.3</v>
      </c>
      <c r="F106" s="163">
        <f>F107+F108</f>
        <v>6427.8</v>
      </c>
      <c r="G106" s="163">
        <f>G107+G108</f>
        <v>4154.2</v>
      </c>
    </row>
    <row r="107" spans="1:7" ht="12.75">
      <c r="A107" s="91"/>
      <c r="B107" s="41"/>
      <c r="C107" s="91"/>
      <c r="D107" s="42" t="s">
        <v>253</v>
      </c>
      <c r="E107" s="174">
        <v>4304.6</v>
      </c>
      <c r="F107" s="187">
        <v>4966</v>
      </c>
      <c r="G107" s="187">
        <v>2881</v>
      </c>
    </row>
    <row r="108" spans="1:7" ht="12.75">
      <c r="A108" s="91"/>
      <c r="B108" s="41"/>
      <c r="C108" s="91"/>
      <c r="D108" s="14" t="s">
        <v>254</v>
      </c>
      <c r="E108" s="174">
        <v>526.7</v>
      </c>
      <c r="F108" s="187">
        <v>1461.8</v>
      </c>
      <c r="G108" s="187">
        <v>1273.2</v>
      </c>
    </row>
    <row r="109" spans="1:7" ht="25.5">
      <c r="A109" s="91"/>
      <c r="B109" s="41" t="s">
        <v>295</v>
      </c>
      <c r="C109" s="91"/>
      <c r="D109" s="32" t="s">
        <v>296</v>
      </c>
      <c r="E109" s="173">
        <f aca="true" t="shared" si="5" ref="E109:G110">E110</f>
        <v>2929.6</v>
      </c>
      <c r="F109" s="160">
        <f t="shared" si="5"/>
        <v>2929.6</v>
      </c>
      <c r="G109" s="160">
        <f t="shared" si="5"/>
        <v>2377.5</v>
      </c>
    </row>
    <row r="110" spans="1:7" s="34" customFormat="1" ht="25.5">
      <c r="A110" s="113"/>
      <c r="B110" s="69" t="s">
        <v>97</v>
      </c>
      <c r="C110" s="109"/>
      <c r="D110" s="14" t="s">
        <v>52</v>
      </c>
      <c r="E110" s="174">
        <f t="shared" si="5"/>
        <v>2929.6</v>
      </c>
      <c r="F110" s="161">
        <f t="shared" si="5"/>
        <v>2929.6</v>
      </c>
      <c r="G110" s="161">
        <f t="shared" si="5"/>
        <v>2377.5</v>
      </c>
    </row>
    <row r="111" spans="1:7" s="34" customFormat="1" ht="12.75">
      <c r="A111" s="115"/>
      <c r="B111" s="64"/>
      <c r="C111" s="71" t="s">
        <v>76</v>
      </c>
      <c r="D111" s="14" t="s">
        <v>48</v>
      </c>
      <c r="E111" s="174">
        <v>2929.6</v>
      </c>
      <c r="F111" s="158">
        <v>2929.6</v>
      </c>
      <c r="G111" s="158">
        <v>2377.5</v>
      </c>
    </row>
    <row r="112" spans="1:7" s="34" customFormat="1" ht="12.75">
      <c r="A112" s="115"/>
      <c r="B112" s="63" t="s">
        <v>589</v>
      </c>
      <c r="C112" s="108"/>
      <c r="D112" s="28" t="s">
        <v>133</v>
      </c>
      <c r="E112" s="173">
        <f aca="true" t="shared" si="6" ref="E112:G113">E113</f>
        <v>763</v>
      </c>
      <c r="F112" s="160">
        <f t="shared" si="6"/>
        <v>763</v>
      </c>
      <c r="G112" s="160">
        <f t="shared" si="6"/>
        <v>745.4</v>
      </c>
    </row>
    <row r="113" spans="1:7" s="34" customFormat="1" ht="25.5">
      <c r="A113" s="115"/>
      <c r="B113" s="69" t="s">
        <v>197</v>
      </c>
      <c r="C113" s="71"/>
      <c r="D113" s="10" t="s">
        <v>298</v>
      </c>
      <c r="E113" s="174">
        <f t="shared" si="6"/>
        <v>763</v>
      </c>
      <c r="F113" s="161">
        <f t="shared" si="6"/>
        <v>763</v>
      </c>
      <c r="G113" s="161">
        <f t="shared" si="6"/>
        <v>745.4</v>
      </c>
    </row>
    <row r="114" spans="1:7" s="34" customFormat="1" ht="12.75">
      <c r="A114" s="115"/>
      <c r="B114" s="69"/>
      <c r="C114" s="71" t="s">
        <v>85</v>
      </c>
      <c r="D114" s="10" t="s">
        <v>70</v>
      </c>
      <c r="E114" s="174">
        <v>763</v>
      </c>
      <c r="F114" s="187">
        <v>763</v>
      </c>
      <c r="G114" s="158">
        <v>745.4</v>
      </c>
    </row>
    <row r="115" spans="1:7" s="34" customFormat="1" ht="13.5">
      <c r="A115" s="113"/>
      <c r="B115" s="41" t="s">
        <v>71</v>
      </c>
      <c r="C115" s="113"/>
      <c r="D115" s="32" t="s">
        <v>41</v>
      </c>
      <c r="E115" s="173">
        <f>E116</f>
        <v>4.8</v>
      </c>
      <c r="F115" s="160">
        <f aca="true" t="shared" si="7" ref="F115:G117">F116</f>
        <v>4.8</v>
      </c>
      <c r="G115" s="160">
        <f t="shared" si="7"/>
        <v>4.8</v>
      </c>
    </row>
    <row r="116" spans="1:7" s="37" customFormat="1" ht="63.75">
      <c r="A116" s="79"/>
      <c r="B116" s="64" t="s">
        <v>72</v>
      </c>
      <c r="C116" s="112"/>
      <c r="D116" s="129" t="s">
        <v>166</v>
      </c>
      <c r="E116" s="174">
        <f>E117</f>
        <v>4.8</v>
      </c>
      <c r="F116" s="161">
        <f t="shared" si="7"/>
        <v>4.8</v>
      </c>
      <c r="G116" s="161">
        <f t="shared" si="7"/>
        <v>4.8</v>
      </c>
    </row>
    <row r="117" spans="1:7" s="37" customFormat="1" ht="63.75">
      <c r="A117" s="79"/>
      <c r="B117" s="64" t="s">
        <v>292</v>
      </c>
      <c r="C117" s="79"/>
      <c r="D117" s="14" t="s">
        <v>293</v>
      </c>
      <c r="E117" s="174">
        <f>E118</f>
        <v>4.8</v>
      </c>
      <c r="F117" s="161">
        <f t="shared" si="7"/>
        <v>4.8</v>
      </c>
      <c r="G117" s="161">
        <f t="shared" si="7"/>
        <v>4.8</v>
      </c>
    </row>
    <row r="118" spans="1:7" s="37" customFormat="1" ht="12.75">
      <c r="A118" s="79"/>
      <c r="B118" s="64"/>
      <c r="C118" s="71" t="s">
        <v>76</v>
      </c>
      <c r="D118" s="14" t="s">
        <v>48</v>
      </c>
      <c r="E118" s="174">
        <v>4.8</v>
      </c>
      <c r="F118" s="158">
        <v>4.8</v>
      </c>
      <c r="G118" s="158">
        <v>4.8</v>
      </c>
    </row>
    <row r="119" spans="1:7" s="37" customFormat="1" ht="12.75">
      <c r="A119" s="79"/>
      <c r="B119" s="41" t="s">
        <v>55</v>
      </c>
      <c r="C119" s="79"/>
      <c r="D119" s="32" t="s">
        <v>56</v>
      </c>
      <c r="E119" s="174"/>
      <c r="F119" s="188">
        <f>F120</f>
        <v>9359.300000000001</v>
      </c>
      <c r="G119" s="188">
        <f>G120</f>
        <v>7547.000000000001</v>
      </c>
    </row>
    <row r="120" spans="1:7" s="37" customFormat="1" ht="38.25">
      <c r="A120" s="79"/>
      <c r="B120" s="69" t="s">
        <v>499</v>
      </c>
      <c r="C120" s="71"/>
      <c r="D120" s="14" t="s">
        <v>500</v>
      </c>
      <c r="E120" s="174"/>
      <c r="F120" s="187">
        <f>F121</f>
        <v>9359.300000000001</v>
      </c>
      <c r="G120" s="187">
        <f>G121</f>
        <v>7547.000000000001</v>
      </c>
    </row>
    <row r="121" spans="1:7" s="37" customFormat="1" ht="12.75">
      <c r="A121" s="79"/>
      <c r="B121" s="69"/>
      <c r="C121" s="71" t="s">
        <v>98</v>
      </c>
      <c r="D121" s="14" t="s">
        <v>86</v>
      </c>
      <c r="E121" s="174"/>
      <c r="F121" s="187">
        <f>F122+F123+F124+F125+F126+F127+F128+F129+F130+F131+F132+F133</f>
        <v>9359.300000000001</v>
      </c>
      <c r="G121" s="187">
        <f>G122+G123+G124+G125+G126+G127+G128+G129+G130+G131+G132+G133</f>
        <v>7547.000000000001</v>
      </c>
    </row>
    <row r="122" spans="1:7" s="37" customFormat="1" ht="12.75">
      <c r="A122" s="79"/>
      <c r="B122" s="64"/>
      <c r="C122" s="71"/>
      <c r="D122" s="14" t="s">
        <v>366</v>
      </c>
      <c r="E122" s="174"/>
      <c r="F122" s="158">
        <v>1937.2</v>
      </c>
      <c r="G122" s="158">
        <v>1318.9</v>
      </c>
    </row>
    <row r="123" spans="1:7" s="37" customFormat="1" ht="12.75">
      <c r="A123" s="79"/>
      <c r="B123" s="64"/>
      <c r="C123" s="71"/>
      <c r="D123" s="14" t="s">
        <v>365</v>
      </c>
      <c r="E123" s="174"/>
      <c r="F123" s="158">
        <v>264.6</v>
      </c>
      <c r="G123" s="158"/>
    </row>
    <row r="124" spans="1:7" s="37" customFormat="1" ht="12.75">
      <c r="A124" s="79"/>
      <c r="B124" s="64"/>
      <c r="C124" s="71"/>
      <c r="D124" s="14" t="s">
        <v>501</v>
      </c>
      <c r="E124" s="174"/>
      <c r="F124" s="158">
        <v>504.6</v>
      </c>
      <c r="G124" s="158">
        <v>504.1</v>
      </c>
    </row>
    <row r="125" spans="1:7" s="37" customFormat="1" ht="25.5">
      <c r="A125" s="79"/>
      <c r="B125" s="64"/>
      <c r="C125" s="71"/>
      <c r="D125" s="14" t="s">
        <v>502</v>
      </c>
      <c r="E125" s="174"/>
      <c r="F125" s="187">
        <v>1042</v>
      </c>
      <c r="G125" s="187">
        <v>993.3</v>
      </c>
    </row>
    <row r="126" spans="1:7" s="37" customFormat="1" ht="12.75">
      <c r="A126" s="79"/>
      <c r="B126" s="64"/>
      <c r="C126" s="71"/>
      <c r="D126" s="14" t="s">
        <v>368</v>
      </c>
      <c r="E126" s="174"/>
      <c r="F126" s="187">
        <v>74</v>
      </c>
      <c r="G126" s="187">
        <v>56</v>
      </c>
    </row>
    <row r="127" spans="1:7" s="37" customFormat="1" ht="25.5">
      <c r="A127" s="79"/>
      <c r="B127" s="64"/>
      <c r="C127" s="71"/>
      <c r="D127" s="14" t="s">
        <v>503</v>
      </c>
      <c r="E127" s="174"/>
      <c r="F127" s="158">
        <v>90.2</v>
      </c>
      <c r="G127" s="158">
        <v>79.7</v>
      </c>
    </row>
    <row r="128" spans="1:7" s="37" customFormat="1" ht="12.75">
      <c r="A128" s="79"/>
      <c r="B128" s="64"/>
      <c r="C128" s="71"/>
      <c r="D128" s="14" t="s">
        <v>504</v>
      </c>
      <c r="E128" s="174"/>
      <c r="F128" s="158">
        <v>4824.5</v>
      </c>
      <c r="G128" s="158">
        <v>4457.4</v>
      </c>
    </row>
    <row r="129" spans="1:7" s="37" customFormat="1" ht="12.75">
      <c r="A129" s="79"/>
      <c r="B129" s="64"/>
      <c r="C129" s="71"/>
      <c r="D129" s="14" t="s">
        <v>505</v>
      </c>
      <c r="E129" s="174"/>
      <c r="F129" s="187">
        <v>91</v>
      </c>
      <c r="G129" s="158">
        <v>57.6</v>
      </c>
    </row>
    <row r="130" spans="1:7" s="37" customFormat="1" ht="12.75">
      <c r="A130" s="79"/>
      <c r="B130" s="64"/>
      <c r="C130" s="71"/>
      <c r="D130" s="14" t="s">
        <v>506</v>
      </c>
      <c r="E130" s="174"/>
      <c r="F130" s="187">
        <v>90</v>
      </c>
      <c r="G130" s="158">
        <v>62.6</v>
      </c>
    </row>
    <row r="131" spans="1:7" s="37" customFormat="1" ht="25.5">
      <c r="A131" s="79"/>
      <c r="B131" s="64"/>
      <c r="C131" s="71"/>
      <c r="D131" s="14" t="s">
        <v>507</v>
      </c>
      <c r="E131" s="174"/>
      <c r="F131" s="187">
        <v>14</v>
      </c>
      <c r="G131" s="158">
        <v>12.6</v>
      </c>
    </row>
    <row r="132" spans="1:7" s="37" customFormat="1" ht="25.5">
      <c r="A132" s="79"/>
      <c r="B132" s="64"/>
      <c r="C132" s="71"/>
      <c r="D132" s="101" t="s">
        <v>508</v>
      </c>
      <c r="E132" s="174"/>
      <c r="F132" s="158">
        <v>22</v>
      </c>
      <c r="G132" s="158"/>
    </row>
    <row r="133" spans="1:7" s="37" customFormat="1" ht="25.5">
      <c r="A133" s="79"/>
      <c r="B133" s="64"/>
      <c r="C133" s="71"/>
      <c r="D133" s="131" t="s">
        <v>532</v>
      </c>
      <c r="E133" s="174"/>
      <c r="F133" s="164">
        <v>405.2</v>
      </c>
      <c r="G133" s="164">
        <v>4.8</v>
      </c>
    </row>
    <row r="134" spans="1:7" s="37" customFormat="1" ht="12.75">
      <c r="A134" s="79"/>
      <c r="B134" s="64"/>
      <c r="C134" s="71"/>
      <c r="D134" s="42" t="s">
        <v>253</v>
      </c>
      <c r="E134" s="174"/>
      <c r="F134" s="158">
        <v>405.2</v>
      </c>
      <c r="G134" s="158">
        <v>4.8</v>
      </c>
    </row>
    <row r="135" spans="1:7" ht="25.5">
      <c r="A135" s="91" t="s">
        <v>538</v>
      </c>
      <c r="B135" s="41"/>
      <c r="C135" s="86"/>
      <c r="D135" s="15" t="s">
        <v>539</v>
      </c>
      <c r="E135" s="170">
        <f>E136+E165+E182</f>
        <v>104120.2</v>
      </c>
      <c r="F135" s="160">
        <f>F136+F165+F182</f>
        <v>94763.6</v>
      </c>
      <c r="G135" s="160">
        <f>G136+G165+G182</f>
        <v>93854.9</v>
      </c>
    </row>
    <row r="136" spans="1:7" ht="13.5">
      <c r="A136" s="113" t="s">
        <v>540</v>
      </c>
      <c r="B136" s="41"/>
      <c r="C136" s="87"/>
      <c r="D136" s="16" t="s">
        <v>541</v>
      </c>
      <c r="E136" s="172">
        <f>E137+E161</f>
        <v>89177.2</v>
      </c>
      <c r="F136" s="162">
        <f>F137+F161</f>
        <v>82344.8</v>
      </c>
      <c r="G136" s="162">
        <f>G137+G161</f>
        <v>81967.49999999999</v>
      </c>
    </row>
    <row r="137" spans="1:7" ht="13.5">
      <c r="A137" s="113"/>
      <c r="B137" s="41" t="s">
        <v>10</v>
      </c>
      <c r="C137" s="88"/>
      <c r="D137" s="99" t="s">
        <v>11</v>
      </c>
      <c r="E137" s="173">
        <f>E142+E149+E152+E155+E158+E138</f>
        <v>88947.2</v>
      </c>
      <c r="F137" s="160">
        <f>F142+F149+F152+F155+F158+F138</f>
        <v>82054</v>
      </c>
      <c r="G137" s="160">
        <f>G142+G149+G152+G155+G158+G138</f>
        <v>81676.79999999999</v>
      </c>
    </row>
    <row r="138" spans="1:7" ht="63.75">
      <c r="A138" s="113"/>
      <c r="B138" s="69" t="s">
        <v>114</v>
      </c>
      <c r="C138" s="89"/>
      <c r="D138" s="70" t="s">
        <v>113</v>
      </c>
      <c r="E138" s="174">
        <f>E139</f>
        <v>14496.9</v>
      </c>
      <c r="F138" s="161">
        <f>F139</f>
        <v>16164</v>
      </c>
      <c r="G138" s="161">
        <f>G139</f>
        <v>16164</v>
      </c>
    </row>
    <row r="139" spans="1:7" ht="13.5">
      <c r="A139" s="113"/>
      <c r="B139" s="69"/>
      <c r="C139" s="71" t="s">
        <v>238</v>
      </c>
      <c r="D139" s="70" t="s">
        <v>115</v>
      </c>
      <c r="E139" s="174">
        <f>E140</f>
        <v>14496.9</v>
      </c>
      <c r="F139" s="158">
        <f>F140+F141</f>
        <v>16164</v>
      </c>
      <c r="G139" s="187">
        <f>G140+G141</f>
        <v>16164</v>
      </c>
    </row>
    <row r="140" spans="1:7" ht="63.75">
      <c r="A140" s="113"/>
      <c r="B140" s="69"/>
      <c r="C140" s="71"/>
      <c r="D140" s="70" t="s">
        <v>113</v>
      </c>
      <c r="E140" s="174">
        <v>14496.9</v>
      </c>
      <c r="F140" s="158">
        <v>14496.9</v>
      </c>
      <c r="G140" s="187">
        <v>14496.9</v>
      </c>
    </row>
    <row r="141" spans="1:7" ht="76.5">
      <c r="A141" s="113"/>
      <c r="B141" s="69"/>
      <c r="C141" s="71"/>
      <c r="D141" s="70" t="s">
        <v>379</v>
      </c>
      <c r="E141" s="174"/>
      <c r="F141" s="158">
        <v>1667.1</v>
      </c>
      <c r="G141" s="158">
        <v>1667.1</v>
      </c>
    </row>
    <row r="142" spans="1:7" ht="13.5">
      <c r="A142" s="113"/>
      <c r="B142" s="69" t="s">
        <v>209</v>
      </c>
      <c r="C142" s="89"/>
      <c r="D142" s="31" t="s">
        <v>12</v>
      </c>
      <c r="E142" s="174">
        <f>E146+E143</f>
        <v>1685.7</v>
      </c>
      <c r="F142" s="161">
        <f>F146+F143</f>
        <v>1464.1</v>
      </c>
      <c r="G142" s="161">
        <f>G146+G143</f>
        <v>1464.1</v>
      </c>
    </row>
    <row r="143" spans="1:7" ht="13.5">
      <c r="A143" s="113"/>
      <c r="B143" s="69" t="s">
        <v>418</v>
      </c>
      <c r="C143" s="89"/>
      <c r="D143" s="31" t="s">
        <v>419</v>
      </c>
      <c r="E143" s="174">
        <f aca="true" t="shared" si="8" ref="E143:G144">E144</f>
        <v>1205.7</v>
      </c>
      <c r="F143" s="161">
        <f t="shared" si="8"/>
        <v>1205.7</v>
      </c>
      <c r="G143" s="161">
        <f t="shared" si="8"/>
        <v>1205.7</v>
      </c>
    </row>
    <row r="144" spans="1:7" ht="25.5">
      <c r="A144" s="113"/>
      <c r="B144" s="69"/>
      <c r="C144" s="71" t="s">
        <v>201</v>
      </c>
      <c r="D144" s="19" t="s">
        <v>206</v>
      </c>
      <c r="E144" s="174">
        <f t="shared" si="8"/>
        <v>1205.7</v>
      </c>
      <c r="F144" s="161">
        <f t="shared" si="8"/>
        <v>1205.7</v>
      </c>
      <c r="G144" s="161">
        <f t="shared" si="8"/>
        <v>1205.7</v>
      </c>
    </row>
    <row r="145" spans="1:7" ht="13.5">
      <c r="A145" s="113"/>
      <c r="B145" s="41"/>
      <c r="C145" s="88"/>
      <c r="D145" s="31" t="s">
        <v>255</v>
      </c>
      <c r="E145" s="174">
        <v>1205.7</v>
      </c>
      <c r="F145" s="161">
        <v>1205.7</v>
      </c>
      <c r="G145" s="161">
        <v>1205.7</v>
      </c>
    </row>
    <row r="146" spans="1:7" ht="13.5">
      <c r="A146" s="113"/>
      <c r="B146" s="69" t="s">
        <v>99</v>
      </c>
      <c r="C146" s="89"/>
      <c r="D146" s="31" t="s">
        <v>100</v>
      </c>
      <c r="E146" s="174">
        <f aca="true" t="shared" si="9" ref="E146:G147">E147</f>
        <v>480</v>
      </c>
      <c r="F146" s="161">
        <f t="shared" si="9"/>
        <v>258.4</v>
      </c>
      <c r="G146" s="161">
        <f t="shared" si="9"/>
        <v>258.4</v>
      </c>
    </row>
    <row r="147" spans="1:7" ht="25.5">
      <c r="A147" s="113"/>
      <c r="B147" s="69"/>
      <c r="C147" s="71" t="s">
        <v>201</v>
      </c>
      <c r="D147" s="19" t="s">
        <v>206</v>
      </c>
      <c r="E147" s="174">
        <f t="shared" si="9"/>
        <v>480</v>
      </c>
      <c r="F147" s="161">
        <f t="shared" si="9"/>
        <v>258.4</v>
      </c>
      <c r="G147" s="161">
        <f t="shared" si="9"/>
        <v>258.4</v>
      </c>
    </row>
    <row r="148" spans="1:7" ht="13.5">
      <c r="A148" s="113"/>
      <c r="B148" s="41"/>
      <c r="C148" s="88"/>
      <c r="D148" s="31" t="s">
        <v>255</v>
      </c>
      <c r="E148" s="174">
        <v>480</v>
      </c>
      <c r="F148" s="187">
        <v>258.4</v>
      </c>
      <c r="G148" s="158">
        <v>258.4</v>
      </c>
    </row>
    <row r="149" spans="1:7" ht="13.5">
      <c r="A149" s="113"/>
      <c r="B149" s="69" t="s">
        <v>101</v>
      </c>
      <c r="C149" s="89"/>
      <c r="D149" s="31" t="s">
        <v>102</v>
      </c>
      <c r="E149" s="174">
        <f aca="true" t="shared" si="10" ref="E149:G150">E150</f>
        <v>45963</v>
      </c>
      <c r="F149" s="161">
        <f t="shared" si="10"/>
        <v>48064.2</v>
      </c>
      <c r="G149" s="161">
        <f t="shared" si="10"/>
        <v>47875</v>
      </c>
    </row>
    <row r="150" spans="1:7" ht="25.5">
      <c r="A150" s="113"/>
      <c r="B150" s="69"/>
      <c r="C150" s="71" t="s">
        <v>201</v>
      </c>
      <c r="D150" s="19" t="s">
        <v>206</v>
      </c>
      <c r="E150" s="174">
        <f t="shared" si="10"/>
        <v>45963</v>
      </c>
      <c r="F150" s="161">
        <f t="shared" si="10"/>
        <v>48064.2</v>
      </c>
      <c r="G150" s="161">
        <f t="shared" si="10"/>
        <v>47875</v>
      </c>
    </row>
    <row r="151" spans="1:7" ht="13.5">
      <c r="A151" s="113"/>
      <c r="B151" s="41"/>
      <c r="C151" s="88"/>
      <c r="D151" s="31" t="s">
        <v>255</v>
      </c>
      <c r="E151" s="174">
        <v>45963</v>
      </c>
      <c r="F151" s="187">
        <v>48064.2</v>
      </c>
      <c r="G151" s="158">
        <v>47875</v>
      </c>
    </row>
    <row r="152" spans="1:7" ht="13.5">
      <c r="A152" s="113"/>
      <c r="B152" s="69" t="s">
        <v>103</v>
      </c>
      <c r="C152" s="89"/>
      <c r="D152" s="31" t="s">
        <v>13</v>
      </c>
      <c r="E152" s="174">
        <f aca="true" t="shared" si="11" ref="E152:G153">E153</f>
        <v>2114</v>
      </c>
      <c r="F152" s="161">
        <f t="shared" si="11"/>
        <v>2132.2</v>
      </c>
      <c r="G152" s="161">
        <f t="shared" si="11"/>
        <v>2132.1</v>
      </c>
    </row>
    <row r="153" spans="1:7" ht="25.5">
      <c r="A153" s="113"/>
      <c r="B153" s="69"/>
      <c r="C153" s="71" t="s">
        <v>201</v>
      </c>
      <c r="D153" s="19" t="s">
        <v>206</v>
      </c>
      <c r="E153" s="174">
        <f t="shared" si="11"/>
        <v>2114</v>
      </c>
      <c r="F153" s="161">
        <f t="shared" si="11"/>
        <v>2132.2</v>
      </c>
      <c r="G153" s="161">
        <f t="shared" si="11"/>
        <v>2132.1</v>
      </c>
    </row>
    <row r="154" spans="1:7" ht="13.5">
      <c r="A154" s="113"/>
      <c r="B154" s="41"/>
      <c r="C154" s="88"/>
      <c r="D154" s="31" t="s">
        <v>255</v>
      </c>
      <c r="E154" s="174">
        <v>2114</v>
      </c>
      <c r="F154" s="159">
        <v>2132.2</v>
      </c>
      <c r="G154" s="159">
        <v>2132.1</v>
      </c>
    </row>
    <row r="155" spans="1:7" ht="25.5">
      <c r="A155" s="113"/>
      <c r="B155" s="69" t="s">
        <v>104</v>
      </c>
      <c r="C155" s="89"/>
      <c r="D155" s="31" t="s">
        <v>105</v>
      </c>
      <c r="E155" s="174">
        <f aca="true" t="shared" si="12" ref="E155:G156">E156</f>
        <v>21280</v>
      </c>
      <c r="F155" s="161">
        <f t="shared" si="12"/>
        <v>11617.5</v>
      </c>
      <c r="G155" s="161">
        <f t="shared" si="12"/>
        <v>11445</v>
      </c>
    </row>
    <row r="156" spans="1:7" ht="25.5">
      <c r="A156" s="113"/>
      <c r="B156" s="69"/>
      <c r="C156" s="71" t="s">
        <v>201</v>
      </c>
      <c r="D156" s="19" t="s">
        <v>206</v>
      </c>
      <c r="E156" s="174">
        <f t="shared" si="12"/>
        <v>21280</v>
      </c>
      <c r="F156" s="161">
        <f t="shared" si="12"/>
        <v>11617.5</v>
      </c>
      <c r="G156" s="161">
        <f t="shared" si="12"/>
        <v>11445</v>
      </c>
    </row>
    <row r="157" spans="1:7" ht="13.5">
      <c r="A157" s="113"/>
      <c r="B157" s="41"/>
      <c r="C157" s="87"/>
      <c r="D157" s="31" t="s">
        <v>255</v>
      </c>
      <c r="E157" s="174">
        <v>21280</v>
      </c>
      <c r="F157" s="159">
        <v>11617.5</v>
      </c>
      <c r="G157" s="159">
        <v>11445</v>
      </c>
    </row>
    <row r="158" spans="1:7" ht="38.25">
      <c r="A158" s="113"/>
      <c r="B158" s="69" t="s">
        <v>106</v>
      </c>
      <c r="C158" s="89"/>
      <c r="D158" s="31" t="s">
        <v>26</v>
      </c>
      <c r="E158" s="174">
        <f aca="true" t="shared" si="13" ref="E158:G159">E159</f>
        <v>3407.6</v>
      </c>
      <c r="F158" s="161">
        <f t="shared" si="13"/>
        <v>2612</v>
      </c>
      <c r="G158" s="161">
        <f t="shared" si="13"/>
        <v>2596.6</v>
      </c>
    </row>
    <row r="159" spans="1:7" ht="13.5">
      <c r="A159" s="113"/>
      <c r="B159" s="69"/>
      <c r="C159" s="71" t="s">
        <v>15</v>
      </c>
      <c r="D159" s="19" t="s">
        <v>111</v>
      </c>
      <c r="E159" s="174">
        <f t="shared" si="13"/>
        <v>3407.6</v>
      </c>
      <c r="F159" s="161">
        <f t="shared" si="13"/>
        <v>2612</v>
      </c>
      <c r="G159" s="161">
        <f t="shared" si="13"/>
        <v>2596.6</v>
      </c>
    </row>
    <row r="160" spans="1:7" ht="13.5">
      <c r="A160" s="113"/>
      <c r="B160" s="41"/>
      <c r="C160" s="87"/>
      <c r="D160" s="18" t="s">
        <v>255</v>
      </c>
      <c r="E160" s="174">
        <v>3407.6</v>
      </c>
      <c r="F160" s="159">
        <v>2612</v>
      </c>
      <c r="G160" s="159">
        <v>2596.6</v>
      </c>
    </row>
    <row r="161" spans="1:7" ht="51">
      <c r="A161" s="113"/>
      <c r="B161" s="41" t="s">
        <v>107</v>
      </c>
      <c r="C161" s="87"/>
      <c r="D161" s="17" t="s">
        <v>108</v>
      </c>
      <c r="E161" s="173">
        <f>E162</f>
        <v>230</v>
      </c>
      <c r="F161" s="160">
        <f aca="true" t="shared" si="14" ref="F161:G163">F162</f>
        <v>290.8</v>
      </c>
      <c r="G161" s="160">
        <f t="shared" si="14"/>
        <v>290.7</v>
      </c>
    </row>
    <row r="162" spans="1:7" ht="25.5">
      <c r="A162" s="113"/>
      <c r="B162" s="69" t="s">
        <v>109</v>
      </c>
      <c r="C162" s="90"/>
      <c r="D162" s="19" t="s">
        <v>110</v>
      </c>
      <c r="E162" s="174">
        <f>E163</f>
        <v>230</v>
      </c>
      <c r="F162" s="161">
        <f t="shared" si="14"/>
        <v>290.8</v>
      </c>
      <c r="G162" s="161">
        <f t="shared" si="14"/>
        <v>290.7</v>
      </c>
    </row>
    <row r="163" spans="1:7" ht="25.5">
      <c r="A163" s="113"/>
      <c r="B163" s="69"/>
      <c r="C163" s="71" t="s">
        <v>201</v>
      </c>
      <c r="D163" s="19" t="s">
        <v>206</v>
      </c>
      <c r="E163" s="174">
        <f>E164</f>
        <v>230</v>
      </c>
      <c r="F163" s="161">
        <f t="shared" si="14"/>
        <v>290.8</v>
      </c>
      <c r="G163" s="161">
        <f t="shared" si="14"/>
        <v>290.7</v>
      </c>
    </row>
    <row r="164" spans="1:7" ht="13.5">
      <c r="A164" s="113"/>
      <c r="B164" s="41"/>
      <c r="C164" s="91"/>
      <c r="D164" s="18" t="s">
        <v>255</v>
      </c>
      <c r="E164" s="174">
        <v>230</v>
      </c>
      <c r="F164" s="187">
        <v>290.8</v>
      </c>
      <c r="G164" s="187">
        <v>290.7</v>
      </c>
    </row>
    <row r="165" spans="1:7" ht="40.5">
      <c r="A165" s="107" t="s">
        <v>542</v>
      </c>
      <c r="B165" s="63"/>
      <c r="C165" s="108"/>
      <c r="D165" s="20" t="s">
        <v>116</v>
      </c>
      <c r="E165" s="175">
        <f>E166+E177</f>
        <v>6893.1</v>
      </c>
      <c r="F165" s="162">
        <f>F166+F177+F174</f>
        <v>3074.1</v>
      </c>
      <c r="G165" s="162">
        <f>G166+G177+G174</f>
        <v>2558.1</v>
      </c>
    </row>
    <row r="166" spans="1:7" s="37" customFormat="1" ht="12.75">
      <c r="A166" s="108"/>
      <c r="B166" s="63" t="s">
        <v>10</v>
      </c>
      <c r="C166" s="108"/>
      <c r="D166" s="21" t="s">
        <v>11</v>
      </c>
      <c r="E166" s="173">
        <f>E167+E170</f>
        <v>3119.3</v>
      </c>
      <c r="F166" s="160">
        <f>F167+F170</f>
        <v>2990.1</v>
      </c>
      <c r="G166" s="160">
        <f>G167+G170</f>
        <v>2499.1</v>
      </c>
    </row>
    <row r="167" spans="1:7" s="37" customFormat="1" ht="12.75">
      <c r="A167" s="109"/>
      <c r="B167" s="64" t="s">
        <v>103</v>
      </c>
      <c r="C167" s="71"/>
      <c r="D167" s="22" t="s">
        <v>13</v>
      </c>
      <c r="E167" s="174">
        <f aca="true" t="shared" si="15" ref="E167:G168">E168</f>
        <v>2278.6</v>
      </c>
      <c r="F167" s="161">
        <f t="shared" si="15"/>
        <v>2278.6</v>
      </c>
      <c r="G167" s="161">
        <f t="shared" si="15"/>
        <v>1870.8</v>
      </c>
    </row>
    <row r="168" spans="1:7" s="37" customFormat="1" ht="25.5">
      <c r="A168" s="109"/>
      <c r="B168" s="64"/>
      <c r="C168" s="79" t="s">
        <v>201</v>
      </c>
      <c r="D168" s="19" t="s">
        <v>206</v>
      </c>
      <c r="E168" s="174">
        <f t="shared" si="15"/>
        <v>2278.6</v>
      </c>
      <c r="F168" s="161">
        <f t="shared" si="15"/>
        <v>2278.6</v>
      </c>
      <c r="G168" s="161">
        <f t="shared" si="15"/>
        <v>1870.8</v>
      </c>
    </row>
    <row r="169" spans="1:7" ht="13.5">
      <c r="A169" s="107"/>
      <c r="B169" s="41"/>
      <c r="C169" s="108"/>
      <c r="D169" s="14" t="s">
        <v>50</v>
      </c>
      <c r="E169" s="174">
        <v>2278.6</v>
      </c>
      <c r="F169" s="158">
        <v>2278.6</v>
      </c>
      <c r="G169" s="158">
        <v>1870.8</v>
      </c>
    </row>
    <row r="170" spans="1:7" s="37" customFormat="1" ht="25.5">
      <c r="A170" s="109"/>
      <c r="B170" s="64" t="s">
        <v>104</v>
      </c>
      <c r="C170" s="71"/>
      <c r="D170" s="31" t="s">
        <v>105</v>
      </c>
      <c r="E170" s="174">
        <f>E171</f>
        <v>840.7</v>
      </c>
      <c r="F170" s="161">
        <f>F171</f>
        <v>711.5</v>
      </c>
      <c r="G170" s="161">
        <f>G171</f>
        <v>628.3</v>
      </c>
    </row>
    <row r="171" spans="1:7" s="37" customFormat="1" ht="25.5">
      <c r="A171" s="109"/>
      <c r="B171" s="64"/>
      <c r="C171" s="79" t="s">
        <v>201</v>
      </c>
      <c r="D171" s="31" t="s">
        <v>206</v>
      </c>
      <c r="E171" s="174">
        <f>E172</f>
        <v>840.7</v>
      </c>
      <c r="F171" s="161">
        <f>F172+F173</f>
        <v>711.5</v>
      </c>
      <c r="G171" s="161">
        <f>G172+G173</f>
        <v>628.3</v>
      </c>
    </row>
    <row r="172" spans="1:7" ht="13.5">
      <c r="A172" s="107"/>
      <c r="B172" s="41"/>
      <c r="C172" s="108"/>
      <c r="D172" s="14" t="s">
        <v>50</v>
      </c>
      <c r="E172" s="174">
        <v>840.7</v>
      </c>
      <c r="F172" s="158">
        <v>710.4</v>
      </c>
      <c r="G172" s="158">
        <v>628.3</v>
      </c>
    </row>
    <row r="173" spans="1:7" ht="25.5">
      <c r="A173" s="107"/>
      <c r="B173" s="41"/>
      <c r="C173" s="108"/>
      <c r="D173" s="134" t="s">
        <v>532</v>
      </c>
      <c r="E173" s="174"/>
      <c r="F173" s="190">
        <v>1.1</v>
      </c>
      <c r="G173" s="158"/>
    </row>
    <row r="174" spans="1:7" ht="38.25">
      <c r="A174" s="107"/>
      <c r="B174" s="41" t="s">
        <v>488</v>
      </c>
      <c r="C174" s="108"/>
      <c r="D174" s="21" t="s">
        <v>480</v>
      </c>
      <c r="E174" s="173"/>
      <c r="F174" s="188">
        <f>F175</f>
        <v>59</v>
      </c>
      <c r="G174" s="188">
        <f>G175</f>
        <v>59</v>
      </c>
    </row>
    <row r="175" spans="1:7" ht="38.25">
      <c r="A175" s="107"/>
      <c r="B175" s="41"/>
      <c r="C175" s="71" t="s">
        <v>489</v>
      </c>
      <c r="D175" s="31" t="s">
        <v>481</v>
      </c>
      <c r="E175" s="174"/>
      <c r="F175" s="187">
        <f>F176</f>
        <v>59</v>
      </c>
      <c r="G175" s="187">
        <f>G176</f>
        <v>59</v>
      </c>
    </row>
    <row r="176" spans="1:7" ht="13.5">
      <c r="A176" s="107"/>
      <c r="B176" s="41"/>
      <c r="C176" s="108"/>
      <c r="D176" s="6" t="s">
        <v>524</v>
      </c>
      <c r="E176" s="174"/>
      <c r="F176" s="187">
        <v>59</v>
      </c>
      <c r="G176" s="187">
        <v>59</v>
      </c>
    </row>
    <row r="177" spans="1:7" ht="13.5">
      <c r="A177" s="107"/>
      <c r="B177" s="63" t="s">
        <v>14</v>
      </c>
      <c r="C177" s="88"/>
      <c r="D177" s="99" t="s">
        <v>330</v>
      </c>
      <c r="E177" s="173">
        <f>E178</f>
        <v>3773.8</v>
      </c>
      <c r="F177" s="160">
        <f>F178</f>
        <v>25</v>
      </c>
      <c r="G177" s="162"/>
    </row>
    <row r="178" spans="1:7" s="37" customFormat="1" ht="25.5">
      <c r="A178" s="109"/>
      <c r="B178" s="64" t="s">
        <v>119</v>
      </c>
      <c r="C178" s="71"/>
      <c r="D178" s="14" t="s">
        <v>566</v>
      </c>
      <c r="E178" s="174">
        <f>E179</f>
        <v>3773.8</v>
      </c>
      <c r="F178" s="161">
        <f>F179</f>
        <v>25</v>
      </c>
      <c r="G178" s="161"/>
    </row>
    <row r="179" spans="1:7" s="37" customFormat="1" ht="12.75">
      <c r="A179" s="109"/>
      <c r="B179" s="64"/>
      <c r="C179" s="79" t="s">
        <v>117</v>
      </c>
      <c r="D179" s="14" t="s">
        <v>118</v>
      </c>
      <c r="E179" s="174">
        <f>E180</f>
        <v>3773.8</v>
      </c>
      <c r="F179" s="161">
        <f>F180+F181</f>
        <v>25</v>
      </c>
      <c r="G179" s="161"/>
    </row>
    <row r="180" spans="1:7" ht="13.5">
      <c r="A180" s="107"/>
      <c r="B180" s="41"/>
      <c r="C180" s="107"/>
      <c r="D180" s="14" t="s">
        <v>334</v>
      </c>
      <c r="E180" s="174">
        <v>3773.8</v>
      </c>
      <c r="F180" s="158"/>
      <c r="G180" s="158"/>
    </row>
    <row r="181" spans="1:7" ht="13.5">
      <c r="A181" s="107"/>
      <c r="B181" s="41"/>
      <c r="C181" s="107"/>
      <c r="D181" s="14" t="s">
        <v>50</v>
      </c>
      <c r="E181" s="174"/>
      <c r="F181" s="187">
        <v>25</v>
      </c>
      <c r="G181" s="158"/>
    </row>
    <row r="182" spans="1:7" s="36" customFormat="1" ht="40.5">
      <c r="A182" s="107" t="s">
        <v>123</v>
      </c>
      <c r="B182" s="62"/>
      <c r="C182" s="107"/>
      <c r="D182" s="35" t="s">
        <v>53</v>
      </c>
      <c r="E182" s="175">
        <f>E183+E190</f>
        <v>8049.900000000001</v>
      </c>
      <c r="F182" s="162">
        <f>F183+F190</f>
        <v>9344.699999999999</v>
      </c>
      <c r="G182" s="162">
        <f>G183+G190</f>
        <v>9329.3</v>
      </c>
    </row>
    <row r="183" spans="1:7" s="33" customFormat="1" ht="12.75">
      <c r="A183" s="108"/>
      <c r="B183" s="41" t="s">
        <v>10</v>
      </c>
      <c r="C183" s="108"/>
      <c r="D183" s="21" t="s">
        <v>11</v>
      </c>
      <c r="E183" s="173">
        <f aca="true" t="shared" si="16" ref="E183:G184">E184</f>
        <v>8037.3</v>
      </c>
      <c r="F183" s="160">
        <f t="shared" si="16"/>
        <v>9332.099999999999</v>
      </c>
      <c r="G183" s="160">
        <f t="shared" si="16"/>
        <v>9329.3</v>
      </c>
    </row>
    <row r="184" spans="1:7" s="34" customFormat="1" ht="25.5">
      <c r="A184" s="109"/>
      <c r="B184" s="69" t="s">
        <v>104</v>
      </c>
      <c r="C184" s="109"/>
      <c r="D184" s="19" t="s">
        <v>206</v>
      </c>
      <c r="E184" s="174">
        <f t="shared" si="16"/>
        <v>8037.3</v>
      </c>
      <c r="F184" s="161">
        <f t="shared" si="16"/>
        <v>9332.099999999999</v>
      </c>
      <c r="G184" s="161">
        <f t="shared" si="16"/>
        <v>9329.3</v>
      </c>
    </row>
    <row r="185" spans="1:7" s="34" customFormat="1" ht="25.5">
      <c r="A185" s="109"/>
      <c r="B185" s="72"/>
      <c r="C185" s="71" t="s">
        <v>201</v>
      </c>
      <c r="D185" s="19" t="s">
        <v>206</v>
      </c>
      <c r="E185" s="174">
        <f>E186</f>
        <v>8037.3</v>
      </c>
      <c r="F185" s="161">
        <f>F186+F187</f>
        <v>9332.099999999999</v>
      </c>
      <c r="G185" s="161">
        <f>G186+G187</f>
        <v>9329.3</v>
      </c>
    </row>
    <row r="186" spans="1:7" s="36" customFormat="1" ht="13.5">
      <c r="A186" s="107"/>
      <c r="B186" s="62"/>
      <c r="C186" s="107"/>
      <c r="D186" s="14" t="s">
        <v>205</v>
      </c>
      <c r="E186" s="174">
        <v>8037.3</v>
      </c>
      <c r="F186" s="158">
        <v>7528.9</v>
      </c>
      <c r="G186" s="158">
        <v>7526.2</v>
      </c>
    </row>
    <row r="187" spans="1:7" s="36" customFormat="1" ht="38.25">
      <c r="A187" s="107"/>
      <c r="B187" s="62"/>
      <c r="C187" s="107"/>
      <c r="D187" s="134" t="s">
        <v>537</v>
      </c>
      <c r="E187" s="174"/>
      <c r="F187" s="164">
        <f>F188+F189</f>
        <v>1803.1999999999998</v>
      </c>
      <c r="G187" s="164">
        <f>G188+G189</f>
        <v>1803.1</v>
      </c>
    </row>
    <row r="188" spans="1:7" s="36" customFormat="1" ht="13.5">
      <c r="A188" s="107"/>
      <c r="B188" s="62"/>
      <c r="C188" s="107"/>
      <c r="D188" s="14" t="s">
        <v>275</v>
      </c>
      <c r="E188" s="174"/>
      <c r="F188" s="158">
        <v>1803.1</v>
      </c>
      <c r="G188" s="158">
        <v>1803.1</v>
      </c>
    </row>
    <row r="189" spans="1:7" s="36" customFormat="1" ht="25.5">
      <c r="A189" s="107"/>
      <c r="B189" s="62"/>
      <c r="C189" s="107"/>
      <c r="D189" s="14" t="s">
        <v>276</v>
      </c>
      <c r="E189" s="174"/>
      <c r="F189" s="158">
        <v>0.1</v>
      </c>
      <c r="G189" s="158"/>
    </row>
    <row r="190" spans="1:7" ht="13.5">
      <c r="A190" s="107"/>
      <c r="B190" s="41" t="s">
        <v>71</v>
      </c>
      <c r="C190" s="107"/>
      <c r="D190" s="32" t="s">
        <v>41</v>
      </c>
      <c r="E190" s="173">
        <f aca="true" t="shared" si="17" ref="E190:F192">E191</f>
        <v>12.6</v>
      </c>
      <c r="F190" s="160">
        <f t="shared" si="17"/>
        <v>12.6</v>
      </c>
      <c r="G190" s="160"/>
    </row>
    <row r="191" spans="1:7" s="37" customFormat="1" ht="63.75">
      <c r="A191" s="109"/>
      <c r="B191" s="64" t="s">
        <v>72</v>
      </c>
      <c r="C191" s="71"/>
      <c r="D191" s="14" t="s">
        <v>166</v>
      </c>
      <c r="E191" s="174">
        <f t="shared" si="17"/>
        <v>12.6</v>
      </c>
      <c r="F191" s="161">
        <f t="shared" si="17"/>
        <v>12.6</v>
      </c>
      <c r="G191" s="161"/>
    </row>
    <row r="192" spans="1:7" s="37" customFormat="1" ht="38.25">
      <c r="A192" s="109"/>
      <c r="B192" s="64" t="s">
        <v>204</v>
      </c>
      <c r="C192" s="109"/>
      <c r="D192" s="13" t="s">
        <v>250</v>
      </c>
      <c r="E192" s="174">
        <f t="shared" si="17"/>
        <v>12.6</v>
      </c>
      <c r="F192" s="161">
        <f t="shared" si="17"/>
        <v>12.6</v>
      </c>
      <c r="G192" s="161"/>
    </row>
    <row r="193" spans="1:7" s="37" customFormat="1" ht="12.75">
      <c r="A193" s="109"/>
      <c r="B193" s="64"/>
      <c r="C193" s="71" t="s">
        <v>76</v>
      </c>
      <c r="D193" s="70" t="s">
        <v>48</v>
      </c>
      <c r="E193" s="174">
        <v>12.6</v>
      </c>
      <c r="F193" s="158">
        <v>12.6</v>
      </c>
      <c r="G193" s="158"/>
    </row>
    <row r="194" spans="1:7" ht="12.75">
      <c r="A194" s="91" t="s">
        <v>543</v>
      </c>
      <c r="B194" s="41"/>
      <c r="C194" s="86"/>
      <c r="D194" s="15" t="s">
        <v>544</v>
      </c>
      <c r="E194" s="170">
        <f>E209+E214+E233+E201</f>
        <v>39191</v>
      </c>
      <c r="F194" s="160">
        <f>F209+F214+F233+F201+F195+F206</f>
        <v>108012.5</v>
      </c>
      <c r="G194" s="160">
        <f>G209+G214+G233+G201+G195+G206</f>
        <v>44641</v>
      </c>
    </row>
    <row r="195" spans="1:7" ht="13.5">
      <c r="A195" s="107" t="s">
        <v>448</v>
      </c>
      <c r="B195" s="64"/>
      <c r="C195" s="92"/>
      <c r="D195" s="100" t="s">
        <v>449</v>
      </c>
      <c r="E195" s="171"/>
      <c r="F195" s="162">
        <f>F196</f>
        <v>61326.8</v>
      </c>
      <c r="G195" s="162">
        <f>G196</f>
        <v>1069.4</v>
      </c>
    </row>
    <row r="196" spans="1:7" ht="25.5">
      <c r="A196" s="79"/>
      <c r="B196" s="63" t="s">
        <v>450</v>
      </c>
      <c r="C196" s="92"/>
      <c r="D196" s="8" t="s">
        <v>451</v>
      </c>
      <c r="E196" s="171"/>
      <c r="F196" s="160">
        <f>F197+F199</f>
        <v>61326.8</v>
      </c>
      <c r="G196" s="160">
        <f>G197+G199</f>
        <v>1069.4</v>
      </c>
    </row>
    <row r="197" spans="1:7" ht="38.25">
      <c r="A197" s="79"/>
      <c r="B197" s="64" t="s">
        <v>452</v>
      </c>
      <c r="C197" s="92"/>
      <c r="D197" s="101" t="s">
        <v>453</v>
      </c>
      <c r="E197" s="171"/>
      <c r="F197" s="161">
        <f>F198</f>
        <v>5575.3</v>
      </c>
      <c r="G197" s="161"/>
    </row>
    <row r="198" spans="1:7" ht="12.75">
      <c r="A198" s="79"/>
      <c r="B198" s="64"/>
      <c r="C198" s="117" t="s">
        <v>238</v>
      </c>
      <c r="D198" s="132" t="s">
        <v>115</v>
      </c>
      <c r="E198" s="171"/>
      <c r="F198" s="161">
        <v>5575.3</v>
      </c>
      <c r="G198" s="161"/>
    </row>
    <row r="199" spans="1:7" ht="51">
      <c r="A199" s="79"/>
      <c r="B199" s="64" t="s">
        <v>454</v>
      </c>
      <c r="C199" s="117"/>
      <c r="D199" s="132" t="s">
        <v>455</v>
      </c>
      <c r="E199" s="171"/>
      <c r="F199" s="161">
        <f>F200</f>
        <v>55751.5</v>
      </c>
      <c r="G199" s="161">
        <f>G200</f>
        <v>1069.4</v>
      </c>
    </row>
    <row r="200" spans="1:7" ht="12.75">
      <c r="A200" s="79"/>
      <c r="B200" s="64"/>
      <c r="C200" s="117" t="s">
        <v>238</v>
      </c>
      <c r="D200" s="132" t="s">
        <v>115</v>
      </c>
      <c r="E200" s="171"/>
      <c r="F200" s="161">
        <v>55751.5</v>
      </c>
      <c r="G200" s="161">
        <v>1069.4</v>
      </c>
    </row>
    <row r="201" spans="1:7" ht="13.5">
      <c r="A201" s="107" t="s">
        <v>420</v>
      </c>
      <c r="B201" s="41"/>
      <c r="C201" s="86"/>
      <c r="D201" s="100" t="s">
        <v>421</v>
      </c>
      <c r="E201" s="175">
        <f aca="true" t="shared" si="18" ref="E201:F204">E202</f>
        <v>70</v>
      </c>
      <c r="F201" s="175">
        <f t="shared" si="18"/>
        <v>169</v>
      </c>
      <c r="G201" s="175"/>
    </row>
    <row r="202" spans="1:7" ht="12.75">
      <c r="A202" s="91"/>
      <c r="B202" s="41" t="s">
        <v>244</v>
      </c>
      <c r="C202" s="86"/>
      <c r="D202" s="15" t="s">
        <v>245</v>
      </c>
      <c r="E202" s="170">
        <f t="shared" si="18"/>
        <v>70</v>
      </c>
      <c r="F202" s="170">
        <f t="shared" si="18"/>
        <v>169</v>
      </c>
      <c r="G202" s="170"/>
    </row>
    <row r="203" spans="1:7" ht="63.75">
      <c r="A203" s="91"/>
      <c r="B203" s="64" t="s">
        <v>422</v>
      </c>
      <c r="C203" s="86"/>
      <c r="D203" s="70" t="s">
        <v>423</v>
      </c>
      <c r="E203" s="174">
        <f t="shared" si="18"/>
        <v>70</v>
      </c>
      <c r="F203" s="174">
        <f t="shared" si="18"/>
        <v>169</v>
      </c>
      <c r="G203" s="174"/>
    </row>
    <row r="204" spans="1:7" ht="63.75">
      <c r="A204" s="91"/>
      <c r="B204" s="64" t="s">
        <v>424</v>
      </c>
      <c r="C204" s="86"/>
      <c r="D204" s="70" t="s">
        <v>423</v>
      </c>
      <c r="E204" s="174">
        <f t="shared" si="18"/>
        <v>70</v>
      </c>
      <c r="F204" s="174">
        <f t="shared" si="18"/>
        <v>169</v>
      </c>
      <c r="G204" s="174"/>
    </row>
    <row r="205" spans="1:7" ht="12.75">
      <c r="A205" s="91"/>
      <c r="B205" s="41"/>
      <c r="C205" s="71" t="s">
        <v>76</v>
      </c>
      <c r="D205" s="70" t="s">
        <v>48</v>
      </c>
      <c r="E205" s="174">
        <v>70</v>
      </c>
      <c r="F205" s="161">
        <v>169</v>
      </c>
      <c r="G205" s="160"/>
    </row>
    <row r="206" spans="1:7" ht="13.5">
      <c r="A206" s="107" t="s">
        <v>459</v>
      </c>
      <c r="B206" s="60"/>
      <c r="C206" s="77"/>
      <c r="D206" s="100" t="s">
        <v>460</v>
      </c>
      <c r="E206" s="174"/>
      <c r="F206" s="162">
        <f>F207</f>
        <v>273</v>
      </c>
      <c r="G206" s="162">
        <f>G207</f>
        <v>162</v>
      </c>
    </row>
    <row r="207" spans="1:7" ht="25.5">
      <c r="A207" s="91"/>
      <c r="B207" s="41" t="s">
        <v>461</v>
      </c>
      <c r="C207" s="71"/>
      <c r="D207" s="8" t="s">
        <v>465</v>
      </c>
      <c r="E207" s="174"/>
      <c r="F207" s="160">
        <f>F208</f>
        <v>273</v>
      </c>
      <c r="G207" s="160">
        <f>G208</f>
        <v>162</v>
      </c>
    </row>
    <row r="208" spans="1:7" ht="12.75">
      <c r="A208" s="91"/>
      <c r="B208" s="41"/>
      <c r="C208" s="79" t="s">
        <v>85</v>
      </c>
      <c r="D208" s="101" t="s">
        <v>70</v>
      </c>
      <c r="E208" s="174"/>
      <c r="F208" s="161">
        <v>273</v>
      </c>
      <c r="G208" s="161">
        <v>162</v>
      </c>
    </row>
    <row r="209" spans="1:7" ht="13.5">
      <c r="A209" s="107" t="s">
        <v>37</v>
      </c>
      <c r="B209" s="60"/>
      <c r="C209" s="77"/>
      <c r="D209" s="100" t="s">
        <v>38</v>
      </c>
      <c r="E209" s="175">
        <f>E210</f>
        <v>1049</v>
      </c>
      <c r="F209" s="162">
        <f aca="true" t="shared" si="19" ref="F209:G212">F210</f>
        <v>776</v>
      </c>
      <c r="G209" s="162">
        <f t="shared" si="19"/>
        <v>676</v>
      </c>
    </row>
    <row r="210" spans="1:7" ht="12.75">
      <c r="A210" s="91"/>
      <c r="B210" s="41" t="s">
        <v>39</v>
      </c>
      <c r="C210" s="86"/>
      <c r="D210" s="15" t="s">
        <v>40</v>
      </c>
      <c r="E210" s="170">
        <f>E211</f>
        <v>1049</v>
      </c>
      <c r="F210" s="160">
        <f t="shared" si="19"/>
        <v>776</v>
      </c>
      <c r="G210" s="160">
        <f t="shared" si="19"/>
        <v>676</v>
      </c>
    </row>
    <row r="211" spans="1:7" s="37" customFormat="1" ht="25.5">
      <c r="A211" s="79"/>
      <c r="B211" s="64" t="s">
        <v>231</v>
      </c>
      <c r="C211" s="92"/>
      <c r="D211" s="101" t="s">
        <v>47</v>
      </c>
      <c r="E211" s="171">
        <f>E212</f>
        <v>1049</v>
      </c>
      <c r="F211" s="161">
        <f t="shared" si="19"/>
        <v>776</v>
      </c>
      <c r="G211" s="161">
        <f t="shared" si="19"/>
        <v>676</v>
      </c>
    </row>
    <row r="212" spans="1:7" s="37" customFormat="1" ht="12.75">
      <c r="A212" s="79"/>
      <c r="B212" s="64"/>
      <c r="C212" s="79" t="s">
        <v>85</v>
      </c>
      <c r="D212" s="101" t="s">
        <v>70</v>
      </c>
      <c r="E212" s="171">
        <f>E213</f>
        <v>1049</v>
      </c>
      <c r="F212" s="161">
        <f t="shared" si="19"/>
        <v>776</v>
      </c>
      <c r="G212" s="161">
        <f t="shared" si="19"/>
        <v>676</v>
      </c>
    </row>
    <row r="213" spans="1:7" ht="12.75">
      <c r="A213" s="91"/>
      <c r="B213" s="41"/>
      <c r="C213" s="86"/>
      <c r="D213" s="70" t="s">
        <v>524</v>
      </c>
      <c r="E213" s="174">
        <v>1049</v>
      </c>
      <c r="F213" s="187">
        <v>776</v>
      </c>
      <c r="G213" s="187">
        <v>676</v>
      </c>
    </row>
    <row r="214" spans="1:7" ht="13.5">
      <c r="A214" s="107" t="s">
        <v>16</v>
      </c>
      <c r="B214" s="41"/>
      <c r="C214" s="116"/>
      <c r="D214" s="48" t="s">
        <v>18</v>
      </c>
      <c r="E214" s="184">
        <f>SUM(E215+E224)</f>
        <v>38072</v>
      </c>
      <c r="F214" s="184">
        <f>SUM(F215+F224)</f>
        <v>44541.600000000006</v>
      </c>
      <c r="G214" s="184">
        <f>SUM(G215+G224)</f>
        <v>42715.299999999996</v>
      </c>
    </row>
    <row r="215" spans="1:7" ht="13.5">
      <c r="A215" s="107"/>
      <c r="B215" s="41" t="s">
        <v>17</v>
      </c>
      <c r="C215" s="116"/>
      <c r="D215" s="43" t="s">
        <v>19</v>
      </c>
      <c r="E215" s="54">
        <f>SUM(E216)</f>
        <v>37509.7</v>
      </c>
      <c r="F215" s="54">
        <f>SUM(F216)</f>
        <v>38859.8</v>
      </c>
      <c r="G215" s="54">
        <f>SUM(G216)</f>
        <v>37520.899999999994</v>
      </c>
    </row>
    <row r="216" spans="1:7" s="94" customFormat="1" ht="25.5">
      <c r="A216" s="117"/>
      <c r="B216" s="64" t="s">
        <v>215</v>
      </c>
      <c r="C216" s="118"/>
      <c r="D216" s="93" t="s">
        <v>20</v>
      </c>
      <c r="E216" s="56">
        <f>SUM(E217+E221)</f>
        <v>37509.7</v>
      </c>
      <c r="F216" s="56">
        <f>SUM(F217+F221)</f>
        <v>38859.8</v>
      </c>
      <c r="G216" s="56">
        <f>SUM(G217+G221)</f>
        <v>37520.899999999994</v>
      </c>
    </row>
    <row r="217" spans="1:7" s="94" customFormat="1" ht="38.25">
      <c r="A217" s="117"/>
      <c r="B217" s="64"/>
      <c r="C217" s="118" t="s">
        <v>216</v>
      </c>
      <c r="D217" s="93" t="s">
        <v>217</v>
      </c>
      <c r="E217" s="56">
        <f>SUM(E218:E220)</f>
        <v>33277</v>
      </c>
      <c r="F217" s="56">
        <f>SUM(F218:F220)</f>
        <v>33471.9</v>
      </c>
      <c r="G217" s="56">
        <f>SUM(G218:G220)</f>
        <v>32941.7</v>
      </c>
    </row>
    <row r="218" spans="1:7" ht="38.25">
      <c r="A218" s="119"/>
      <c r="B218" s="41"/>
      <c r="C218" s="116"/>
      <c r="D218" s="93" t="s">
        <v>258</v>
      </c>
      <c r="E218" s="55">
        <v>32155.5</v>
      </c>
      <c r="F218" s="158">
        <v>32350.4</v>
      </c>
      <c r="G218" s="158">
        <v>32022.7</v>
      </c>
    </row>
    <row r="219" spans="1:7" ht="51">
      <c r="A219" s="119"/>
      <c r="B219" s="41"/>
      <c r="C219" s="116"/>
      <c r="D219" s="44" t="s">
        <v>252</v>
      </c>
      <c r="E219" s="55">
        <v>841.2</v>
      </c>
      <c r="F219" s="158">
        <v>841.2</v>
      </c>
      <c r="G219" s="187">
        <v>677</v>
      </c>
    </row>
    <row r="220" spans="1:7" ht="76.5">
      <c r="A220" s="119"/>
      <c r="B220" s="41"/>
      <c r="C220" s="116"/>
      <c r="D220" s="44" t="s">
        <v>257</v>
      </c>
      <c r="E220" s="55">
        <v>280.3</v>
      </c>
      <c r="F220" s="158">
        <v>280.3</v>
      </c>
      <c r="G220" s="187">
        <v>242</v>
      </c>
    </row>
    <row r="221" spans="1:7" ht="12.75">
      <c r="A221" s="119"/>
      <c r="B221" s="41"/>
      <c r="C221" s="118" t="s">
        <v>85</v>
      </c>
      <c r="D221" s="101" t="s">
        <v>70</v>
      </c>
      <c r="E221" s="56">
        <f>E222</f>
        <v>4232.7</v>
      </c>
      <c r="F221" s="56">
        <f>F222+F223</f>
        <v>5387.9</v>
      </c>
      <c r="G221" s="56">
        <f>G222+G223</f>
        <v>4579.200000000001</v>
      </c>
    </row>
    <row r="222" spans="1:7" ht="25.5">
      <c r="A222" s="119"/>
      <c r="B222" s="41"/>
      <c r="C222" s="116"/>
      <c r="D222" s="93" t="s">
        <v>218</v>
      </c>
      <c r="E222" s="55">
        <v>4232.7</v>
      </c>
      <c r="F222" s="158">
        <v>4232.7</v>
      </c>
      <c r="G222" s="158">
        <v>4232.6</v>
      </c>
    </row>
    <row r="223" spans="1:7" ht="25.5">
      <c r="A223" s="119"/>
      <c r="B223" s="41"/>
      <c r="C223" s="116"/>
      <c r="D223" s="93" t="s">
        <v>490</v>
      </c>
      <c r="E223" s="55"/>
      <c r="F223" s="158">
        <v>1155.2</v>
      </c>
      <c r="G223" s="158">
        <v>346.6</v>
      </c>
    </row>
    <row r="224" spans="1:7" ht="12.75">
      <c r="A224" s="119"/>
      <c r="B224" s="41" t="s">
        <v>589</v>
      </c>
      <c r="C224" s="119"/>
      <c r="D224" s="43" t="s">
        <v>133</v>
      </c>
      <c r="E224" s="54">
        <f>E225</f>
        <v>562.3</v>
      </c>
      <c r="F224" s="54">
        <f>SUM(F225)</f>
        <v>5681.799999999999</v>
      </c>
      <c r="G224" s="54">
        <f>SUM(G225)</f>
        <v>5194.4</v>
      </c>
    </row>
    <row r="225" spans="1:7" ht="76.5">
      <c r="A225" s="119"/>
      <c r="B225" s="69" t="s">
        <v>219</v>
      </c>
      <c r="C225" s="119"/>
      <c r="D225" s="132" t="s">
        <v>329</v>
      </c>
      <c r="E225" s="56">
        <f>E226+E229</f>
        <v>562.3</v>
      </c>
      <c r="F225" s="56">
        <f>F226+F229</f>
        <v>5681.799999999999</v>
      </c>
      <c r="G225" s="56">
        <f>G226+G229</f>
        <v>5194.4</v>
      </c>
    </row>
    <row r="226" spans="1:7" ht="76.5">
      <c r="A226" s="119"/>
      <c r="B226" s="69" t="s">
        <v>387</v>
      </c>
      <c r="C226" s="119"/>
      <c r="D226" s="132" t="s">
        <v>392</v>
      </c>
      <c r="E226" s="56"/>
      <c r="F226" s="56">
        <f>SUM(F227)</f>
        <v>4478.4</v>
      </c>
      <c r="G226" s="56">
        <f>SUM(G227)</f>
        <v>4478.4</v>
      </c>
    </row>
    <row r="227" spans="1:7" ht="12.75">
      <c r="A227" s="119"/>
      <c r="B227" s="41"/>
      <c r="C227" s="117" t="s">
        <v>238</v>
      </c>
      <c r="D227" s="132" t="s">
        <v>115</v>
      </c>
      <c r="E227" s="56"/>
      <c r="F227" s="158">
        <f>F228</f>
        <v>4478.4</v>
      </c>
      <c r="G227" s="158">
        <f>G228</f>
        <v>4478.4</v>
      </c>
    </row>
    <row r="228" spans="1:7" ht="76.5">
      <c r="A228" s="119"/>
      <c r="B228" s="41"/>
      <c r="C228" s="117"/>
      <c r="D228" s="132" t="s">
        <v>393</v>
      </c>
      <c r="E228" s="56"/>
      <c r="F228" s="158">
        <v>4478.4</v>
      </c>
      <c r="G228" s="158">
        <v>4478.4</v>
      </c>
    </row>
    <row r="229" spans="1:7" ht="76.5">
      <c r="A229" s="119"/>
      <c r="B229" s="69" t="s">
        <v>425</v>
      </c>
      <c r="C229" s="119"/>
      <c r="D229" s="132" t="s">
        <v>426</v>
      </c>
      <c r="E229" s="56">
        <f>E230</f>
        <v>562.3</v>
      </c>
      <c r="F229" s="158">
        <f>F230</f>
        <v>1203.4</v>
      </c>
      <c r="G229" s="158">
        <f>G230</f>
        <v>716</v>
      </c>
    </row>
    <row r="230" spans="1:7" ht="12.75">
      <c r="A230" s="119"/>
      <c r="B230" s="41"/>
      <c r="C230" s="117" t="s">
        <v>238</v>
      </c>
      <c r="D230" s="132" t="s">
        <v>115</v>
      </c>
      <c r="E230" s="56">
        <v>562.3</v>
      </c>
      <c r="F230" s="158">
        <f>F231+F232</f>
        <v>1203.4</v>
      </c>
      <c r="G230" s="158">
        <f>G231+G232</f>
        <v>716</v>
      </c>
    </row>
    <row r="231" spans="1:7" ht="76.5">
      <c r="A231" s="119"/>
      <c r="B231" s="41"/>
      <c r="C231" s="117"/>
      <c r="D231" s="132" t="s">
        <v>426</v>
      </c>
      <c r="E231" s="56">
        <v>562.3</v>
      </c>
      <c r="F231" s="158">
        <v>487.4</v>
      </c>
      <c r="G231" s="158"/>
    </row>
    <row r="232" spans="1:7" ht="76.5">
      <c r="A232" s="119"/>
      <c r="B232" s="41"/>
      <c r="C232" s="117"/>
      <c r="D232" s="132" t="s">
        <v>466</v>
      </c>
      <c r="E232" s="56"/>
      <c r="F232" s="187">
        <v>716</v>
      </c>
      <c r="G232" s="187">
        <v>716</v>
      </c>
    </row>
    <row r="233" spans="1:7" ht="27">
      <c r="A233" s="107" t="s">
        <v>394</v>
      </c>
      <c r="B233" s="41"/>
      <c r="C233" s="117"/>
      <c r="D233" s="48" t="s">
        <v>395</v>
      </c>
      <c r="E233" s="56"/>
      <c r="F233" s="189">
        <f>F234+F237+F240</f>
        <v>926.1</v>
      </c>
      <c r="G233" s="189">
        <f>G234+G237+G240</f>
        <v>18.3</v>
      </c>
    </row>
    <row r="234" spans="1:7" ht="25.5">
      <c r="A234" s="119"/>
      <c r="B234" s="41" t="s">
        <v>396</v>
      </c>
      <c r="C234" s="23"/>
      <c r="D234" s="26" t="s">
        <v>397</v>
      </c>
      <c r="E234" s="56"/>
      <c r="F234" s="167">
        <f>F235</f>
        <v>70.5</v>
      </c>
      <c r="G234" s="167">
        <f>G235</f>
        <v>18.3</v>
      </c>
    </row>
    <row r="235" spans="1:7" ht="25.5">
      <c r="A235" s="119"/>
      <c r="B235" s="64" t="s">
        <v>398</v>
      </c>
      <c r="C235" s="117"/>
      <c r="D235" s="93" t="s">
        <v>399</v>
      </c>
      <c r="E235" s="56"/>
      <c r="F235" s="158">
        <f>F236</f>
        <v>70.5</v>
      </c>
      <c r="G235" s="158">
        <f>G236</f>
        <v>18.3</v>
      </c>
    </row>
    <row r="236" spans="1:7" ht="12.75">
      <c r="A236" s="119"/>
      <c r="B236" s="64"/>
      <c r="C236" s="117" t="s">
        <v>85</v>
      </c>
      <c r="D236" s="101" t="s">
        <v>70</v>
      </c>
      <c r="E236" s="56"/>
      <c r="F236" s="158">
        <v>70.5</v>
      </c>
      <c r="G236" s="158">
        <v>18.3</v>
      </c>
    </row>
    <row r="237" spans="1:7" ht="12.75">
      <c r="A237" s="119"/>
      <c r="B237" s="41" t="s">
        <v>244</v>
      </c>
      <c r="C237" s="79"/>
      <c r="D237" s="32" t="s">
        <v>245</v>
      </c>
      <c r="E237" s="56"/>
      <c r="F237" s="167">
        <f>F238</f>
        <v>655.6</v>
      </c>
      <c r="G237" s="167"/>
    </row>
    <row r="238" spans="1:7" ht="38.25">
      <c r="A238" s="119"/>
      <c r="B238" s="64" t="s">
        <v>388</v>
      </c>
      <c r="C238" s="117"/>
      <c r="D238" s="198" t="s">
        <v>390</v>
      </c>
      <c r="E238" s="56"/>
      <c r="F238" s="158">
        <f>F239</f>
        <v>655.6</v>
      </c>
      <c r="G238" s="158"/>
    </row>
    <row r="239" spans="1:7" ht="12.75">
      <c r="A239" s="119"/>
      <c r="B239" s="64"/>
      <c r="C239" s="117" t="s">
        <v>238</v>
      </c>
      <c r="D239" s="132" t="s">
        <v>115</v>
      </c>
      <c r="E239" s="56"/>
      <c r="F239" s="158">
        <v>655.6</v>
      </c>
      <c r="G239" s="158"/>
    </row>
    <row r="240" spans="1:7" ht="12.75">
      <c r="A240" s="119"/>
      <c r="B240" s="41" t="s">
        <v>55</v>
      </c>
      <c r="C240" s="79"/>
      <c r="D240" s="32" t="s">
        <v>56</v>
      </c>
      <c r="E240" s="56"/>
      <c r="F240" s="188">
        <f>F241</f>
        <v>200</v>
      </c>
      <c r="G240" s="158"/>
    </row>
    <row r="241" spans="1:7" ht="38.25">
      <c r="A241" s="119"/>
      <c r="B241" s="69" t="s">
        <v>389</v>
      </c>
      <c r="C241" s="71"/>
      <c r="D241" s="14" t="s">
        <v>391</v>
      </c>
      <c r="E241" s="56"/>
      <c r="F241" s="187">
        <f>F242</f>
        <v>200</v>
      </c>
      <c r="G241" s="158"/>
    </row>
    <row r="242" spans="1:7" ht="12.75">
      <c r="A242" s="119"/>
      <c r="B242" s="69"/>
      <c r="C242" s="71" t="s">
        <v>98</v>
      </c>
      <c r="D242" s="14" t="s">
        <v>86</v>
      </c>
      <c r="E242" s="56"/>
      <c r="F242" s="187">
        <v>200</v>
      </c>
      <c r="G242" s="158"/>
    </row>
    <row r="243" spans="1:7" ht="12.75">
      <c r="A243" s="23" t="s">
        <v>545</v>
      </c>
      <c r="B243" s="41"/>
      <c r="C243" s="24"/>
      <c r="D243" s="26" t="s">
        <v>546</v>
      </c>
      <c r="E243" s="170">
        <f>SUM(E244+E293+E334+E368)</f>
        <v>522932.1</v>
      </c>
      <c r="F243" s="160">
        <f>SUM(F244+F293+F334+F368)</f>
        <v>830916.1</v>
      </c>
      <c r="G243" s="160">
        <f>SUM(G244+G293+G334+G368)</f>
        <v>621107.5</v>
      </c>
    </row>
    <row r="244" spans="1:7" ht="13.5">
      <c r="A244" s="25" t="s">
        <v>547</v>
      </c>
      <c r="B244" s="41"/>
      <c r="C244" s="24"/>
      <c r="D244" s="38" t="s">
        <v>548</v>
      </c>
      <c r="E244" s="172">
        <f>E249+E255+E273+E288</f>
        <v>49436.5</v>
      </c>
      <c r="F244" s="162">
        <f>F249+F255+F273+F288+F282+F245</f>
        <v>413067.89999999997</v>
      </c>
      <c r="G244" s="162">
        <f>G249+G255+G273+G288+G282+G245</f>
        <v>369522</v>
      </c>
    </row>
    <row r="245" spans="1:7" ht="38.25">
      <c r="A245" s="25"/>
      <c r="B245" s="41" t="s">
        <v>349</v>
      </c>
      <c r="C245" s="24"/>
      <c r="D245" s="199" t="s">
        <v>350</v>
      </c>
      <c r="E245" s="172"/>
      <c r="F245" s="160">
        <f>F246</f>
        <v>8797.8</v>
      </c>
      <c r="G245" s="162"/>
    </row>
    <row r="246" spans="1:7" ht="25.5">
      <c r="A246" s="25"/>
      <c r="B246" s="69" t="s">
        <v>351</v>
      </c>
      <c r="C246" s="24"/>
      <c r="D246" s="192" t="s">
        <v>352</v>
      </c>
      <c r="E246" s="172"/>
      <c r="F246" s="161">
        <f>F247</f>
        <v>8797.8</v>
      </c>
      <c r="G246" s="162"/>
    </row>
    <row r="247" spans="1:7" ht="38.25">
      <c r="A247" s="25"/>
      <c r="B247" s="41"/>
      <c r="C247" s="118" t="s">
        <v>216</v>
      </c>
      <c r="D247" s="93" t="s">
        <v>217</v>
      </c>
      <c r="E247" s="172"/>
      <c r="F247" s="161">
        <f>F248</f>
        <v>8797.8</v>
      </c>
      <c r="G247" s="162"/>
    </row>
    <row r="248" spans="1:7" ht="25.5">
      <c r="A248" s="25"/>
      <c r="B248" s="41"/>
      <c r="C248" s="118"/>
      <c r="D248" s="93" t="s">
        <v>353</v>
      </c>
      <c r="E248" s="172"/>
      <c r="F248" s="161">
        <v>8797.8</v>
      </c>
      <c r="G248" s="162"/>
    </row>
    <row r="249" spans="1:7" ht="38.25">
      <c r="A249" s="25"/>
      <c r="B249" s="41" t="s">
        <v>58</v>
      </c>
      <c r="C249" s="91"/>
      <c r="D249" s="32" t="s">
        <v>120</v>
      </c>
      <c r="E249" s="173">
        <f aca="true" t="shared" si="20" ref="E249:G250">E250</f>
        <v>10000</v>
      </c>
      <c r="F249" s="160">
        <f t="shared" si="20"/>
        <v>2079.1</v>
      </c>
      <c r="G249" s="160">
        <f t="shared" si="20"/>
        <v>1777.3</v>
      </c>
    </row>
    <row r="250" spans="1:7" ht="25.5">
      <c r="A250" s="25"/>
      <c r="B250" s="69" t="s">
        <v>121</v>
      </c>
      <c r="C250" s="71"/>
      <c r="D250" s="14" t="s">
        <v>173</v>
      </c>
      <c r="E250" s="174">
        <f t="shared" si="20"/>
        <v>10000</v>
      </c>
      <c r="F250" s="161">
        <f t="shared" si="20"/>
        <v>2079.1</v>
      </c>
      <c r="G250" s="161">
        <f t="shared" si="20"/>
        <v>1777.3</v>
      </c>
    </row>
    <row r="251" spans="1:7" ht="13.5">
      <c r="A251" s="25"/>
      <c r="B251" s="69"/>
      <c r="C251" s="71" t="s">
        <v>174</v>
      </c>
      <c r="D251" s="14" t="s">
        <v>122</v>
      </c>
      <c r="E251" s="174">
        <f>E252</f>
        <v>10000</v>
      </c>
      <c r="F251" s="161">
        <f>F253+F254+F252</f>
        <v>2079.1</v>
      </c>
      <c r="G251" s="161">
        <f>G253+G254+G252</f>
        <v>1777.3</v>
      </c>
    </row>
    <row r="252" spans="1:7" ht="13.5">
      <c r="A252" s="25"/>
      <c r="B252" s="69"/>
      <c r="C252" s="71"/>
      <c r="D252" s="14" t="s">
        <v>427</v>
      </c>
      <c r="E252" s="174">
        <v>10000</v>
      </c>
      <c r="F252" s="161">
        <v>300</v>
      </c>
      <c r="G252" s="161"/>
    </row>
    <row r="253" spans="1:7" ht="63.75">
      <c r="A253" s="25"/>
      <c r="B253" s="69"/>
      <c r="C253" s="71"/>
      <c r="D253" s="14" t="s">
        <v>401</v>
      </c>
      <c r="E253" s="174"/>
      <c r="F253" s="158">
        <v>1396.1</v>
      </c>
      <c r="G253" s="158">
        <v>1396.1</v>
      </c>
    </row>
    <row r="254" spans="1:7" ht="51">
      <c r="A254" s="25"/>
      <c r="B254" s="69"/>
      <c r="C254" s="71"/>
      <c r="D254" s="14" t="s">
        <v>402</v>
      </c>
      <c r="E254" s="174"/>
      <c r="F254" s="187">
        <v>383</v>
      </c>
      <c r="G254" s="158">
        <v>381.2</v>
      </c>
    </row>
    <row r="255" spans="1:7" ht="12.75">
      <c r="A255" s="23"/>
      <c r="B255" s="41" t="s">
        <v>549</v>
      </c>
      <c r="C255" s="23"/>
      <c r="D255" s="26" t="s">
        <v>550</v>
      </c>
      <c r="E255" s="170">
        <f>SUM(E256+E259+E271)</f>
        <v>22365.5</v>
      </c>
      <c r="F255" s="160">
        <f>SUM(F256+F259+F271)</f>
        <v>23183.100000000002</v>
      </c>
      <c r="G255" s="160">
        <f>SUM(G256+G259+G271)</f>
        <v>16066.5</v>
      </c>
    </row>
    <row r="256" spans="1:7" ht="38.25">
      <c r="A256" s="23"/>
      <c r="B256" s="95"/>
      <c r="C256" s="118" t="s">
        <v>216</v>
      </c>
      <c r="D256" s="93" t="s">
        <v>217</v>
      </c>
      <c r="E256" s="56">
        <f>SUM(E257:E258)</f>
        <v>4029.7</v>
      </c>
      <c r="F256" s="56">
        <f>SUM(F257:F258)</f>
        <v>3775.6</v>
      </c>
      <c r="G256" s="56">
        <f>SUM(G257:G258)</f>
        <v>3419.2999999999997</v>
      </c>
    </row>
    <row r="257" spans="1:7" ht="76.5">
      <c r="A257" s="23"/>
      <c r="B257" s="45"/>
      <c r="C257" s="119"/>
      <c r="D257" s="93" t="s">
        <v>259</v>
      </c>
      <c r="E257" s="55">
        <v>462.5</v>
      </c>
      <c r="F257" s="158">
        <v>462.5</v>
      </c>
      <c r="G257" s="158">
        <v>321.1</v>
      </c>
    </row>
    <row r="258" spans="1:7" ht="63.75">
      <c r="A258" s="23"/>
      <c r="B258" s="45"/>
      <c r="C258" s="119"/>
      <c r="D258" s="93" t="s">
        <v>260</v>
      </c>
      <c r="E258" s="55">
        <v>3567.2</v>
      </c>
      <c r="F258" s="158">
        <v>3313.1</v>
      </c>
      <c r="G258" s="158">
        <v>3098.2</v>
      </c>
    </row>
    <row r="259" spans="1:7" ht="12.75">
      <c r="A259" s="23"/>
      <c r="B259" s="45"/>
      <c r="C259" s="79" t="s">
        <v>85</v>
      </c>
      <c r="D259" s="101" t="s">
        <v>70</v>
      </c>
      <c r="E259" s="55">
        <f>E260+E261+E262+E263+E264</f>
        <v>14898.4</v>
      </c>
      <c r="F259" s="55">
        <f>F260+F261+F262+F263+F264+F265+F266+F267+F268+F269+F270</f>
        <v>15982.1</v>
      </c>
      <c r="G259" s="55">
        <f>G260+G261+G262+G263+G264+G265+G266+G267+G268+G269+G270</f>
        <v>11399.2</v>
      </c>
    </row>
    <row r="260" spans="1:7" ht="25.5">
      <c r="A260" s="23"/>
      <c r="B260" s="45"/>
      <c r="C260" s="79"/>
      <c r="D260" s="44" t="s">
        <v>261</v>
      </c>
      <c r="E260" s="55">
        <v>516</v>
      </c>
      <c r="F260" s="158">
        <v>452</v>
      </c>
      <c r="G260" s="158">
        <v>447.8</v>
      </c>
    </row>
    <row r="261" spans="1:7" ht="25.5">
      <c r="A261" s="23"/>
      <c r="B261" s="45"/>
      <c r="C261" s="79"/>
      <c r="D261" s="44" t="s">
        <v>303</v>
      </c>
      <c r="E261" s="55">
        <v>2437</v>
      </c>
      <c r="F261" s="158">
        <v>1740</v>
      </c>
      <c r="G261" s="158">
        <v>1730.5</v>
      </c>
    </row>
    <row r="262" spans="1:7" ht="25.5">
      <c r="A262" s="23"/>
      <c r="B262" s="45"/>
      <c r="C262" s="119"/>
      <c r="D262" s="44" t="s">
        <v>267</v>
      </c>
      <c r="E262" s="55">
        <v>3186</v>
      </c>
      <c r="F262" s="158">
        <v>3540</v>
      </c>
      <c r="G262" s="158">
        <v>2478</v>
      </c>
    </row>
    <row r="263" spans="1:7" ht="38.25">
      <c r="A263" s="23"/>
      <c r="B263" s="45"/>
      <c r="C263" s="119"/>
      <c r="D263" s="44" t="s">
        <v>302</v>
      </c>
      <c r="E263" s="55">
        <v>8730</v>
      </c>
      <c r="F263" s="158">
        <v>8085.2</v>
      </c>
      <c r="G263" s="158">
        <v>6170.4</v>
      </c>
    </row>
    <row r="264" spans="1:7" ht="38.25">
      <c r="A264" s="23"/>
      <c r="B264" s="45"/>
      <c r="C264" s="119"/>
      <c r="D264" s="44" t="s">
        <v>268</v>
      </c>
      <c r="E264" s="55">
        <v>29.4</v>
      </c>
      <c r="F264" s="158">
        <v>26.2</v>
      </c>
      <c r="G264" s="158">
        <v>16.7</v>
      </c>
    </row>
    <row r="265" spans="1:7" ht="12.75">
      <c r="A265" s="23"/>
      <c r="B265" s="45"/>
      <c r="C265" s="119"/>
      <c r="D265" s="44" t="s">
        <v>404</v>
      </c>
      <c r="E265" s="55"/>
      <c r="F265" s="158">
        <v>270</v>
      </c>
      <c r="G265" s="158">
        <v>269.2</v>
      </c>
    </row>
    <row r="266" spans="1:7" ht="25.5">
      <c r="A266" s="23"/>
      <c r="B266" s="45"/>
      <c r="C266" s="119"/>
      <c r="D266" s="44" t="s">
        <v>320</v>
      </c>
      <c r="E266" s="55"/>
      <c r="F266" s="158">
        <v>80.5</v>
      </c>
      <c r="G266" s="158">
        <v>78.9</v>
      </c>
    </row>
    <row r="267" spans="1:7" ht="25.5">
      <c r="A267" s="23"/>
      <c r="B267" s="45"/>
      <c r="C267" s="119"/>
      <c r="D267" s="44" t="s">
        <v>262</v>
      </c>
      <c r="E267" s="55"/>
      <c r="F267" s="158">
        <v>158.4</v>
      </c>
      <c r="G267" s="158">
        <v>158.4</v>
      </c>
    </row>
    <row r="268" spans="1:7" ht="25.5">
      <c r="A268" s="23"/>
      <c r="B268" s="45"/>
      <c r="C268" s="119"/>
      <c r="D268" s="44" t="s">
        <v>269</v>
      </c>
      <c r="E268" s="55"/>
      <c r="F268" s="158">
        <v>37</v>
      </c>
      <c r="G268" s="158">
        <v>36.9</v>
      </c>
    </row>
    <row r="269" spans="1:7" ht="38.25">
      <c r="A269" s="23"/>
      <c r="B269" s="45"/>
      <c r="C269" s="119"/>
      <c r="D269" s="44" t="s">
        <v>321</v>
      </c>
      <c r="E269" s="55"/>
      <c r="F269" s="158">
        <v>12.4</v>
      </c>
      <c r="G269" s="158">
        <v>12.4</v>
      </c>
    </row>
    <row r="270" spans="1:7" ht="127.5">
      <c r="A270" s="23"/>
      <c r="B270" s="45"/>
      <c r="C270" s="119"/>
      <c r="D270" s="44" t="s">
        <v>322</v>
      </c>
      <c r="E270" s="55"/>
      <c r="F270" s="158">
        <v>1580.4</v>
      </c>
      <c r="G270" s="158"/>
    </row>
    <row r="271" spans="1:7" ht="12.75">
      <c r="A271" s="23"/>
      <c r="B271" s="45"/>
      <c r="C271" s="117" t="s">
        <v>98</v>
      </c>
      <c r="D271" s="44" t="s">
        <v>86</v>
      </c>
      <c r="E271" s="55">
        <f>E272</f>
        <v>3437.4</v>
      </c>
      <c r="F271" s="55">
        <f>F272</f>
        <v>3425.4</v>
      </c>
      <c r="G271" s="55">
        <f>G272</f>
        <v>1248</v>
      </c>
    </row>
    <row r="272" spans="1:7" ht="12.75">
      <c r="A272" s="23"/>
      <c r="B272" s="45"/>
      <c r="C272" s="119"/>
      <c r="D272" s="44" t="s">
        <v>319</v>
      </c>
      <c r="E272" s="55">
        <v>3437.4</v>
      </c>
      <c r="F272" s="158">
        <v>3425.4</v>
      </c>
      <c r="G272" s="187">
        <v>1248</v>
      </c>
    </row>
    <row r="273" spans="1:7" ht="12.75">
      <c r="A273" s="23"/>
      <c r="B273" s="41" t="s">
        <v>71</v>
      </c>
      <c r="C273" s="79"/>
      <c r="D273" s="136" t="s">
        <v>41</v>
      </c>
      <c r="E273" s="55"/>
      <c r="F273" s="167">
        <f aca="true" t="shared" si="21" ref="F273:G275">F274</f>
        <v>351515.6</v>
      </c>
      <c r="G273" s="167">
        <f t="shared" si="21"/>
        <v>340283.3</v>
      </c>
    </row>
    <row r="274" spans="1:7" ht="51">
      <c r="A274" s="23"/>
      <c r="B274" s="95" t="s">
        <v>347</v>
      </c>
      <c r="C274" s="115"/>
      <c r="D274" s="70" t="s">
        <v>348</v>
      </c>
      <c r="E274" s="55"/>
      <c r="F274" s="158">
        <f>F275+F279</f>
        <v>351515.6</v>
      </c>
      <c r="G274" s="158">
        <f>G275+G279</f>
        <v>340283.3</v>
      </c>
    </row>
    <row r="275" spans="1:7" ht="12.75">
      <c r="A275" s="23"/>
      <c r="B275" s="95" t="s">
        <v>342</v>
      </c>
      <c r="C275" s="115"/>
      <c r="D275" s="70" t="s">
        <v>343</v>
      </c>
      <c r="E275" s="55"/>
      <c r="F275" s="158">
        <f t="shared" si="21"/>
        <v>24661.6</v>
      </c>
      <c r="G275" s="158">
        <f t="shared" si="21"/>
        <v>24661.6</v>
      </c>
    </row>
    <row r="276" spans="1:7" ht="12.75">
      <c r="A276" s="23"/>
      <c r="B276" s="64"/>
      <c r="C276" s="79" t="s">
        <v>344</v>
      </c>
      <c r="D276" s="14" t="s">
        <v>345</v>
      </c>
      <c r="E276" s="55"/>
      <c r="F276" s="158">
        <f>F278+F277</f>
        <v>24661.6</v>
      </c>
      <c r="G276" s="158">
        <f>G278+G277</f>
        <v>24661.6</v>
      </c>
    </row>
    <row r="277" spans="1:7" ht="51">
      <c r="A277" s="23"/>
      <c r="B277" s="64"/>
      <c r="C277" s="79"/>
      <c r="D277" s="14" t="s">
        <v>467</v>
      </c>
      <c r="E277" s="55"/>
      <c r="F277" s="158">
        <v>4792.4</v>
      </c>
      <c r="G277" s="187">
        <v>4792.4</v>
      </c>
    </row>
    <row r="278" spans="1:7" ht="51">
      <c r="A278" s="23"/>
      <c r="B278" s="64"/>
      <c r="C278" s="79"/>
      <c r="D278" s="14" t="s">
        <v>403</v>
      </c>
      <c r="E278" s="55"/>
      <c r="F278" s="158">
        <v>19869.2</v>
      </c>
      <c r="G278" s="158">
        <v>19869.2</v>
      </c>
    </row>
    <row r="279" spans="1:7" ht="76.5">
      <c r="A279" s="23"/>
      <c r="B279" s="95" t="s">
        <v>469</v>
      </c>
      <c r="C279" s="79"/>
      <c r="D279" s="14" t="s">
        <v>468</v>
      </c>
      <c r="E279" s="55"/>
      <c r="F279" s="187">
        <f>F280</f>
        <v>326854</v>
      </c>
      <c r="G279" s="158">
        <f>G280</f>
        <v>315621.7</v>
      </c>
    </row>
    <row r="280" spans="1:7" ht="12.75">
      <c r="A280" s="23"/>
      <c r="B280" s="64"/>
      <c r="C280" s="79" t="s">
        <v>344</v>
      </c>
      <c r="D280" s="14" t="s">
        <v>345</v>
      </c>
      <c r="E280" s="55"/>
      <c r="F280" s="187">
        <f>F281</f>
        <v>326854</v>
      </c>
      <c r="G280" s="158">
        <f>G281</f>
        <v>315621.7</v>
      </c>
    </row>
    <row r="281" spans="1:7" ht="63.75">
      <c r="A281" s="23"/>
      <c r="B281" s="64"/>
      <c r="C281" s="79"/>
      <c r="D281" s="14" t="s">
        <v>401</v>
      </c>
      <c r="E281" s="55"/>
      <c r="F281" s="187">
        <v>326854</v>
      </c>
      <c r="G281" s="158">
        <v>315621.7</v>
      </c>
    </row>
    <row r="282" spans="1:7" ht="12.75">
      <c r="A282" s="23"/>
      <c r="B282" s="41" t="s">
        <v>244</v>
      </c>
      <c r="C282" s="79"/>
      <c r="D282" s="32" t="s">
        <v>245</v>
      </c>
      <c r="E282" s="55"/>
      <c r="F282" s="167">
        <f>F284</f>
        <v>13989.8</v>
      </c>
      <c r="G282" s="167">
        <f>G284</f>
        <v>11394.9</v>
      </c>
    </row>
    <row r="283" spans="1:7" ht="25.5">
      <c r="A283" s="23"/>
      <c r="B283" s="64" t="s">
        <v>354</v>
      </c>
      <c r="C283" s="79"/>
      <c r="D283" s="14" t="s">
        <v>355</v>
      </c>
      <c r="E283" s="55"/>
      <c r="F283" s="158">
        <f>F284</f>
        <v>13989.8</v>
      </c>
      <c r="G283" s="158">
        <f>G284</f>
        <v>11394.9</v>
      </c>
    </row>
    <row r="284" spans="1:7" ht="25.5">
      <c r="A284" s="23"/>
      <c r="B284" s="64" t="s">
        <v>470</v>
      </c>
      <c r="C284" s="79"/>
      <c r="D284" s="14" t="s">
        <v>471</v>
      </c>
      <c r="E284" s="55"/>
      <c r="F284" s="158">
        <f>F285</f>
        <v>13989.8</v>
      </c>
      <c r="G284" s="158">
        <f>G285</f>
        <v>11394.9</v>
      </c>
    </row>
    <row r="285" spans="1:7" ht="12.75">
      <c r="A285" s="23"/>
      <c r="B285" s="64"/>
      <c r="C285" s="117" t="s">
        <v>238</v>
      </c>
      <c r="D285" s="132" t="s">
        <v>115</v>
      </c>
      <c r="E285" s="55"/>
      <c r="F285" s="158">
        <f>F286+F287</f>
        <v>13989.8</v>
      </c>
      <c r="G285" s="158">
        <f>G286+G287</f>
        <v>11394.9</v>
      </c>
    </row>
    <row r="286" spans="1:7" ht="25.5">
      <c r="A286" s="23"/>
      <c r="B286" s="64"/>
      <c r="C286" s="117"/>
      <c r="D286" s="14" t="s">
        <v>471</v>
      </c>
      <c r="E286" s="55"/>
      <c r="F286" s="158">
        <v>7818.1</v>
      </c>
      <c r="G286" s="158">
        <v>5223.2</v>
      </c>
    </row>
    <row r="287" spans="1:7" ht="38.25">
      <c r="A287" s="23"/>
      <c r="B287" s="64"/>
      <c r="C287" s="79"/>
      <c r="D287" s="14" t="s">
        <v>472</v>
      </c>
      <c r="E287" s="55"/>
      <c r="F287" s="158">
        <v>6171.7</v>
      </c>
      <c r="G287" s="158">
        <v>6171.7</v>
      </c>
    </row>
    <row r="288" spans="1:7" ht="12.75">
      <c r="A288" s="23"/>
      <c r="B288" s="41" t="s">
        <v>55</v>
      </c>
      <c r="C288" s="79"/>
      <c r="D288" s="32" t="s">
        <v>56</v>
      </c>
      <c r="E288" s="57">
        <f>E289+E291</f>
        <v>17071</v>
      </c>
      <c r="F288" s="57">
        <f>F289+F291</f>
        <v>13502.5</v>
      </c>
      <c r="G288" s="57"/>
    </row>
    <row r="289" spans="1:7" ht="38.25">
      <c r="A289" s="23"/>
      <c r="B289" s="69" t="s">
        <v>428</v>
      </c>
      <c r="C289" s="71"/>
      <c r="D289" s="14" t="s">
        <v>429</v>
      </c>
      <c r="E289" s="55">
        <f>E290</f>
        <v>9094</v>
      </c>
      <c r="F289" s="55">
        <f>F290</f>
        <v>8184.5</v>
      </c>
      <c r="G289" s="55"/>
    </row>
    <row r="290" spans="1:7" ht="12.75">
      <c r="A290" s="23"/>
      <c r="B290" s="69"/>
      <c r="C290" s="71" t="s">
        <v>98</v>
      </c>
      <c r="D290" s="14" t="s">
        <v>86</v>
      </c>
      <c r="E290" s="55">
        <v>9094</v>
      </c>
      <c r="F290" s="158">
        <v>8184.5</v>
      </c>
      <c r="G290" s="158"/>
    </row>
    <row r="291" spans="1:7" ht="63.75">
      <c r="A291" s="23"/>
      <c r="B291" s="69" t="s">
        <v>430</v>
      </c>
      <c r="C291" s="71"/>
      <c r="D291" s="14" t="s">
        <v>431</v>
      </c>
      <c r="E291" s="55">
        <f>E292</f>
        <v>7977</v>
      </c>
      <c r="F291" s="55">
        <f>F292</f>
        <v>5318</v>
      </c>
      <c r="G291" s="55"/>
    </row>
    <row r="292" spans="1:7" ht="12.75">
      <c r="A292" s="23"/>
      <c r="B292" s="69"/>
      <c r="C292" s="71" t="s">
        <v>98</v>
      </c>
      <c r="D292" s="14" t="s">
        <v>86</v>
      </c>
      <c r="E292" s="55">
        <v>7977</v>
      </c>
      <c r="F292" s="187">
        <v>5318</v>
      </c>
      <c r="G292" s="158"/>
    </row>
    <row r="293" spans="1:7" ht="13.5">
      <c r="A293" s="25" t="s">
        <v>551</v>
      </c>
      <c r="B293" s="41"/>
      <c r="C293" s="24"/>
      <c r="D293" s="38" t="s">
        <v>552</v>
      </c>
      <c r="E293" s="175">
        <f>E313+E294+E331</f>
        <v>52205.7</v>
      </c>
      <c r="F293" s="162">
        <f>F313+F294+F331+F308+F321</f>
        <v>42229</v>
      </c>
      <c r="G293" s="162">
        <f>G313+G294+G331+G308+G321</f>
        <v>16929.3</v>
      </c>
    </row>
    <row r="294" spans="1:7" ht="38.25">
      <c r="A294" s="25"/>
      <c r="B294" s="41" t="s">
        <v>58</v>
      </c>
      <c r="C294" s="91"/>
      <c r="D294" s="32" t="s">
        <v>120</v>
      </c>
      <c r="E294" s="173">
        <f>E295+E305</f>
        <v>44659</v>
      </c>
      <c r="F294" s="160">
        <f>F295+F305</f>
        <v>15419.5</v>
      </c>
      <c r="G294" s="160">
        <f>G295+G305</f>
        <v>9228.6</v>
      </c>
    </row>
    <row r="295" spans="1:7" ht="25.5">
      <c r="A295" s="25"/>
      <c r="B295" s="69" t="s">
        <v>121</v>
      </c>
      <c r="C295" s="71"/>
      <c r="D295" s="14" t="s">
        <v>173</v>
      </c>
      <c r="E295" s="174">
        <f>E296</f>
        <v>39659</v>
      </c>
      <c r="F295" s="161">
        <f>F296</f>
        <v>15419.5</v>
      </c>
      <c r="G295" s="161">
        <f>G296</f>
        <v>9228.6</v>
      </c>
    </row>
    <row r="296" spans="1:7" ht="13.5">
      <c r="A296" s="25"/>
      <c r="B296" s="69"/>
      <c r="C296" s="71" t="s">
        <v>174</v>
      </c>
      <c r="D296" s="14" t="s">
        <v>122</v>
      </c>
      <c r="E296" s="174">
        <f>E301+E300+E297+E298+E299</f>
        <v>39659</v>
      </c>
      <c r="F296" s="161">
        <f>F301+F300+F297+F303+F298</f>
        <v>15419.5</v>
      </c>
      <c r="G296" s="161">
        <f>G301+G300+G297+G303+G298+G302</f>
        <v>9228.6</v>
      </c>
    </row>
    <row r="297" spans="1:7" ht="38.25">
      <c r="A297" s="25"/>
      <c r="B297" s="41"/>
      <c r="C297" s="91"/>
      <c r="D297" s="98" t="s">
        <v>272</v>
      </c>
      <c r="E297" s="174">
        <v>31209</v>
      </c>
      <c r="F297" s="187">
        <v>9521</v>
      </c>
      <c r="G297" s="187">
        <v>9521</v>
      </c>
    </row>
    <row r="298" spans="1:7" ht="13.5">
      <c r="A298" s="25"/>
      <c r="B298" s="41"/>
      <c r="C298" s="91"/>
      <c r="D298" s="98" t="s">
        <v>432</v>
      </c>
      <c r="E298" s="174">
        <v>400</v>
      </c>
      <c r="F298" s="187">
        <v>3400</v>
      </c>
      <c r="G298" s="158"/>
    </row>
    <row r="299" spans="1:7" ht="38.25">
      <c r="A299" s="25"/>
      <c r="B299" s="41"/>
      <c r="C299" s="91"/>
      <c r="D299" s="98" t="s">
        <v>433</v>
      </c>
      <c r="E299" s="174">
        <v>6750</v>
      </c>
      <c r="F299" s="158"/>
      <c r="G299" s="158"/>
    </row>
    <row r="300" spans="1:7" ht="51">
      <c r="A300" s="25"/>
      <c r="B300" s="41"/>
      <c r="C300" s="91"/>
      <c r="D300" s="14" t="s">
        <v>405</v>
      </c>
      <c r="E300" s="171"/>
      <c r="F300" s="187">
        <v>920</v>
      </c>
      <c r="G300" s="158"/>
    </row>
    <row r="301" spans="1:7" ht="25.5">
      <c r="A301" s="25"/>
      <c r="B301" s="64"/>
      <c r="C301" s="79"/>
      <c r="D301" s="14" t="s">
        <v>273</v>
      </c>
      <c r="E301" s="174">
        <v>1300</v>
      </c>
      <c r="F301" s="187">
        <v>1300</v>
      </c>
      <c r="G301" s="187">
        <v>296</v>
      </c>
    </row>
    <row r="302" spans="1:7" ht="51">
      <c r="A302" s="25"/>
      <c r="B302" s="64"/>
      <c r="C302" s="79"/>
      <c r="D302" s="14" t="s">
        <v>277</v>
      </c>
      <c r="E302" s="174"/>
      <c r="F302" s="187"/>
      <c r="G302" s="187">
        <v>-805.3</v>
      </c>
    </row>
    <row r="303" spans="1:7" ht="38.25">
      <c r="A303" s="25"/>
      <c r="B303" s="64"/>
      <c r="C303" s="79"/>
      <c r="D303" s="134" t="s">
        <v>537</v>
      </c>
      <c r="E303" s="174"/>
      <c r="F303" s="164">
        <f>F304</f>
        <v>278.5</v>
      </c>
      <c r="G303" s="164">
        <f>G304</f>
        <v>216.9</v>
      </c>
    </row>
    <row r="304" spans="1:7" ht="13.5">
      <c r="A304" s="25"/>
      <c r="B304" s="64"/>
      <c r="C304" s="79"/>
      <c r="D304" s="133" t="s">
        <v>406</v>
      </c>
      <c r="E304" s="174"/>
      <c r="F304" s="158">
        <v>278.5</v>
      </c>
      <c r="G304" s="158">
        <v>216.9</v>
      </c>
    </row>
    <row r="305" spans="1:7" ht="25.5">
      <c r="A305" s="25"/>
      <c r="B305" s="69" t="s">
        <v>263</v>
      </c>
      <c r="C305" s="71"/>
      <c r="D305" s="6" t="s">
        <v>264</v>
      </c>
      <c r="E305" s="174">
        <f>E306</f>
        <v>5000</v>
      </c>
      <c r="F305" s="161"/>
      <c r="G305" s="161"/>
    </row>
    <row r="306" spans="1:7" ht="13.5">
      <c r="A306" s="25"/>
      <c r="B306" s="69"/>
      <c r="C306" s="71" t="s">
        <v>174</v>
      </c>
      <c r="D306" s="14" t="s">
        <v>122</v>
      </c>
      <c r="E306" s="174">
        <f>E307</f>
        <v>5000</v>
      </c>
      <c r="F306" s="161"/>
      <c r="G306" s="161"/>
    </row>
    <row r="307" spans="1:7" ht="13.5">
      <c r="A307" s="25"/>
      <c r="B307" s="64"/>
      <c r="C307" s="79"/>
      <c r="D307" s="44" t="s">
        <v>233</v>
      </c>
      <c r="E307" s="55">
        <v>5000</v>
      </c>
      <c r="F307" s="158"/>
      <c r="G307" s="158"/>
    </row>
    <row r="308" spans="1:7" ht="25.5">
      <c r="A308" s="25"/>
      <c r="B308" s="41" t="s">
        <v>369</v>
      </c>
      <c r="C308" s="79"/>
      <c r="D308" s="46" t="s">
        <v>370</v>
      </c>
      <c r="E308" s="55"/>
      <c r="F308" s="167">
        <f aca="true" t="shared" si="22" ref="F308:G311">F309</f>
        <v>1954.5</v>
      </c>
      <c r="G308" s="167">
        <f t="shared" si="22"/>
        <v>1954.5</v>
      </c>
    </row>
    <row r="309" spans="1:7" ht="25.5">
      <c r="A309" s="25"/>
      <c r="B309" s="64" t="s">
        <v>409</v>
      </c>
      <c r="C309" s="79"/>
      <c r="D309" s="44" t="s">
        <v>410</v>
      </c>
      <c r="E309" s="55"/>
      <c r="F309" s="158">
        <f t="shared" si="22"/>
        <v>1954.5</v>
      </c>
      <c r="G309" s="158">
        <f t="shared" si="22"/>
        <v>1954.5</v>
      </c>
    </row>
    <row r="310" spans="1:7" ht="25.5">
      <c r="A310" s="25"/>
      <c r="B310" s="64" t="s">
        <v>407</v>
      </c>
      <c r="C310" s="79"/>
      <c r="D310" s="44" t="s">
        <v>411</v>
      </c>
      <c r="E310" s="55"/>
      <c r="F310" s="158">
        <f t="shared" si="22"/>
        <v>1954.5</v>
      </c>
      <c r="G310" s="158">
        <f t="shared" si="22"/>
        <v>1954.5</v>
      </c>
    </row>
    <row r="311" spans="1:7" ht="13.5">
      <c r="A311" s="25"/>
      <c r="B311" s="64"/>
      <c r="C311" s="79" t="s">
        <v>344</v>
      </c>
      <c r="D311" s="14" t="s">
        <v>345</v>
      </c>
      <c r="E311" s="55"/>
      <c r="F311" s="158">
        <f t="shared" si="22"/>
        <v>1954.5</v>
      </c>
      <c r="G311" s="158">
        <f t="shared" si="22"/>
        <v>1954.5</v>
      </c>
    </row>
    <row r="312" spans="1:7" ht="25.5">
      <c r="A312" s="25"/>
      <c r="B312" s="64"/>
      <c r="C312" s="79"/>
      <c r="D312" s="44" t="s">
        <v>408</v>
      </c>
      <c r="E312" s="55"/>
      <c r="F312" s="158">
        <v>1954.5</v>
      </c>
      <c r="G312" s="158">
        <v>1954.5</v>
      </c>
    </row>
    <row r="313" spans="1:7" ht="12.75">
      <c r="A313" s="23"/>
      <c r="B313" s="41" t="s">
        <v>553</v>
      </c>
      <c r="C313" s="23"/>
      <c r="D313" s="26" t="s">
        <v>554</v>
      </c>
      <c r="E313" s="173">
        <f>E316+E314</f>
        <v>6276.7</v>
      </c>
      <c r="F313" s="160">
        <f>F316+F314</f>
        <v>2694</v>
      </c>
      <c r="G313" s="160">
        <f>G316+G314</f>
        <v>2684.6000000000004</v>
      </c>
    </row>
    <row r="314" spans="1:7" ht="38.25">
      <c r="A314" s="23"/>
      <c r="B314" s="41"/>
      <c r="C314" s="97" t="s">
        <v>216</v>
      </c>
      <c r="D314" s="93" t="s">
        <v>217</v>
      </c>
      <c r="E314" s="174">
        <f>E315</f>
        <v>3027</v>
      </c>
      <c r="F314" s="161">
        <f>F315</f>
        <v>1882</v>
      </c>
      <c r="G314" s="161">
        <f>G315</f>
        <v>1873.4</v>
      </c>
    </row>
    <row r="315" spans="1:7" ht="25.5">
      <c r="A315" s="23"/>
      <c r="B315" s="41"/>
      <c r="C315" s="23"/>
      <c r="D315" s="44" t="s">
        <v>266</v>
      </c>
      <c r="E315" s="55">
        <v>3027</v>
      </c>
      <c r="F315" s="187">
        <v>1882</v>
      </c>
      <c r="G315" s="158">
        <v>1873.4</v>
      </c>
    </row>
    <row r="316" spans="1:7" ht="12.75">
      <c r="A316" s="23"/>
      <c r="B316" s="45"/>
      <c r="C316" s="79" t="s">
        <v>85</v>
      </c>
      <c r="D316" s="101" t="s">
        <v>70</v>
      </c>
      <c r="E316" s="55">
        <f>E317+E318+E319+E320</f>
        <v>3249.7</v>
      </c>
      <c r="F316" s="55">
        <f>F317+F318+F319+F320</f>
        <v>812</v>
      </c>
      <c r="G316" s="55">
        <f>G317+G318+G319+G320</f>
        <v>811.2</v>
      </c>
    </row>
    <row r="317" spans="1:7" ht="25.5">
      <c r="A317" s="23"/>
      <c r="B317" s="45"/>
      <c r="C317" s="119"/>
      <c r="D317" s="44" t="s">
        <v>262</v>
      </c>
      <c r="E317" s="55">
        <v>2060</v>
      </c>
      <c r="F317" s="158"/>
      <c r="G317" s="158"/>
    </row>
    <row r="318" spans="1:7" ht="25.5">
      <c r="A318" s="23"/>
      <c r="B318" s="45"/>
      <c r="C318" s="119"/>
      <c r="D318" s="44" t="s">
        <v>269</v>
      </c>
      <c r="E318" s="55">
        <v>62.7</v>
      </c>
      <c r="F318" s="158"/>
      <c r="G318" s="158"/>
    </row>
    <row r="319" spans="1:7" ht="25.5">
      <c r="A319" s="23"/>
      <c r="B319" s="45"/>
      <c r="C319" s="119"/>
      <c r="D319" s="44" t="s">
        <v>305</v>
      </c>
      <c r="E319" s="55">
        <v>222</v>
      </c>
      <c r="F319" s="158"/>
      <c r="G319" s="158"/>
    </row>
    <row r="320" spans="1:7" ht="25.5">
      <c r="A320" s="23"/>
      <c r="B320" s="45"/>
      <c r="C320" s="119"/>
      <c r="D320" s="44" t="s">
        <v>304</v>
      </c>
      <c r="E320" s="55">
        <v>905</v>
      </c>
      <c r="F320" s="158">
        <v>812</v>
      </c>
      <c r="G320" s="158">
        <v>811.2</v>
      </c>
    </row>
    <row r="321" spans="1:7" ht="12.75">
      <c r="A321" s="23"/>
      <c r="B321" s="41" t="s">
        <v>71</v>
      </c>
      <c r="C321" s="79"/>
      <c r="D321" s="136" t="s">
        <v>41</v>
      </c>
      <c r="E321" s="55"/>
      <c r="F321" s="167">
        <f>F322</f>
        <v>20891</v>
      </c>
      <c r="G321" s="167">
        <f>G322</f>
        <v>2791.2</v>
      </c>
    </row>
    <row r="322" spans="1:7" ht="51">
      <c r="A322" s="23"/>
      <c r="B322" s="95" t="s">
        <v>347</v>
      </c>
      <c r="C322" s="115"/>
      <c r="D322" s="70" t="s">
        <v>348</v>
      </c>
      <c r="E322" s="55"/>
      <c r="F322" s="187">
        <f>F323+F328</f>
        <v>20891</v>
      </c>
      <c r="G322" s="158">
        <f>G323+G328</f>
        <v>2791.2</v>
      </c>
    </row>
    <row r="323" spans="1:7" ht="38.25">
      <c r="A323" s="23"/>
      <c r="B323" s="95" t="s">
        <v>412</v>
      </c>
      <c r="C323" s="117"/>
      <c r="D323" s="44" t="s">
        <v>413</v>
      </c>
      <c r="E323" s="55"/>
      <c r="F323" s="187">
        <f>F324</f>
        <v>20153.8</v>
      </c>
      <c r="G323" s="158">
        <f>G324</f>
        <v>2791.2</v>
      </c>
    </row>
    <row r="324" spans="1:7" ht="12.75">
      <c r="A324" s="23"/>
      <c r="B324" s="45"/>
      <c r="C324" s="79" t="s">
        <v>344</v>
      </c>
      <c r="D324" s="14" t="s">
        <v>345</v>
      </c>
      <c r="E324" s="55"/>
      <c r="F324" s="187">
        <f>F327+F325+F326</f>
        <v>20153.8</v>
      </c>
      <c r="G324" s="158">
        <f>G327+G325+G326</f>
        <v>2791.2</v>
      </c>
    </row>
    <row r="325" spans="1:7" ht="38.25">
      <c r="A325" s="23"/>
      <c r="B325" s="45"/>
      <c r="C325" s="79"/>
      <c r="D325" s="14" t="s">
        <v>272</v>
      </c>
      <c r="E325" s="55"/>
      <c r="F325" s="187">
        <v>9975</v>
      </c>
      <c r="G325" s="158"/>
    </row>
    <row r="326" spans="1:7" ht="51">
      <c r="A326" s="23"/>
      <c r="B326" s="45"/>
      <c r="C326" s="79"/>
      <c r="D326" s="14" t="s">
        <v>405</v>
      </c>
      <c r="E326" s="55"/>
      <c r="F326" s="187">
        <v>7230</v>
      </c>
      <c r="G326" s="158"/>
    </row>
    <row r="327" spans="1:7" ht="25.5">
      <c r="A327" s="23"/>
      <c r="B327" s="45"/>
      <c r="C327" s="119"/>
      <c r="D327" s="44" t="s">
        <v>408</v>
      </c>
      <c r="E327" s="55"/>
      <c r="F327" s="158">
        <v>2948.8</v>
      </c>
      <c r="G327" s="158">
        <v>2791.2</v>
      </c>
    </row>
    <row r="328" spans="1:7" ht="76.5">
      <c r="A328" s="23"/>
      <c r="B328" s="95" t="s">
        <v>469</v>
      </c>
      <c r="C328" s="119"/>
      <c r="D328" s="14" t="s">
        <v>468</v>
      </c>
      <c r="E328" s="55"/>
      <c r="F328" s="158">
        <f>F329</f>
        <v>737.2</v>
      </c>
      <c r="G328" s="158"/>
    </row>
    <row r="329" spans="1:7" ht="12.75">
      <c r="A329" s="23"/>
      <c r="B329" s="45"/>
      <c r="C329" s="79" t="s">
        <v>344</v>
      </c>
      <c r="D329" s="14" t="s">
        <v>345</v>
      </c>
      <c r="E329" s="55"/>
      <c r="F329" s="158">
        <f>F330</f>
        <v>737.2</v>
      </c>
      <c r="G329" s="158"/>
    </row>
    <row r="330" spans="1:7" ht="12.75">
      <c r="A330" s="23"/>
      <c r="B330" s="45"/>
      <c r="C330" s="79"/>
      <c r="D330" s="44" t="s">
        <v>473</v>
      </c>
      <c r="E330" s="55"/>
      <c r="F330" s="158">
        <v>737.2</v>
      </c>
      <c r="G330" s="158"/>
    </row>
    <row r="331" spans="1:7" ht="12.75">
      <c r="A331" s="23"/>
      <c r="B331" s="41" t="s">
        <v>55</v>
      </c>
      <c r="C331" s="79"/>
      <c r="D331" s="32" t="s">
        <v>56</v>
      </c>
      <c r="E331" s="57">
        <f>E332</f>
        <v>1270</v>
      </c>
      <c r="F331" s="57">
        <f>F333</f>
        <v>1270</v>
      </c>
      <c r="G331" s="57">
        <f>G333</f>
        <v>270.4</v>
      </c>
    </row>
    <row r="332" spans="1:7" ht="38.25">
      <c r="A332" s="23"/>
      <c r="B332" s="69" t="s">
        <v>306</v>
      </c>
      <c r="C332" s="71"/>
      <c r="D332" s="14" t="s">
        <v>307</v>
      </c>
      <c r="E332" s="55">
        <f>E333</f>
        <v>1270</v>
      </c>
      <c r="F332" s="55">
        <f>F333</f>
        <v>1270</v>
      </c>
      <c r="G332" s="55">
        <f>G333</f>
        <v>270.4</v>
      </c>
    </row>
    <row r="333" spans="1:7" ht="12.75">
      <c r="A333" s="23"/>
      <c r="B333" s="69"/>
      <c r="C333" s="71" t="s">
        <v>98</v>
      </c>
      <c r="D333" s="14" t="s">
        <v>86</v>
      </c>
      <c r="E333" s="55">
        <v>1270</v>
      </c>
      <c r="F333" s="187">
        <v>1270</v>
      </c>
      <c r="G333" s="158">
        <v>270.4</v>
      </c>
    </row>
    <row r="334" spans="1:7" ht="13.5">
      <c r="A334" s="120" t="s">
        <v>220</v>
      </c>
      <c r="B334" s="126"/>
      <c r="C334" s="120"/>
      <c r="D334" s="47" t="s">
        <v>221</v>
      </c>
      <c r="E334" s="102">
        <f>E348+E335+E363</f>
        <v>409832.1</v>
      </c>
      <c r="F334" s="102">
        <f>F348+F335+F363+F342</f>
        <v>364812.00000000006</v>
      </c>
      <c r="G334" s="102">
        <f>G348+G335+G363+G342</f>
        <v>224994.5</v>
      </c>
    </row>
    <row r="335" spans="1:7" ht="38.25">
      <c r="A335" s="120"/>
      <c r="B335" s="45" t="s">
        <v>58</v>
      </c>
      <c r="C335" s="91"/>
      <c r="D335" s="32" t="s">
        <v>120</v>
      </c>
      <c r="E335" s="57">
        <f aca="true" t="shared" si="23" ref="E335:G336">E336</f>
        <v>41240</v>
      </c>
      <c r="F335" s="57">
        <f t="shared" si="23"/>
        <v>20641.100000000002</v>
      </c>
      <c r="G335" s="57">
        <f t="shared" si="23"/>
        <v>10966.9</v>
      </c>
    </row>
    <row r="336" spans="1:7" ht="25.5">
      <c r="A336" s="120"/>
      <c r="B336" s="95" t="s">
        <v>121</v>
      </c>
      <c r="C336" s="79"/>
      <c r="D336" s="14" t="s">
        <v>173</v>
      </c>
      <c r="E336" s="55">
        <f t="shared" si="23"/>
        <v>41240</v>
      </c>
      <c r="F336" s="55">
        <f t="shared" si="23"/>
        <v>20641.100000000002</v>
      </c>
      <c r="G336" s="55">
        <f t="shared" si="23"/>
        <v>10966.9</v>
      </c>
    </row>
    <row r="337" spans="1:7" ht="13.5">
      <c r="A337" s="120"/>
      <c r="B337" s="64"/>
      <c r="C337" s="79" t="s">
        <v>174</v>
      </c>
      <c r="D337" s="14" t="s">
        <v>122</v>
      </c>
      <c r="E337" s="55">
        <f>E338+E339+E340+E341</f>
        <v>41240</v>
      </c>
      <c r="F337" s="55">
        <f>F338+F339+F340+F341</f>
        <v>20641.100000000002</v>
      </c>
      <c r="G337" s="55">
        <f>G338+G339+G340+G341</f>
        <v>10966.9</v>
      </c>
    </row>
    <row r="338" spans="1:7" ht="13.5">
      <c r="A338" s="120"/>
      <c r="B338" s="126"/>
      <c r="C338" s="120"/>
      <c r="D338" s="14" t="s">
        <v>299</v>
      </c>
      <c r="E338" s="174">
        <v>9337</v>
      </c>
      <c r="F338" s="158">
        <v>8870.2</v>
      </c>
      <c r="G338" s="158">
        <v>8870.1</v>
      </c>
    </row>
    <row r="339" spans="1:7" ht="38.25">
      <c r="A339" s="120"/>
      <c r="B339" s="126"/>
      <c r="C339" s="120"/>
      <c r="D339" s="14" t="s">
        <v>327</v>
      </c>
      <c r="E339" s="174">
        <v>18763</v>
      </c>
      <c r="F339" s="158"/>
      <c r="G339" s="158"/>
    </row>
    <row r="340" spans="1:7" ht="25.5">
      <c r="A340" s="120"/>
      <c r="B340" s="126"/>
      <c r="C340" s="120"/>
      <c r="D340" s="14" t="s">
        <v>326</v>
      </c>
      <c r="E340" s="174">
        <v>10590</v>
      </c>
      <c r="F340" s="187">
        <v>10590</v>
      </c>
      <c r="G340" s="187">
        <v>1490</v>
      </c>
    </row>
    <row r="341" spans="1:7" ht="13.5">
      <c r="A341" s="120"/>
      <c r="B341" s="126"/>
      <c r="C341" s="120"/>
      <c r="D341" s="14" t="s">
        <v>414</v>
      </c>
      <c r="E341" s="174">
        <v>2550</v>
      </c>
      <c r="F341" s="158">
        <v>1180.9</v>
      </c>
      <c r="G341" s="158">
        <v>606.8</v>
      </c>
    </row>
    <row r="342" spans="1:7" ht="13.5">
      <c r="A342" s="120"/>
      <c r="B342" s="45" t="s">
        <v>71</v>
      </c>
      <c r="C342" s="113"/>
      <c r="D342" s="32" t="s">
        <v>41</v>
      </c>
      <c r="E342" s="174"/>
      <c r="F342" s="167">
        <f aca="true" t="shared" si="24" ref="F342:G344">F343</f>
        <v>3876.2</v>
      </c>
      <c r="G342" s="167">
        <f t="shared" si="24"/>
        <v>551.2</v>
      </c>
    </row>
    <row r="343" spans="1:7" ht="51">
      <c r="A343" s="120"/>
      <c r="B343" s="95" t="s">
        <v>347</v>
      </c>
      <c r="C343" s="115"/>
      <c r="D343" s="70" t="s">
        <v>348</v>
      </c>
      <c r="E343" s="174"/>
      <c r="F343" s="158">
        <f t="shared" si="24"/>
        <v>3876.2</v>
      </c>
      <c r="G343" s="158">
        <f t="shared" si="24"/>
        <v>551.2</v>
      </c>
    </row>
    <row r="344" spans="1:7" ht="13.5">
      <c r="A344" s="120"/>
      <c r="B344" s="95" t="s">
        <v>342</v>
      </c>
      <c r="C344" s="115"/>
      <c r="D344" s="70" t="s">
        <v>343</v>
      </c>
      <c r="E344" s="174"/>
      <c r="F344" s="158">
        <f t="shared" si="24"/>
        <v>3876.2</v>
      </c>
      <c r="G344" s="158">
        <f t="shared" si="24"/>
        <v>551.2</v>
      </c>
    </row>
    <row r="345" spans="1:7" ht="13.5">
      <c r="A345" s="120"/>
      <c r="B345" s="64"/>
      <c r="C345" s="79" t="s">
        <v>344</v>
      </c>
      <c r="D345" s="14" t="s">
        <v>345</v>
      </c>
      <c r="E345" s="174"/>
      <c r="F345" s="158">
        <f>F346+F347</f>
        <v>3876.2</v>
      </c>
      <c r="G345" s="158">
        <f>G346+G347</f>
        <v>551.2</v>
      </c>
    </row>
    <row r="346" spans="1:7" ht="51">
      <c r="A346" s="120"/>
      <c r="B346" s="64"/>
      <c r="C346" s="79"/>
      <c r="D346" s="14" t="s">
        <v>323</v>
      </c>
      <c r="E346" s="174"/>
      <c r="F346" s="158">
        <v>3325</v>
      </c>
      <c r="G346" s="158"/>
    </row>
    <row r="347" spans="1:7" ht="51">
      <c r="A347" s="120"/>
      <c r="B347" s="64"/>
      <c r="C347" s="79"/>
      <c r="D347" s="14" t="s">
        <v>324</v>
      </c>
      <c r="E347" s="174"/>
      <c r="F347" s="158">
        <v>551.2</v>
      </c>
      <c r="G347" s="158">
        <v>551.2</v>
      </c>
    </row>
    <row r="348" spans="1:7" ht="12.75">
      <c r="A348" s="119"/>
      <c r="B348" s="45" t="s">
        <v>54</v>
      </c>
      <c r="C348" s="119"/>
      <c r="D348" s="46" t="s">
        <v>232</v>
      </c>
      <c r="E348" s="57">
        <f>SUM(E349+E351+E353+E357+E359)</f>
        <v>289648</v>
      </c>
      <c r="F348" s="57">
        <f>SUM(F349+F351+F353+F357+F359)</f>
        <v>254841.6</v>
      </c>
      <c r="G348" s="57">
        <f>SUM(G349+G351+G353+G357+G359)</f>
        <v>137063.1</v>
      </c>
    </row>
    <row r="349" spans="1:7" ht="38.25">
      <c r="A349" s="119"/>
      <c r="B349" s="95" t="s">
        <v>222</v>
      </c>
      <c r="C349" s="117"/>
      <c r="D349" s="44" t="s">
        <v>223</v>
      </c>
      <c r="E349" s="96">
        <f>E350</f>
        <v>12052</v>
      </c>
      <c r="F349" s="96">
        <f>F350</f>
        <v>8954.5</v>
      </c>
      <c r="G349" s="96">
        <f>G350</f>
        <v>7754</v>
      </c>
    </row>
    <row r="350" spans="1:7" ht="12.75">
      <c r="A350" s="119"/>
      <c r="B350" s="95"/>
      <c r="C350" s="79" t="s">
        <v>85</v>
      </c>
      <c r="D350" s="101" t="s">
        <v>70</v>
      </c>
      <c r="E350" s="96">
        <v>12052</v>
      </c>
      <c r="F350" s="158">
        <v>8954.5</v>
      </c>
      <c r="G350" s="158">
        <v>7754</v>
      </c>
    </row>
    <row r="351" spans="1:7" ht="12.75">
      <c r="A351" s="116"/>
      <c r="B351" s="95" t="s">
        <v>224</v>
      </c>
      <c r="C351" s="117"/>
      <c r="D351" s="44" t="s">
        <v>57</v>
      </c>
      <c r="E351" s="96">
        <f>E352</f>
        <v>17701</v>
      </c>
      <c r="F351" s="96">
        <f>F352</f>
        <v>17701</v>
      </c>
      <c r="G351" s="96">
        <f>G352</f>
        <v>1808.7</v>
      </c>
    </row>
    <row r="352" spans="1:7" ht="12.75">
      <c r="A352" s="116"/>
      <c r="B352" s="95"/>
      <c r="C352" s="79" t="s">
        <v>85</v>
      </c>
      <c r="D352" s="101" t="s">
        <v>70</v>
      </c>
      <c r="E352" s="96">
        <v>17701</v>
      </c>
      <c r="F352" s="187">
        <v>17701</v>
      </c>
      <c r="G352" s="158">
        <v>1808.7</v>
      </c>
    </row>
    <row r="353" spans="1:7" ht="51">
      <c r="A353" s="116"/>
      <c r="B353" s="95" t="s">
        <v>225</v>
      </c>
      <c r="C353" s="117"/>
      <c r="D353" s="93" t="s">
        <v>236</v>
      </c>
      <c r="E353" s="56">
        <f>E354</f>
        <v>239710</v>
      </c>
      <c r="F353" s="56">
        <f>F354</f>
        <v>213038.1</v>
      </c>
      <c r="G353" s="56">
        <f>G354</f>
        <v>118035.5</v>
      </c>
    </row>
    <row r="354" spans="1:7" ht="12.75">
      <c r="A354" s="116"/>
      <c r="B354" s="95"/>
      <c r="C354" s="117" t="s">
        <v>85</v>
      </c>
      <c r="D354" s="101" t="s">
        <v>70</v>
      </c>
      <c r="E354" s="56">
        <f>E355</f>
        <v>239710</v>
      </c>
      <c r="F354" s="56">
        <f>F355+F356</f>
        <v>213038.1</v>
      </c>
      <c r="G354" s="56">
        <f>G355+G356</f>
        <v>118035.5</v>
      </c>
    </row>
    <row r="355" spans="1:7" ht="51">
      <c r="A355" s="116"/>
      <c r="B355" s="95"/>
      <c r="C355" s="117"/>
      <c r="D355" s="44" t="s">
        <v>265</v>
      </c>
      <c r="E355" s="56">
        <v>239710</v>
      </c>
      <c r="F355" s="158">
        <v>212828.9</v>
      </c>
      <c r="G355" s="158">
        <v>118035.5</v>
      </c>
    </row>
    <row r="356" spans="1:7" ht="25.5">
      <c r="A356" s="116"/>
      <c r="B356" s="95"/>
      <c r="C356" s="117"/>
      <c r="D356" s="44" t="s">
        <v>325</v>
      </c>
      <c r="E356" s="56"/>
      <c r="F356" s="158">
        <v>209.2</v>
      </c>
      <c r="G356" s="158"/>
    </row>
    <row r="357" spans="1:7" ht="38.25">
      <c r="A357" s="116"/>
      <c r="B357" s="95" t="s">
        <v>226</v>
      </c>
      <c r="C357" s="117"/>
      <c r="D357" s="93" t="s">
        <v>227</v>
      </c>
      <c r="E357" s="56">
        <f>E358</f>
        <v>13688</v>
      </c>
      <c r="F357" s="56">
        <f>F358</f>
        <v>11100.7</v>
      </c>
      <c r="G357" s="56">
        <f>G358</f>
        <v>5853.9</v>
      </c>
    </row>
    <row r="358" spans="1:7" ht="12.75">
      <c r="A358" s="116"/>
      <c r="B358" s="95"/>
      <c r="C358" s="117" t="s">
        <v>85</v>
      </c>
      <c r="D358" s="101" t="s">
        <v>70</v>
      </c>
      <c r="E358" s="56">
        <v>13688</v>
      </c>
      <c r="F358" s="187">
        <v>11100.7</v>
      </c>
      <c r="G358" s="158">
        <v>5853.9</v>
      </c>
    </row>
    <row r="359" spans="1:7" ht="25.5">
      <c r="A359" s="116"/>
      <c r="B359" s="95" t="s">
        <v>228</v>
      </c>
      <c r="C359" s="117"/>
      <c r="D359" s="93" t="s">
        <v>229</v>
      </c>
      <c r="E359" s="55">
        <f>E360</f>
        <v>6497</v>
      </c>
      <c r="F359" s="55">
        <f>F360</f>
        <v>4047.3</v>
      </c>
      <c r="G359" s="55">
        <f>G360</f>
        <v>3611</v>
      </c>
    </row>
    <row r="360" spans="1:7" ht="38.25">
      <c r="A360" s="116"/>
      <c r="B360" s="95"/>
      <c r="C360" s="118" t="s">
        <v>216</v>
      </c>
      <c r="D360" s="93" t="s">
        <v>217</v>
      </c>
      <c r="E360" s="55">
        <f>E361</f>
        <v>6497</v>
      </c>
      <c r="F360" s="55">
        <f>F361+F362</f>
        <v>4047.3</v>
      </c>
      <c r="G360" s="55">
        <f>G361+G362</f>
        <v>3611</v>
      </c>
    </row>
    <row r="361" spans="1:7" ht="25.5">
      <c r="A361" s="116"/>
      <c r="B361" s="95"/>
      <c r="C361" s="118"/>
      <c r="D361" s="93" t="s">
        <v>308</v>
      </c>
      <c r="E361" s="55">
        <v>6497</v>
      </c>
      <c r="F361" s="187">
        <v>3900</v>
      </c>
      <c r="G361" s="158">
        <v>3513.6</v>
      </c>
    </row>
    <row r="362" spans="1:7" ht="51">
      <c r="A362" s="116"/>
      <c r="B362" s="95"/>
      <c r="C362" s="118"/>
      <c r="D362" s="14" t="s">
        <v>313</v>
      </c>
      <c r="E362" s="55"/>
      <c r="F362" s="187">
        <v>147.3</v>
      </c>
      <c r="G362" s="158">
        <v>97.4</v>
      </c>
    </row>
    <row r="363" spans="1:7" ht="12.75">
      <c r="A363" s="116"/>
      <c r="B363" s="41" t="s">
        <v>55</v>
      </c>
      <c r="C363" s="79"/>
      <c r="D363" s="32" t="s">
        <v>56</v>
      </c>
      <c r="E363" s="57">
        <f>E365</f>
        <v>78944.1</v>
      </c>
      <c r="F363" s="57">
        <f>F365+F366</f>
        <v>85453.1</v>
      </c>
      <c r="G363" s="57">
        <f>G365+G366</f>
        <v>76413.3</v>
      </c>
    </row>
    <row r="364" spans="1:7" ht="25.5">
      <c r="A364" s="116"/>
      <c r="B364" s="69" t="s">
        <v>309</v>
      </c>
      <c r="C364" s="71"/>
      <c r="D364" s="14" t="s">
        <v>310</v>
      </c>
      <c r="E364" s="55">
        <f>E365</f>
        <v>78944.1</v>
      </c>
      <c r="F364" s="55">
        <f>F365</f>
        <v>84710.1</v>
      </c>
      <c r="G364" s="55">
        <f>G365</f>
        <v>75792.3</v>
      </c>
    </row>
    <row r="365" spans="1:7" ht="12.75">
      <c r="A365" s="116"/>
      <c r="B365" s="69"/>
      <c r="C365" s="71" t="s">
        <v>98</v>
      </c>
      <c r="D365" s="14" t="s">
        <v>86</v>
      </c>
      <c r="E365" s="55">
        <v>78944.1</v>
      </c>
      <c r="F365" s="158">
        <v>84710.1</v>
      </c>
      <c r="G365" s="158">
        <v>75792.3</v>
      </c>
    </row>
    <row r="366" spans="1:7" ht="38.25">
      <c r="A366" s="116"/>
      <c r="B366" s="69" t="s">
        <v>474</v>
      </c>
      <c r="C366" s="71"/>
      <c r="D366" s="14" t="s">
        <v>475</v>
      </c>
      <c r="E366" s="55"/>
      <c r="F366" s="187">
        <f>F367</f>
        <v>743</v>
      </c>
      <c r="G366" s="187">
        <f>G367</f>
        <v>621</v>
      </c>
    </row>
    <row r="367" spans="1:7" ht="12.75">
      <c r="A367" s="116"/>
      <c r="B367" s="69"/>
      <c r="C367" s="71" t="s">
        <v>98</v>
      </c>
      <c r="D367" s="14" t="s">
        <v>86</v>
      </c>
      <c r="E367" s="55"/>
      <c r="F367" s="187">
        <v>743</v>
      </c>
      <c r="G367" s="187">
        <v>621</v>
      </c>
    </row>
    <row r="368" spans="1:7" ht="27">
      <c r="A368" s="25" t="s">
        <v>230</v>
      </c>
      <c r="B368" s="41"/>
      <c r="C368" s="24"/>
      <c r="D368" s="38" t="s">
        <v>555</v>
      </c>
      <c r="E368" s="172">
        <f>E373+E369+E378</f>
        <v>11457.8</v>
      </c>
      <c r="F368" s="162">
        <f>F373+F369+F378</f>
        <v>10807.2</v>
      </c>
      <c r="G368" s="162">
        <f>G373+G369+G378</f>
        <v>9661.7</v>
      </c>
    </row>
    <row r="369" spans="1:7" ht="25.5">
      <c r="A369" s="25"/>
      <c r="B369" s="41" t="s">
        <v>63</v>
      </c>
      <c r="C369" s="91"/>
      <c r="D369" s="128" t="s">
        <v>62</v>
      </c>
      <c r="E369" s="173">
        <f>E370</f>
        <v>7267.8</v>
      </c>
      <c r="F369" s="160">
        <f aca="true" t="shared" si="25" ref="F369:G371">F370</f>
        <v>6964.3</v>
      </c>
      <c r="G369" s="160">
        <f t="shared" si="25"/>
        <v>6163.1</v>
      </c>
    </row>
    <row r="370" spans="1:7" ht="13.5">
      <c r="A370" s="25"/>
      <c r="B370" s="64" t="s">
        <v>65</v>
      </c>
      <c r="C370" s="75"/>
      <c r="D370" s="129" t="s">
        <v>9</v>
      </c>
      <c r="E370" s="174">
        <f>E371</f>
        <v>7267.8</v>
      </c>
      <c r="F370" s="161">
        <f t="shared" si="25"/>
        <v>6964.3</v>
      </c>
      <c r="G370" s="161">
        <f t="shared" si="25"/>
        <v>6163.1</v>
      </c>
    </row>
    <row r="371" spans="1:7" ht="13.5">
      <c r="A371" s="25"/>
      <c r="B371" s="64"/>
      <c r="C371" s="75" t="s">
        <v>85</v>
      </c>
      <c r="D371" s="65" t="s">
        <v>70</v>
      </c>
      <c r="E371" s="174">
        <f>E372</f>
        <v>7267.8</v>
      </c>
      <c r="F371" s="161">
        <f t="shared" si="25"/>
        <v>6964.3</v>
      </c>
      <c r="G371" s="161">
        <f t="shared" si="25"/>
        <v>6163.1</v>
      </c>
    </row>
    <row r="372" spans="1:7" ht="13.5">
      <c r="A372" s="25"/>
      <c r="B372" s="64"/>
      <c r="C372" s="75"/>
      <c r="D372" s="65" t="s">
        <v>270</v>
      </c>
      <c r="E372" s="174">
        <v>7267.8</v>
      </c>
      <c r="F372" s="158">
        <v>6964.3</v>
      </c>
      <c r="G372" s="158">
        <v>6163.1</v>
      </c>
    </row>
    <row r="373" spans="1:7" ht="25.5">
      <c r="A373" s="25"/>
      <c r="B373" s="41" t="s">
        <v>535</v>
      </c>
      <c r="C373" s="86"/>
      <c r="D373" s="8" t="s">
        <v>536</v>
      </c>
      <c r="E373" s="173">
        <f aca="true" t="shared" si="26" ref="E373:G374">E374</f>
        <v>3852.7</v>
      </c>
      <c r="F373" s="160">
        <f t="shared" si="26"/>
        <v>3842.9</v>
      </c>
      <c r="G373" s="160">
        <f t="shared" si="26"/>
        <v>3498.6</v>
      </c>
    </row>
    <row r="374" spans="1:7" ht="25.5">
      <c r="A374" s="25"/>
      <c r="B374" s="69" t="s">
        <v>207</v>
      </c>
      <c r="C374" s="71"/>
      <c r="D374" s="14" t="s">
        <v>566</v>
      </c>
      <c r="E374" s="174">
        <f t="shared" si="26"/>
        <v>3852.7</v>
      </c>
      <c r="F374" s="161">
        <f t="shared" si="26"/>
        <v>3842.9</v>
      </c>
      <c r="G374" s="161">
        <f t="shared" si="26"/>
        <v>3498.6</v>
      </c>
    </row>
    <row r="375" spans="1:7" ht="13.5">
      <c r="A375" s="25"/>
      <c r="B375" s="69"/>
      <c r="C375" s="71" t="s">
        <v>117</v>
      </c>
      <c r="D375" s="14" t="s">
        <v>118</v>
      </c>
      <c r="E375" s="174">
        <f>E376+E377</f>
        <v>3852.7</v>
      </c>
      <c r="F375" s="161">
        <f>F376+F377</f>
        <v>3842.9</v>
      </c>
      <c r="G375" s="161">
        <f>G376+G377</f>
        <v>3498.6</v>
      </c>
    </row>
    <row r="376" spans="1:7" ht="13.5">
      <c r="A376" s="25"/>
      <c r="B376" s="41"/>
      <c r="C376" s="24"/>
      <c r="D376" s="98" t="s">
        <v>45</v>
      </c>
      <c r="E376" s="174">
        <v>3827.2</v>
      </c>
      <c r="F376" s="187">
        <v>3810.5</v>
      </c>
      <c r="G376" s="158">
        <v>3498.6</v>
      </c>
    </row>
    <row r="377" spans="1:7" ht="25.5">
      <c r="A377" s="25"/>
      <c r="B377" s="41"/>
      <c r="C377" s="108"/>
      <c r="D377" s="134" t="s">
        <v>532</v>
      </c>
      <c r="E377" s="176">
        <v>25.5</v>
      </c>
      <c r="F377" s="190">
        <v>32.4</v>
      </c>
      <c r="G377" s="164"/>
    </row>
    <row r="378" spans="1:7" ht="25.5">
      <c r="A378" s="25"/>
      <c r="B378" s="41" t="s">
        <v>311</v>
      </c>
      <c r="C378" s="23"/>
      <c r="D378" s="26" t="s">
        <v>333</v>
      </c>
      <c r="E378" s="173">
        <f>E379</f>
        <v>337.3</v>
      </c>
      <c r="F378" s="160"/>
      <c r="G378" s="160"/>
    </row>
    <row r="379" spans="1:7" ht="38.25">
      <c r="A379" s="25"/>
      <c r="B379" s="95"/>
      <c r="C379" s="118" t="s">
        <v>216</v>
      </c>
      <c r="D379" s="93" t="s">
        <v>217</v>
      </c>
      <c r="E379" s="174">
        <f>E380+E381</f>
        <v>337.3</v>
      </c>
      <c r="F379" s="161"/>
      <c r="G379" s="161"/>
    </row>
    <row r="380" spans="1:7" ht="25.5">
      <c r="A380" s="25"/>
      <c r="B380" s="41"/>
      <c r="C380" s="108"/>
      <c r="D380" s="14" t="s">
        <v>312</v>
      </c>
      <c r="E380" s="174">
        <v>190</v>
      </c>
      <c r="F380" s="158"/>
      <c r="G380" s="158"/>
    </row>
    <row r="381" spans="1:7" ht="51">
      <c r="A381" s="25"/>
      <c r="B381" s="41"/>
      <c r="C381" s="108"/>
      <c r="D381" s="14" t="s">
        <v>313</v>
      </c>
      <c r="E381" s="174">
        <v>147.3</v>
      </c>
      <c r="F381" s="158"/>
      <c r="G381" s="158"/>
    </row>
    <row r="382" spans="1:7" ht="12.75">
      <c r="A382" s="23" t="s">
        <v>556</v>
      </c>
      <c r="B382" s="41"/>
      <c r="C382" s="24"/>
      <c r="D382" s="26" t="s">
        <v>557</v>
      </c>
      <c r="E382" s="170">
        <f>E383</f>
        <v>1205.6</v>
      </c>
      <c r="F382" s="160">
        <f aca="true" t="shared" si="27" ref="F382:G384">F383</f>
        <v>1205.6</v>
      </c>
      <c r="G382" s="160">
        <f t="shared" si="27"/>
        <v>1197.7</v>
      </c>
    </row>
    <row r="383" spans="1:7" ht="27">
      <c r="A383" s="25" t="s">
        <v>124</v>
      </c>
      <c r="B383" s="41"/>
      <c r="C383" s="24"/>
      <c r="D383" s="38" t="s">
        <v>558</v>
      </c>
      <c r="E383" s="172">
        <f>E384</f>
        <v>1205.6</v>
      </c>
      <c r="F383" s="162">
        <f t="shared" si="27"/>
        <v>1205.6</v>
      </c>
      <c r="G383" s="162">
        <f t="shared" si="27"/>
        <v>1197.7</v>
      </c>
    </row>
    <row r="384" spans="1:7" ht="13.5">
      <c r="A384" s="25"/>
      <c r="B384" s="41" t="s">
        <v>125</v>
      </c>
      <c r="C384" s="23"/>
      <c r="D384" s="3" t="s">
        <v>559</v>
      </c>
      <c r="E384" s="173">
        <f>E385</f>
        <v>1205.6</v>
      </c>
      <c r="F384" s="160">
        <f t="shared" si="27"/>
        <v>1205.6</v>
      </c>
      <c r="G384" s="160">
        <f t="shared" si="27"/>
        <v>1197.7</v>
      </c>
    </row>
    <row r="385" spans="1:7" ht="13.5">
      <c r="A385" s="25"/>
      <c r="B385" s="41"/>
      <c r="C385" s="97" t="s">
        <v>85</v>
      </c>
      <c r="D385" s="13" t="s">
        <v>70</v>
      </c>
      <c r="E385" s="174">
        <f>E386</f>
        <v>1205.6</v>
      </c>
      <c r="F385" s="161">
        <f>F386+F387+F388</f>
        <v>1205.6</v>
      </c>
      <c r="G385" s="161">
        <f>G386+G387+G388</f>
        <v>1197.7</v>
      </c>
    </row>
    <row r="386" spans="1:7" ht="13.5">
      <c r="A386" s="25"/>
      <c r="B386" s="41"/>
      <c r="C386" s="24"/>
      <c r="D386" s="39" t="s">
        <v>524</v>
      </c>
      <c r="E386" s="174">
        <v>1205.6</v>
      </c>
      <c r="F386" s="158">
        <v>1087.6</v>
      </c>
      <c r="G386" s="187">
        <v>1082</v>
      </c>
    </row>
    <row r="387" spans="1:7" ht="13.5">
      <c r="A387" s="25"/>
      <c r="B387" s="41"/>
      <c r="C387" s="24"/>
      <c r="D387" s="39" t="s">
        <v>567</v>
      </c>
      <c r="E387" s="174"/>
      <c r="F387" s="187">
        <v>74</v>
      </c>
      <c r="G387" s="187">
        <v>73.7</v>
      </c>
    </row>
    <row r="388" spans="1:7" ht="13.5">
      <c r="A388" s="25"/>
      <c r="B388" s="41"/>
      <c r="C388" s="24"/>
      <c r="D388" s="39" t="s">
        <v>574</v>
      </c>
      <c r="E388" s="174"/>
      <c r="F388" s="187">
        <v>44</v>
      </c>
      <c r="G388" s="187">
        <v>42</v>
      </c>
    </row>
    <row r="389" spans="1:7" ht="12.75">
      <c r="A389" s="91" t="s">
        <v>560</v>
      </c>
      <c r="B389" s="41"/>
      <c r="C389" s="86"/>
      <c r="D389" s="15" t="s">
        <v>561</v>
      </c>
      <c r="E389" s="170">
        <f>E390+E406+E477+E494</f>
        <v>988010.5</v>
      </c>
      <c r="F389" s="160">
        <f>F390+F406+F477+F494</f>
        <v>1056619.4</v>
      </c>
      <c r="G389" s="160">
        <f>G390+G406+G477+G494</f>
        <v>858392.1000000001</v>
      </c>
    </row>
    <row r="390" spans="1:7" ht="13.5">
      <c r="A390" s="113" t="s">
        <v>562</v>
      </c>
      <c r="B390" s="41"/>
      <c r="C390" s="80"/>
      <c r="D390" s="103" t="s">
        <v>563</v>
      </c>
      <c r="E390" s="175">
        <f>E391+E398</f>
        <v>361813.5</v>
      </c>
      <c r="F390" s="162">
        <f>F391+F398</f>
        <v>407086.49999999994</v>
      </c>
      <c r="G390" s="162">
        <f>G391+G398</f>
        <v>367827.3</v>
      </c>
    </row>
    <row r="391" spans="1:7" ht="12.75">
      <c r="A391" s="91"/>
      <c r="B391" s="41" t="s">
        <v>564</v>
      </c>
      <c r="C391" s="86"/>
      <c r="D391" s="15" t="s">
        <v>565</v>
      </c>
      <c r="E391" s="170">
        <f aca="true" t="shared" si="28" ref="E391:G392">E392</f>
        <v>360222.5</v>
      </c>
      <c r="F391" s="160">
        <f t="shared" si="28"/>
        <v>387870.89999999997</v>
      </c>
      <c r="G391" s="160">
        <f t="shared" si="28"/>
        <v>365897.5</v>
      </c>
    </row>
    <row r="392" spans="1:7" ht="25.5">
      <c r="A392" s="91"/>
      <c r="B392" s="69" t="s">
        <v>126</v>
      </c>
      <c r="C392" s="71"/>
      <c r="D392" s="70" t="s">
        <v>566</v>
      </c>
      <c r="E392" s="174">
        <f t="shared" si="28"/>
        <v>360222.5</v>
      </c>
      <c r="F392" s="161">
        <f t="shared" si="28"/>
        <v>387870.89999999997</v>
      </c>
      <c r="G392" s="161">
        <f t="shared" si="28"/>
        <v>365897.5</v>
      </c>
    </row>
    <row r="393" spans="1:7" ht="12.75">
      <c r="A393" s="91"/>
      <c r="B393" s="69"/>
      <c r="C393" s="71" t="s">
        <v>117</v>
      </c>
      <c r="D393" s="14" t="s">
        <v>118</v>
      </c>
      <c r="E393" s="174">
        <f>E394+E396+E397</f>
        <v>360222.5</v>
      </c>
      <c r="F393" s="161">
        <f>F394+F396+F397+F395</f>
        <v>387870.89999999997</v>
      </c>
      <c r="G393" s="161">
        <f>G394+G396+G397+G395</f>
        <v>365897.5</v>
      </c>
    </row>
    <row r="394" spans="1:7" ht="12.75">
      <c r="A394" s="79"/>
      <c r="B394" s="41"/>
      <c r="C394" s="79"/>
      <c r="D394" s="40" t="s">
        <v>567</v>
      </c>
      <c r="E394" s="171">
        <v>304329.7</v>
      </c>
      <c r="F394" s="158">
        <v>316273.3</v>
      </c>
      <c r="G394" s="158">
        <v>303296.4</v>
      </c>
    </row>
    <row r="395" spans="1:7" ht="25.5">
      <c r="A395" s="79"/>
      <c r="B395" s="41"/>
      <c r="C395" s="79"/>
      <c r="D395" s="40" t="s">
        <v>339</v>
      </c>
      <c r="E395" s="171"/>
      <c r="F395" s="158">
        <v>7100.7</v>
      </c>
      <c r="G395" s="158">
        <v>6894.3</v>
      </c>
    </row>
    <row r="396" spans="1:7" ht="25.5">
      <c r="A396" s="79"/>
      <c r="B396" s="41"/>
      <c r="C396" s="79"/>
      <c r="D396" s="134" t="s">
        <v>532</v>
      </c>
      <c r="E396" s="177">
        <v>48549.8</v>
      </c>
      <c r="F396" s="164">
        <v>52120.8</v>
      </c>
      <c r="G396" s="164">
        <v>49291.6</v>
      </c>
    </row>
    <row r="397" spans="1:7" ht="38.25">
      <c r="A397" s="79"/>
      <c r="B397" s="41"/>
      <c r="C397" s="79"/>
      <c r="D397" s="134" t="s">
        <v>537</v>
      </c>
      <c r="E397" s="177">
        <v>7343</v>
      </c>
      <c r="F397" s="164">
        <v>12376.1</v>
      </c>
      <c r="G397" s="164">
        <v>6415.2</v>
      </c>
    </row>
    <row r="398" spans="1:7" ht="12.75">
      <c r="A398" s="79"/>
      <c r="B398" s="41" t="s">
        <v>71</v>
      </c>
      <c r="C398" s="79"/>
      <c r="D398" s="136" t="s">
        <v>41</v>
      </c>
      <c r="E398" s="173">
        <f>E403</f>
        <v>1591</v>
      </c>
      <c r="F398" s="160">
        <f>F403+F399</f>
        <v>19215.6</v>
      </c>
      <c r="G398" s="160">
        <f>G403+G399</f>
        <v>1929.8</v>
      </c>
    </row>
    <row r="399" spans="1:7" ht="51">
      <c r="A399" s="79"/>
      <c r="B399" s="95" t="s">
        <v>347</v>
      </c>
      <c r="C399" s="115"/>
      <c r="D399" s="70" t="s">
        <v>348</v>
      </c>
      <c r="E399" s="173"/>
      <c r="F399" s="161">
        <f>F400</f>
        <v>17261.6</v>
      </c>
      <c r="G399" s="161"/>
    </row>
    <row r="400" spans="1:7" ht="12.75">
      <c r="A400" s="79"/>
      <c r="B400" s="95" t="s">
        <v>342</v>
      </c>
      <c r="C400" s="115"/>
      <c r="D400" s="70" t="s">
        <v>343</v>
      </c>
      <c r="E400" s="173"/>
      <c r="F400" s="161">
        <f>F401</f>
        <v>17261.6</v>
      </c>
      <c r="G400" s="161"/>
    </row>
    <row r="401" spans="1:7" ht="12.75">
      <c r="A401" s="79"/>
      <c r="B401" s="64"/>
      <c r="C401" s="79" t="s">
        <v>344</v>
      </c>
      <c r="D401" s="14" t="s">
        <v>345</v>
      </c>
      <c r="E401" s="173"/>
      <c r="F401" s="161">
        <f>F402</f>
        <v>17261.6</v>
      </c>
      <c r="G401" s="161"/>
    </row>
    <row r="402" spans="1:7" ht="51">
      <c r="A402" s="79"/>
      <c r="B402" s="64"/>
      <c r="C402" s="79"/>
      <c r="D402" s="14" t="s">
        <v>346</v>
      </c>
      <c r="E402" s="173"/>
      <c r="F402" s="161">
        <v>17261.6</v>
      </c>
      <c r="G402" s="160"/>
    </row>
    <row r="403" spans="1:7" ht="63.75">
      <c r="A403" s="79"/>
      <c r="B403" s="69" t="s">
        <v>72</v>
      </c>
      <c r="C403" s="71"/>
      <c r="D403" s="137" t="s">
        <v>166</v>
      </c>
      <c r="E403" s="174">
        <f aca="true" t="shared" si="29" ref="E403:G404">E404</f>
        <v>1591</v>
      </c>
      <c r="F403" s="161">
        <f t="shared" si="29"/>
        <v>1954</v>
      </c>
      <c r="G403" s="161">
        <f t="shared" si="29"/>
        <v>1929.8</v>
      </c>
    </row>
    <row r="404" spans="1:7" ht="38.25">
      <c r="A404" s="79"/>
      <c r="B404" s="69" t="s">
        <v>127</v>
      </c>
      <c r="C404" s="71"/>
      <c r="D404" s="14" t="s">
        <v>128</v>
      </c>
      <c r="E404" s="174">
        <f t="shared" si="29"/>
        <v>1591</v>
      </c>
      <c r="F404" s="161">
        <f t="shared" si="29"/>
        <v>1954</v>
      </c>
      <c r="G404" s="161">
        <f t="shared" si="29"/>
        <v>1929.8</v>
      </c>
    </row>
    <row r="405" spans="1:7" ht="12.75">
      <c r="A405" s="79"/>
      <c r="B405" s="69"/>
      <c r="C405" s="71" t="s">
        <v>76</v>
      </c>
      <c r="D405" s="14" t="s">
        <v>48</v>
      </c>
      <c r="E405" s="174">
        <v>1591</v>
      </c>
      <c r="F405" s="187">
        <v>1954</v>
      </c>
      <c r="G405" s="158">
        <v>1929.8</v>
      </c>
    </row>
    <row r="406" spans="1:7" ht="13.5">
      <c r="A406" s="113" t="s">
        <v>568</v>
      </c>
      <c r="B406" s="41"/>
      <c r="C406" s="113"/>
      <c r="D406" s="103" t="s">
        <v>569</v>
      </c>
      <c r="E406" s="172">
        <f>E412+E418+E435+E440+E446+E456+E407</f>
        <v>538417</v>
      </c>
      <c r="F406" s="162">
        <f>F412+F418+F435+F440+F446+F456+F407+F472</f>
        <v>558529</v>
      </c>
      <c r="G406" s="162">
        <f>G412+G418+G435+G440+G446+G456+G407+G472</f>
        <v>417546.80000000005</v>
      </c>
    </row>
    <row r="407" spans="1:7" ht="38.25">
      <c r="A407" s="113"/>
      <c r="B407" s="41" t="s">
        <v>58</v>
      </c>
      <c r="C407" s="91"/>
      <c r="D407" s="32" t="s">
        <v>120</v>
      </c>
      <c r="E407" s="173">
        <f aca="true" t="shared" si="30" ref="E407:G408">E408</f>
        <v>41200</v>
      </c>
      <c r="F407" s="160">
        <f t="shared" si="30"/>
        <v>44478.1</v>
      </c>
      <c r="G407" s="160">
        <f t="shared" si="30"/>
        <v>7991.599999999999</v>
      </c>
    </row>
    <row r="408" spans="1:7" ht="25.5">
      <c r="A408" s="113"/>
      <c r="B408" s="69" t="s">
        <v>121</v>
      </c>
      <c r="C408" s="71"/>
      <c r="D408" s="14" t="s">
        <v>173</v>
      </c>
      <c r="E408" s="174">
        <f t="shared" si="30"/>
        <v>41200</v>
      </c>
      <c r="F408" s="161">
        <f t="shared" si="30"/>
        <v>44478.1</v>
      </c>
      <c r="G408" s="161">
        <f t="shared" si="30"/>
        <v>7991.599999999999</v>
      </c>
    </row>
    <row r="409" spans="1:7" ht="13.5">
      <c r="A409" s="113"/>
      <c r="B409" s="69"/>
      <c r="C409" s="71" t="s">
        <v>174</v>
      </c>
      <c r="D409" s="14" t="s">
        <v>122</v>
      </c>
      <c r="E409" s="174">
        <f>E411+E410</f>
        <v>41200</v>
      </c>
      <c r="F409" s="161">
        <f>F411+F410</f>
        <v>44478.1</v>
      </c>
      <c r="G409" s="161">
        <f>G411+G410</f>
        <v>7991.599999999999</v>
      </c>
    </row>
    <row r="410" spans="1:7" ht="38.25">
      <c r="A410" s="113"/>
      <c r="B410" s="69"/>
      <c r="C410" s="71"/>
      <c r="D410" s="14" t="s">
        <v>434</v>
      </c>
      <c r="E410" s="174">
        <v>3950</v>
      </c>
      <c r="F410" s="161">
        <v>3950</v>
      </c>
      <c r="G410" s="161">
        <v>164.2</v>
      </c>
    </row>
    <row r="411" spans="1:7" ht="13.5">
      <c r="A411" s="113"/>
      <c r="B411" s="41"/>
      <c r="C411" s="113"/>
      <c r="D411" s="101" t="s">
        <v>300</v>
      </c>
      <c r="E411" s="174">
        <v>37250</v>
      </c>
      <c r="F411" s="159">
        <v>40528.1</v>
      </c>
      <c r="G411" s="159">
        <v>7827.4</v>
      </c>
    </row>
    <row r="412" spans="1:7" ht="25.5">
      <c r="A412" s="91"/>
      <c r="B412" s="41" t="s">
        <v>570</v>
      </c>
      <c r="C412" s="86"/>
      <c r="D412" s="15" t="s">
        <v>571</v>
      </c>
      <c r="E412" s="170">
        <f aca="true" t="shared" si="31" ref="E412:G413">E413</f>
        <v>112539.5</v>
      </c>
      <c r="F412" s="160">
        <f t="shared" si="31"/>
        <v>80722.7</v>
      </c>
      <c r="G412" s="160">
        <f t="shared" si="31"/>
        <v>70823.29999999999</v>
      </c>
    </row>
    <row r="413" spans="1:7" ht="25.5">
      <c r="A413" s="91"/>
      <c r="B413" s="69" t="s">
        <v>129</v>
      </c>
      <c r="C413" s="71"/>
      <c r="D413" s="70" t="s">
        <v>566</v>
      </c>
      <c r="E413" s="174">
        <f t="shared" si="31"/>
        <v>112539.5</v>
      </c>
      <c r="F413" s="161">
        <f t="shared" si="31"/>
        <v>80722.7</v>
      </c>
      <c r="G413" s="161">
        <f t="shared" si="31"/>
        <v>70823.29999999999</v>
      </c>
    </row>
    <row r="414" spans="1:7" ht="12.75">
      <c r="A414" s="91"/>
      <c r="B414" s="69"/>
      <c r="C414" s="71" t="s">
        <v>117</v>
      </c>
      <c r="D414" s="14" t="s">
        <v>118</v>
      </c>
      <c r="E414" s="174">
        <f>E415+E416+E417</f>
        <v>112539.5</v>
      </c>
      <c r="F414" s="161">
        <f>F415+F416+F417</f>
        <v>80722.7</v>
      </c>
      <c r="G414" s="161">
        <f>G415+G416+G417</f>
        <v>70823.29999999999</v>
      </c>
    </row>
    <row r="415" spans="1:7" ht="12.75">
      <c r="A415" s="91"/>
      <c r="B415" s="41"/>
      <c r="C415" s="86"/>
      <c r="D415" s="101" t="s">
        <v>567</v>
      </c>
      <c r="E415" s="171">
        <v>105866.1</v>
      </c>
      <c r="F415" s="159">
        <v>72447.9</v>
      </c>
      <c r="G415" s="159">
        <v>65519.5</v>
      </c>
    </row>
    <row r="416" spans="1:7" ht="25.5">
      <c r="A416" s="91"/>
      <c r="B416" s="41"/>
      <c r="C416" s="86"/>
      <c r="D416" s="134" t="s">
        <v>532</v>
      </c>
      <c r="E416" s="176">
        <v>4425.4</v>
      </c>
      <c r="F416" s="183">
        <v>5297.6</v>
      </c>
      <c r="G416" s="183">
        <v>3642.4</v>
      </c>
    </row>
    <row r="417" spans="1:7" ht="38.25">
      <c r="A417" s="91"/>
      <c r="B417" s="41"/>
      <c r="C417" s="86"/>
      <c r="D417" s="134" t="s">
        <v>537</v>
      </c>
      <c r="E417" s="176">
        <v>2248</v>
      </c>
      <c r="F417" s="183">
        <v>2977.2</v>
      </c>
      <c r="G417" s="183">
        <v>1661.4</v>
      </c>
    </row>
    <row r="418" spans="1:7" ht="12.75">
      <c r="A418" s="79"/>
      <c r="B418" s="41" t="s">
        <v>572</v>
      </c>
      <c r="C418" s="91"/>
      <c r="D418" s="104" t="s">
        <v>573</v>
      </c>
      <c r="E418" s="170">
        <f aca="true" t="shared" si="32" ref="E418:G419">E419</f>
        <v>134296.5</v>
      </c>
      <c r="F418" s="160">
        <f t="shared" si="32"/>
        <v>133249.8</v>
      </c>
      <c r="G418" s="160">
        <f t="shared" si="32"/>
        <v>118372.90000000001</v>
      </c>
    </row>
    <row r="419" spans="1:7" ht="25.5">
      <c r="A419" s="79"/>
      <c r="B419" s="69" t="s">
        <v>130</v>
      </c>
      <c r="C419" s="71"/>
      <c r="D419" s="70" t="s">
        <v>566</v>
      </c>
      <c r="E419" s="174">
        <f t="shared" si="32"/>
        <v>134296.5</v>
      </c>
      <c r="F419" s="161">
        <f t="shared" si="32"/>
        <v>133249.8</v>
      </c>
      <c r="G419" s="161">
        <f t="shared" si="32"/>
        <v>118372.90000000001</v>
      </c>
    </row>
    <row r="420" spans="1:7" ht="12.75">
      <c r="A420" s="79"/>
      <c r="B420" s="69"/>
      <c r="C420" s="71" t="s">
        <v>117</v>
      </c>
      <c r="D420" s="14" t="s">
        <v>118</v>
      </c>
      <c r="E420" s="174">
        <f>E421+E422+E423+E426+E431+E424</f>
        <v>134296.5</v>
      </c>
      <c r="F420" s="161">
        <f>F421+F422+F423+F426+F431+F424+F425</f>
        <v>133249.8</v>
      </c>
      <c r="G420" s="161">
        <f>G421+G422+G423+G426+G431+G424+G425</f>
        <v>118372.90000000001</v>
      </c>
    </row>
    <row r="421" spans="1:7" ht="12.75">
      <c r="A421" s="79"/>
      <c r="B421" s="41"/>
      <c r="C421" s="79"/>
      <c r="D421" s="101" t="s">
        <v>567</v>
      </c>
      <c r="E421" s="174">
        <v>72350.8</v>
      </c>
      <c r="F421" s="159">
        <v>74666.3</v>
      </c>
      <c r="G421" s="159">
        <v>70356.4</v>
      </c>
    </row>
    <row r="422" spans="1:7" ht="12.75">
      <c r="A422" s="79"/>
      <c r="B422" s="41"/>
      <c r="C422" s="79"/>
      <c r="D422" s="101" t="s">
        <v>574</v>
      </c>
      <c r="E422" s="174">
        <v>13158.2</v>
      </c>
      <c r="F422" s="159">
        <v>13172</v>
      </c>
      <c r="G422" s="159">
        <v>13108.8</v>
      </c>
    </row>
    <row r="423" spans="1:7" ht="12.75">
      <c r="A423" s="79"/>
      <c r="B423" s="41"/>
      <c r="C423" s="79"/>
      <c r="D423" s="101" t="s">
        <v>1</v>
      </c>
      <c r="E423" s="174">
        <v>21110.5</v>
      </c>
      <c r="F423" s="159">
        <v>17671.8</v>
      </c>
      <c r="G423" s="159">
        <v>16179</v>
      </c>
    </row>
    <row r="424" spans="1:7" ht="25.5">
      <c r="A424" s="79"/>
      <c r="B424" s="41"/>
      <c r="C424" s="79"/>
      <c r="D424" s="101" t="s">
        <v>154</v>
      </c>
      <c r="E424" s="174">
        <v>14923</v>
      </c>
      <c r="F424" s="159">
        <v>9911</v>
      </c>
      <c r="G424" s="159">
        <v>8935.1</v>
      </c>
    </row>
    <row r="425" spans="1:7" ht="25.5">
      <c r="A425" s="79"/>
      <c r="B425" s="41"/>
      <c r="C425" s="79"/>
      <c r="D425" s="40" t="s">
        <v>339</v>
      </c>
      <c r="E425" s="174"/>
      <c r="F425" s="187">
        <v>750</v>
      </c>
      <c r="G425" s="158"/>
    </row>
    <row r="426" spans="1:7" ht="25.5">
      <c r="A426" s="79"/>
      <c r="B426" s="41"/>
      <c r="C426" s="79"/>
      <c r="D426" s="134" t="s">
        <v>532</v>
      </c>
      <c r="E426" s="176">
        <f>E427+E428+E429+E430</f>
        <v>7354.8</v>
      </c>
      <c r="F426" s="163">
        <f>F427+F428+F429+F430</f>
        <v>10617.2</v>
      </c>
      <c r="G426" s="163">
        <f>G427+G428+G429+G430</f>
        <v>5924.1</v>
      </c>
    </row>
    <row r="427" spans="1:7" ht="12.75">
      <c r="A427" s="79"/>
      <c r="B427" s="41"/>
      <c r="C427" s="79"/>
      <c r="D427" s="14" t="s">
        <v>575</v>
      </c>
      <c r="E427" s="171">
        <v>2287.9</v>
      </c>
      <c r="F427" s="159">
        <v>2398.4</v>
      </c>
      <c r="G427" s="159">
        <v>1143.8</v>
      </c>
    </row>
    <row r="428" spans="1:7" ht="12.75">
      <c r="A428" s="79"/>
      <c r="B428" s="41"/>
      <c r="C428" s="79"/>
      <c r="D428" s="14" t="s">
        <v>576</v>
      </c>
      <c r="E428" s="171">
        <v>939</v>
      </c>
      <c r="F428" s="159">
        <v>1157.2</v>
      </c>
      <c r="G428" s="159">
        <v>1074.3</v>
      </c>
    </row>
    <row r="429" spans="1:7" ht="12.75">
      <c r="A429" s="79"/>
      <c r="B429" s="41"/>
      <c r="C429" s="79"/>
      <c r="D429" s="14" t="s">
        <v>582</v>
      </c>
      <c r="E429" s="171">
        <v>898.9</v>
      </c>
      <c r="F429" s="159">
        <v>1019.8</v>
      </c>
      <c r="G429" s="159">
        <v>711.9</v>
      </c>
    </row>
    <row r="430" spans="1:7" ht="25.5">
      <c r="A430" s="79"/>
      <c r="B430" s="41"/>
      <c r="C430" s="79"/>
      <c r="D430" s="101" t="s">
        <v>155</v>
      </c>
      <c r="E430" s="171">
        <v>3229</v>
      </c>
      <c r="F430" s="159">
        <v>6041.8</v>
      </c>
      <c r="G430" s="159">
        <v>2994.1</v>
      </c>
    </row>
    <row r="431" spans="1:7" ht="38.25">
      <c r="A431" s="79"/>
      <c r="B431" s="41"/>
      <c r="C431" s="79"/>
      <c r="D431" s="134" t="s">
        <v>537</v>
      </c>
      <c r="E431" s="176">
        <f>E432+E433</f>
        <v>5399.2</v>
      </c>
      <c r="F431" s="163">
        <f>F432+F433+F434</f>
        <v>6461.499999999999</v>
      </c>
      <c r="G431" s="163">
        <f>G432+G433+G434</f>
        <v>3869.5</v>
      </c>
    </row>
    <row r="432" spans="1:7" ht="12.75">
      <c r="A432" s="79"/>
      <c r="B432" s="41"/>
      <c r="C432" s="79"/>
      <c r="D432" s="14" t="s">
        <v>575</v>
      </c>
      <c r="E432" s="174">
        <v>4804.2</v>
      </c>
      <c r="F432" s="159">
        <v>5509.4</v>
      </c>
      <c r="G432" s="159">
        <v>3408.2</v>
      </c>
    </row>
    <row r="433" spans="1:7" ht="12.75">
      <c r="A433" s="79"/>
      <c r="B433" s="41"/>
      <c r="C433" s="79"/>
      <c r="D433" s="14" t="s">
        <v>582</v>
      </c>
      <c r="E433" s="174">
        <v>595</v>
      </c>
      <c r="F433" s="159">
        <v>950.4</v>
      </c>
      <c r="G433" s="159">
        <v>461.3</v>
      </c>
    </row>
    <row r="434" spans="1:7" ht="12.75">
      <c r="A434" s="79"/>
      <c r="B434" s="41"/>
      <c r="C434" s="79"/>
      <c r="D434" s="14" t="s">
        <v>576</v>
      </c>
      <c r="E434" s="174"/>
      <c r="F434" s="159">
        <v>1.7</v>
      </c>
      <c r="G434" s="159"/>
    </row>
    <row r="435" spans="1:7" ht="12.75">
      <c r="A435" s="79"/>
      <c r="B435" s="41" t="s">
        <v>22</v>
      </c>
      <c r="C435" s="79"/>
      <c r="D435" s="32" t="s">
        <v>23</v>
      </c>
      <c r="E435" s="173">
        <f aca="true" t="shared" si="33" ref="E435:G436">E436</f>
        <v>226</v>
      </c>
      <c r="F435" s="160">
        <f t="shared" si="33"/>
        <v>218.2</v>
      </c>
      <c r="G435" s="160">
        <f t="shared" si="33"/>
        <v>106.7</v>
      </c>
    </row>
    <row r="436" spans="1:7" ht="25.5">
      <c r="A436" s="79"/>
      <c r="B436" s="69" t="s">
        <v>131</v>
      </c>
      <c r="C436" s="71"/>
      <c r="D436" s="70" t="s">
        <v>566</v>
      </c>
      <c r="E436" s="174">
        <f t="shared" si="33"/>
        <v>226</v>
      </c>
      <c r="F436" s="161">
        <f t="shared" si="33"/>
        <v>218.2</v>
      </c>
      <c r="G436" s="161">
        <f t="shared" si="33"/>
        <v>106.7</v>
      </c>
    </row>
    <row r="437" spans="1:7" ht="12.75">
      <c r="A437" s="79"/>
      <c r="B437" s="69"/>
      <c r="C437" s="71" t="s">
        <v>117</v>
      </c>
      <c r="D437" s="14" t="s">
        <v>118</v>
      </c>
      <c r="E437" s="174">
        <f>E438+E439</f>
        <v>226</v>
      </c>
      <c r="F437" s="161">
        <f>F438+F439</f>
        <v>218.2</v>
      </c>
      <c r="G437" s="161">
        <f>G438+G439</f>
        <v>106.7</v>
      </c>
    </row>
    <row r="438" spans="1:7" ht="25.5">
      <c r="A438" s="79"/>
      <c r="B438" s="41"/>
      <c r="C438" s="79"/>
      <c r="D438" s="134" t="s">
        <v>532</v>
      </c>
      <c r="E438" s="176">
        <v>130</v>
      </c>
      <c r="F438" s="164">
        <v>32.3</v>
      </c>
      <c r="G438" s="164">
        <v>13.2</v>
      </c>
    </row>
    <row r="439" spans="1:7" ht="38.25">
      <c r="A439" s="79"/>
      <c r="B439" s="41"/>
      <c r="C439" s="79"/>
      <c r="D439" s="134" t="s">
        <v>537</v>
      </c>
      <c r="E439" s="176">
        <v>96</v>
      </c>
      <c r="F439" s="164">
        <v>185.9</v>
      </c>
      <c r="G439" s="164">
        <v>93.5</v>
      </c>
    </row>
    <row r="440" spans="1:7" ht="12.75">
      <c r="A440" s="79"/>
      <c r="B440" s="41" t="s">
        <v>589</v>
      </c>
      <c r="C440" s="79"/>
      <c r="D440" s="136" t="s">
        <v>133</v>
      </c>
      <c r="E440" s="173">
        <f>E441</f>
        <v>3729</v>
      </c>
      <c r="F440" s="160">
        <f>F441</f>
        <v>3729</v>
      </c>
      <c r="G440" s="160">
        <f>G441</f>
        <v>3332.5</v>
      </c>
    </row>
    <row r="441" spans="1:7" ht="25.5">
      <c r="A441" s="79"/>
      <c r="B441" s="69" t="s">
        <v>134</v>
      </c>
      <c r="C441" s="71"/>
      <c r="D441" s="137" t="s">
        <v>135</v>
      </c>
      <c r="E441" s="174">
        <f>E442+E444</f>
        <v>3729</v>
      </c>
      <c r="F441" s="161">
        <f>F442+F444</f>
        <v>3729</v>
      </c>
      <c r="G441" s="161">
        <f>G442+G444</f>
        <v>3332.5</v>
      </c>
    </row>
    <row r="442" spans="1:7" ht="25.5">
      <c r="A442" s="79"/>
      <c r="B442" s="69" t="s">
        <v>136</v>
      </c>
      <c r="C442" s="71"/>
      <c r="D442" s="14" t="s">
        <v>137</v>
      </c>
      <c r="E442" s="174">
        <f>E443</f>
        <v>1496</v>
      </c>
      <c r="F442" s="161">
        <f>F443</f>
        <v>1496</v>
      </c>
      <c r="G442" s="161">
        <f>G443</f>
        <v>1290.7</v>
      </c>
    </row>
    <row r="443" spans="1:7" ht="12.75">
      <c r="A443" s="79"/>
      <c r="B443" s="69"/>
      <c r="C443" s="71" t="s">
        <v>76</v>
      </c>
      <c r="D443" s="14" t="s">
        <v>48</v>
      </c>
      <c r="E443" s="174">
        <v>1496</v>
      </c>
      <c r="F443" s="159">
        <v>1496</v>
      </c>
      <c r="G443" s="159">
        <v>1290.7</v>
      </c>
    </row>
    <row r="444" spans="1:7" ht="25.5">
      <c r="A444" s="79"/>
      <c r="B444" s="69" t="s">
        <v>140</v>
      </c>
      <c r="C444" s="71"/>
      <c r="D444" s="14" t="s">
        <v>141</v>
      </c>
      <c r="E444" s="174">
        <f>E445</f>
        <v>2233</v>
      </c>
      <c r="F444" s="161">
        <f>F445</f>
        <v>2233</v>
      </c>
      <c r="G444" s="161">
        <f>G445</f>
        <v>2041.8</v>
      </c>
    </row>
    <row r="445" spans="1:7" ht="12.75">
      <c r="A445" s="79"/>
      <c r="B445" s="69"/>
      <c r="C445" s="71" t="s">
        <v>76</v>
      </c>
      <c r="D445" s="14" t="s">
        <v>48</v>
      </c>
      <c r="E445" s="174">
        <v>2233</v>
      </c>
      <c r="F445" s="159">
        <v>2233</v>
      </c>
      <c r="G445" s="159">
        <v>2041.8</v>
      </c>
    </row>
    <row r="446" spans="1:7" ht="25.5">
      <c r="A446" s="79"/>
      <c r="B446" s="41" t="s">
        <v>31</v>
      </c>
      <c r="C446" s="79"/>
      <c r="D446" s="136" t="s">
        <v>211</v>
      </c>
      <c r="E446" s="173">
        <f>E449+E447</f>
        <v>49922</v>
      </c>
      <c r="F446" s="160">
        <f>F449+F447+F454</f>
        <v>63723.8</v>
      </c>
      <c r="G446" s="160">
        <f>G449+G447+G454</f>
        <v>20989.4</v>
      </c>
    </row>
    <row r="447" spans="1:7" ht="12.75">
      <c r="A447" s="79"/>
      <c r="B447" s="69" t="s">
        <v>513</v>
      </c>
      <c r="C447" s="79"/>
      <c r="D447" s="137" t="s">
        <v>514</v>
      </c>
      <c r="E447" s="174">
        <f>E448</f>
        <v>42083</v>
      </c>
      <c r="F447" s="161">
        <f>F448</f>
        <v>42083</v>
      </c>
      <c r="G447" s="161">
        <f>G448</f>
        <v>14037.4</v>
      </c>
    </row>
    <row r="448" spans="1:7" ht="12.75">
      <c r="A448" s="79"/>
      <c r="B448" s="41"/>
      <c r="C448" s="79" t="s">
        <v>238</v>
      </c>
      <c r="D448" s="137" t="s">
        <v>115</v>
      </c>
      <c r="E448" s="174">
        <v>42083</v>
      </c>
      <c r="F448" s="159">
        <v>42083</v>
      </c>
      <c r="G448" s="159">
        <v>14037.4</v>
      </c>
    </row>
    <row r="449" spans="1:7" ht="25.5">
      <c r="A449" s="79"/>
      <c r="B449" s="69" t="s">
        <v>138</v>
      </c>
      <c r="C449" s="71"/>
      <c r="D449" s="137" t="s">
        <v>139</v>
      </c>
      <c r="E449" s="174">
        <f aca="true" t="shared" si="34" ref="E449:G450">E450</f>
        <v>7839</v>
      </c>
      <c r="F449" s="161">
        <f t="shared" si="34"/>
        <v>7840.8</v>
      </c>
      <c r="G449" s="161">
        <f t="shared" si="34"/>
        <v>6952</v>
      </c>
    </row>
    <row r="450" spans="1:7" ht="25.5">
      <c r="A450" s="79"/>
      <c r="B450" s="69" t="s">
        <v>289</v>
      </c>
      <c r="C450" s="71"/>
      <c r="D450" s="137" t="s">
        <v>290</v>
      </c>
      <c r="E450" s="174">
        <f t="shared" si="34"/>
        <v>7839</v>
      </c>
      <c r="F450" s="161">
        <f t="shared" si="34"/>
        <v>7840.8</v>
      </c>
      <c r="G450" s="161">
        <f t="shared" si="34"/>
        <v>6952</v>
      </c>
    </row>
    <row r="451" spans="1:7" ht="12.75">
      <c r="A451" s="79"/>
      <c r="B451" s="69"/>
      <c r="C451" s="71" t="s">
        <v>76</v>
      </c>
      <c r="D451" s="14" t="s">
        <v>48</v>
      </c>
      <c r="E451" s="174">
        <f>E452</f>
        <v>7839</v>
      </c>
      <c r="F451" s="187">
        <f>F452+F453</f>
        <v>7840.8</v>
      </c>
      <c r="G451" s="158">
        <f>G452+G453</f>
        <v>6952</v>
      </c>
    </row>
    <row r="452" spans="1:7" ht="25.5">
      <c r="A452" s="79"/>
      <c r="B452" s="69"/>
      <c r="C452" s="71"/>
      <c r="D452" s="137" t="s">
        <v>340</v>
      </c>
      <c r="E452" s="174">
        <v>7839</v>
      </c>
      <c r="F452" s="187">
        <v>7839</v>
      </c>
      <c r="G452" s="158">
        <v>6950.2</v>
      </c>
    </row>
    <row r="453" spans="1:7" ht="25.5">
      <c r="A453" s="79"/>
      <c r="B453" s="69"/>
      <c r="C453" s="71"/>
      <c r="D453" s="137" t="s">
        <v>341</v>
      </c>
      <c r="E453" s="174"/>
      <c r="F453" s="158">
        <v>1.8</v>
      </c>
      <c r="G453" s="158">
        <v>1.8</v>
      </c>
    </row>
    <row r="454" spans="1:7" ht="25.5">
      <c r="A454" s="79"/>
      <c r="B454" s="69" t="s">
        <v>440</v>
      </c>
      <c r="C454" s="71"/>
      <c r="D454" s="137" t="s">
        <v>441</v>
      </c>
      <c r="E454" s="174"/>
      <c r="F454" s="187">
        <f>F455</f>
        <v>13800</v>
      </c>
      <c r="G454" s="158"/>
    </row>
    <row r="455" spans="1:7" ht="12.75">
      <c r="A455" s="79"/>
      <c r="B455" s="69"/>
      <c r="C455" s="79" t="s">
        <v>238</v>
      </c>
      <c r="D455" s="137" t="s">
        <v>115</v>
      </c>
      <c r="E455" s="174"/>
      <c r="F455" s="187">
        <v>13800</v>
      </c>
      <c r="G455" s="158"/>
    </row>
    <row r="456" spans="1:7" ht="12.75">
      <c r="A456" s="79"/>
      <c r="B456" s="41" t="s">
        <v>71</v>
      </c>
      <c r="C456" s="79"/>
      <c r="D456" s="136" t="s">
        <v>41</v>
      </c>
      <c r="E456" s="173">
        <f>E465</f>
        <v>196504</v>
      </c>
      <c r="F456" s="160">
        <f>F465+F457</f>
        <v>216407.4</v>
      </c>
      <c r="G456" s="160">
        <f>G465+G457</f>
        <v>186797.5</v>
      </c>
    </row>
    <row r="457" spans="1:7" ht="51">
      <c r="A457" s="79"/>
      <c r="B457" s="69" t="s">
        <v>347</v>
      </c>
      <c r="C457" s="79"/>
      <c r="D457" s="137" t="s">
        <v>348</v>
      </c>
      <c r="E457" s="173"/>
      <c r="F457" s="161">
        <f>F461+F458</f>
        <v>17351.1</v>
      </c>
      <c r="G457" s="161">
        <f>G461+G458</f>
        <v>6411</v>
      </c>
    </row>
    <row r="458" spans="1:7" ht="38.25">
      <c r="A458" s="79"/>
      <c r="B458" s="69" t="s">
        <v>412</v>
      </c>
      <c r="C458" s="79"/>
      <c r="D458" s="137" t="s">
        <v>413</v>
      </c>
      <c r="E458" s="173"/>
      <c r="F458" s="161">
        <f>F459</f>
        <v>76</v>
      </c>
      <c r="G458" s="161">
        <f>G459</f>
        <v>29.5</v>
      </c>
    </row>
    <row r="459" spans="1:7" ht="12.75">
      <c r="A459" s="79"/>
      <c r="B459" s="69"/>
      <c r="C459" s="79" t="s">
        <v>344</v>
      </c>
      <c r="D459" s="137" t="s">
        <v>345</v>
      </c>
      <c r="E459" s="173"/>
      <c r="F459" s="161">
        <f>F460</f>
        <v>76</v>
      </c>
      <c r="G459" s="161">
        <f>G460</f>
        <v>29.5</v>
      </c>
    </row>
    <row r="460" spans="1:7" ht="38.25">
      <c r="A460" s="79"/>
      <c r="B460" s="69"/>
      <c r="C460" s="79"/>
      <c r="D460" s="14" t="s">
        <v>434</v>
      </c>
      <c r="E460" s="173"/>
      <c r="F460" s="161">
        <v>76</v>
      </c>
      <c r="G460" s="161">
        <v>29.5</v>
      </c>
    </row>
    <row r="461" spans="1:8" ht="12.75">
      <c r="A461" s="79"/>
      <c r="B461" s="69" t="s">
        <v>342</v>
      </c>
      <c r="C461" s="79"/>
      <c r="D461" s="137" t="s">
        <v>343</v>
      </c>
      <c r="E461" s="174"/>
      <c r="F461" s="161">
        <f>F462</f>
        <v>17275.1</v>
      </c>
      <c r="G461" s="161">
        <f>G462</f>
        <v>6381.5</v>
      </c>
      <c r="H461" s="94"/>
    </row>
    <row r="462" spans="1:8" ht="12.75">
      <c r="A462" s="79"/>
      <c r="B462" s="41"/>
      <c r="C462" s="79" t="s">
        <v>344</v>
      </c>
      <c r="D462" s="137" t="s">
        <v>345</v>
      </c>
      <c r="E462" s="174"/>
      <c r="F462" s="161">
        <f>F463+F464</f>
        <v>17275.1</v>
      </c>
      <c r="G462" s="161">
        <f>G463+G464</f>
        <v>6381.5</v>
      </c>
      <c r="H462" s="94"/>
    </row>
    <row r="463" spans="1:8" ht="51">
      <c r="A463" s="79"/>
      <c r="B463" s="41"/>
      <c r="C463" s="79"/>
      <c r="D463" s="14" t="s">
        <v>346</v>
      </c>
      <c r="E463" s="174"/>
      <c r="F463" s="161">
        <v>10770.6</v>
      </c>
      <c r="G463" s="161"/>
      <c r="H463" s="94"/>
    </row>
    <row r="464" spans="1:8" ht="51">
      <c r="A464" s="79"/>
      <c r="B464" s="41"/>
      <c r="C464" s="79"/>
      <c r="D464" s="14" t="s">
        <v>356</v>
      </c>
      <c r="E464" s="174"/>
      <c r="F464" s="161">
        <v>6504.5</v>
      </c>
      <c r="G464" s="161">
        <v>6381.5</v>
      </c>
      <c r="H464" s="94"/>
    </row>
    <row r="465" spans="1:7" ht="63.75">
      <c r="A465" s="79"/>
      <c r="B465" s="69" t="s">
        <v>72</v>
      </c>
      <c r="C465" s="71"/>
      <c r="D465" s="137" t="s">
        <v>166</v>
      </c>
      <c r="E465" s="174">
        <f>E466+E468+E470</f>
        <v>196504</v>
      </c>
      <c r="F465" s="161">
        <f>F466+F468+F470</f>
        <v>199056.3</v>
      </c>
      <c r="G465" s="161">
        <f>G466+G468+G470</f>
        <v>180386.5</v>
      </c>
    </row>
    <row r="466" spans="1:7" ht="76.5">
      <c r="A466" s="79"/>
      <c r="B466" s="69" t="s">
        <v>132</v>
      </c>
      <c r="C466" s="71"/>
      <c r="D466" s="14" t="s">
        <v>281</v>
      </c>
      <c r="E466" s="174">
        <f>E467</f>
        <v>150804</v>
      </c>
      <c r="F466" s="161">
        <f>F467</f>
        <v>151926</v>
      </c>
      <c r="G466" s="161">
        <f>G467</f>
        <v>141811.6</v>
      </c>
    </row>
    <row r="467" spans="1:7" ht="12.75">
      <c r="A467" s="79"/>
      <c r="B467" s="69"/>
      <c r="C467" s="71" t="s">
        <v>76</v>
      </c>
      <c r="D467" s="14" t="s">
        <v>48</v>
      </c>
      <c r="E467" s="174">
        <v>150804</v>
      </c>
      <c r="F467" s="187">
        <v>151926</v>
      </c>
      <c r="G467" s="187">
        <v>141811.6</v>
      </c>
    </row>
    <row r="468" spans="1:7" ht="114.75">
      <c r="A468" s="79"/>
      <c r="B468" s="69" t="s">
        <v>156</v>
      </c>
      <c r="C468" s="71"/>
      <c r="D468" s="14" t="s">
        <v>509</v>
      </c>
      <c r="E468" s="174">
        <f>E469</f>
        <v>41389</v>
      </c>
      <c r="F468" s="161">
        <f>F469</f>
        <v>43539</v>
      </c>
      <c r="G468" s="161">
        <f>G469</f>
        <v>35521.5</v>
      </c>
    </row>
    <row r="469" spans="1:7" ht="12.75">
      <c r="A469" s="79"/>
      <c r="B469" s="69"/>
      <c r="C469" s="71" t="s">
        <v>76</v>
      </c>
      <c r="D469" s="14" t="s">
        <v>48</v>
      </c>
      <c r="E469" s="174">
        <v>41389</v>
      </c>
      <c r="F469" s="187">
        <v>43539</v>
      </c>
      <c r="G469" s="158">
        <v>35521.5</v>
      </c>
    </row>
    <row r="470" spans="1:7" ht="38.25">
      <c r="A470" s="79"/>
      <c r="B470" s="69" t="s">
        <v>282</v>
      </c>
      <c r="C470" s="71"/>
      <c r="D470" s="14" t="s">
        <v>283</v>
      </c>
      <c r="E470" s="174">
        <f>E471</f>
        <v>4311</v>
      </c>
      <c r="F470" s="161">
        <f>F471</f>
        <v>3591.3</v>
      </c>
      <c r="G470" s="161">
        <f>G471</f>
        <v>3053.4</v>
      </c>
    </row>
    <row r="471" spans="1:7" ht="12.75">
      <c r="A471" s="79"/>
      <c r="B471" s="69"/>
      <c r="C471" s="71" t="s">
        <v>76</v>
      </c>
      <c r="D471" s="14" t="s">
        <v>48</v>
      </c>
      <c r="E471" s="174">
        <v>4311</v>
      </c>
      <c r="F471" s="187">
        <v>3591.3</v>
      </c>
      <c r="G471" s="158">
        <v>3053.4</v>
      </c>
    </row>
    <row r="472" spans="1:7" ht="12.75">
      <c r="A472" s="79"/>
      <c r="B472" s="41" t="s">
        <v>244</v>
      </c>
      <c r="C472" s="79"/>
      <c r="D472" s="136" t="s">
        <v>245</v>
      </c>
      <c r="E472" s="174"/>
      <c r="F472" s="188">
        <f aca="true" t="shared" si="35" ref="F472:G474">F473</f>
        <v>16000</v>
      </c>
      <c r="G472" s="167">
        <f t="shared" si="35"/>
        <v>9132.9</v>
      </c>
    </row>
    <row r="473" spans="1:7" ht="38.25">
      <c r="A473" s="79"/>
      <c r="B473" s="69" t="s">
        <v>357</v>
      </c>
      <c r="C473" s="71"/>
      <c r="D473" s="14" t="s">
        <v>358</v>
      </c>
      <c r="E473" s="174"/>
      <c r="F473" s="187">
        <f t="shared" si="35"/>
        <v>16000</v>
      </c>
      <c r="G473" s="158">
        <f t="shared" si="35"/>
        <v>9132.9</v>
      </c>
    </row>
    <row r="474" spans="1:7" ht="12.75">
      <c r="A474" s="79"/>
      <c r="B474" s="69"/>
      <c r="C474" s="71" t="s">
        <v>238</v>
      </c>
      <c r="D474" s="191" t="s">
        <v>115</v>
      </c>
      <c r="E474" s="174"/>
      <c r="F474" s="187">
        <f t="shared" si="35"/>
        <v>16000</v>
      </c>
      <c r="G474" s="158">
        <f t="shared" si="35"/>
        <v>9132.9</v>
      </c>
    </row>
    <row r="475" spans="1:7" ht="25.5">
      <c r="A475" s="79"/>
      <c r="B475" s="69"/>
      <c r="C475" s="71"/>
      <c r="D475" s="14" t="s">
        <v>417</v>
      </c>
      <c r="E475" s="174"/>
      <c r="F475" s="187">
        <v>16000</v>
      </c>
      <c r="G475" s="158">
        <v>9132.9</v>
      </c>
    </row>
    <row r="476" spans="1:7" ht="12.75">
      <c r="A476" s="121"/>
      <c r="B476" s="61"/>
      <c r="C476" s="121"/>
      <c r="D476" s="138"/>
      <c r="E476" s="178"/>
      <c r="F476" s="182"/>
      <c r="G476" s="182"/>
    </row>
    <row r="477" spans="1:7" ht="13.5">
      <c r="A477" s="113" t="s">
        <v>577</v>
      </c>
      <c r="B477" s="41"/>
      <c r="C477" s="113"/>
      <c r="D477" s="139" t="s">
        <v>578</v>
      </c>
      <c r="E477" s="172">
        <f>E478+E488</f>
        <v>5672.8</v>
      </c>
      <c r="F477" s="162">
        <f>F478+F488</f>
        <v>5901.6</v>
      </c>
      <c r="G477" s="162">
        <f>G478+G488</f>
        <v>3637.9</v>
      </c>
    </row>
    <row r="478" spans="1:7" ht="25.5">
      <c r="A478" s="91"/>
      <c r="B478" s="41" t="s">
        <v>579</v>
      </c>
      <c r="C478" s="91"/>
      <c r="D478" s="15" t="s">
        <v>580</v>
      </c>
      <c r="E478" s="170">
        <f>E479+E484</f>
        <v>3142.5</v>
      </c>
      <c r="F478" s="160">
        <f>F479+F484</f>
        <v>3625.5</v>
      </c>
      <c r="G478" s="160">
        <f>G479+G484</f>
        <v>2120.4</v>
      </c>
    </row>
    <row r="479" spans="1:7" ht="12.75">
      <c r="A479" s="91"/>
      <c r="B479" s="69" t="s">
        <v>142</v>
      </c>
      <c r="C479" s="71"/>
      <c r="D479" s="70" t="s">
        <v>587</v>
      </c>
      <c r="E479" s="174">
        <f>E480</f>
        <v>932.4</v>
      </c>
      <c r="F479" s="161">
        <f>F480</f>
        <v>1114.5</v>
      </c>
      <c r="G479" s="161">
        <f>G480</f>
        <v>534</v>
      </c>
    </row>
    <row r="480" spans="1:7" ht="12.75">
      <c r="A480" s="91"/>
      <c r="B480" s="69"/>
      <c r="C480" s="71" t="s">
        <v>117</v>
      </c>
      <c r="D480" s="14" t="s">
        <v>118</v>
      </c>
      <c r="E480" s="174">
        <f>E481+E483+E482</f>
        <v>932.4</v>
      </c>
      <c r="F480" s="161">
        <f>F481+F483+F482</f>
        <v>1114.5</v>
      </c>
      <c r="G480" s="161">
        <f>G481+G483+G482</f>
        <v>534</v>
      </c>
    </row>
    <row r="481" spans="1:7" ht="12.75">
      <c r="A481" s="91"/>
      <c r="B481" s="41"/>
      <c r="C481" s="91"/>
      <c r="D481" s="101" t="s">
        <v>567</v>
      </c>
      <c r="E481" s="174">
        <v>742.4</v>
      </c>
      <c r="F481" s="158">
        <v>742.4</v>
      </c>
      <c r="G481" s="158">
        <v>414.3</v>
      </c>
    </row>
    <row r="482" spans="1:7" ht="25.5">
      <c r="A482" s="91"/>
      <c r="B482" s="41"/>
      <c r="C482" s="91"/>
      <c r="D482" s="134" t="s">
        <v>532</v>
      </c>
      <c r="E482" s="176">
        <v>40</v>
      </c>
      <c r="F482" s="164">
        <v>219</v>
      </c>
      <c r="G482" s="164">
        <v>119.7</v>
      </c>
    </row>
    <row r="483" spans="1:7" ht="38.25">
      <c r="A483" s="91"/>
      <c r="B483" s="41"/>
      <c r="C483" s="91"/>
      <c r="D483" s="134" t="s">
        <v>537</v>
      </c>
      <c r="E483" s="176">
        <v>150</v>
      </c>
      <c r="F483" s="164">
        <v>153.1</v>
      </c>
      <c r="G483" s="164"/>
    </row>
    <row r="484" spans="1:7" ht="25.5">
      <c r="A484" s="91"/>
      <c r="B484" s="69" t="s">
        <v>143</v>
      </c>
      <c r="C484" s="71"/>
      <c r="D484" s="70" t="s">
        <v>566</v>
      </c>
      <c r="E484" s="174">
        <f>E485</f>
        <v>2210.1</v>
      </c>
      <c r="F484" s="161">
        <f>F485</f>
        <v>2511</v>
      </c>
      <c r="G484" s="161">
        <f>G485</f>
        <v>1586.4</v>
      </c>
    </row>
    <row r="485" spans="1:7" ht="12.75">
      <c r="A485" s="91"/>
      <c r="B485" s="69"/>
      <c r="C485" s="71" t="s">
        <v>117</v>
      </c>
      <c r="D485" s="14" t="s">
        <v>118</v>
      </c>
      <c r="E485" s="174">
        <f>E486+E487</f>
        <v>2210.1</v>
      </c>
      <c r="F485" s="161">
        <f>F486+F487</f>
        <v>2511</v>
      </c>
      <c r="G485" s="161">
        <f>G486+G487</f>
        <v>1586.4</v>
      </c>
    </row>
    <row r="486" spans="1:7" ht="12.75">
      <c r="A486" s="79"/>
      <c r="B486" s="41"/>
      <c r="C486" s="79"/>
      <c r="D486" s="101" t="s">
        <v>567</v>
      </c>
      <c r="E486" s="171">
        <v>2180.1</v>
      </c>
      <c r="F486" s="158">
        <v>2339.4</v>
      </c>
      <c r="G486" s="158">
        <v>1451.9</v>
      </c>
    </row>
    <row r="487" spans="1:7" ht="38.25">
      <c r="A487" s="79"/>
      <c r="B487" s="41"/>
      <c r="C487" s="79"/>
      <c r="D487" s="134" t="s">
        <v>537</v>
      </c>
      <c r="E487" s="176">
        <v>30</v>
      </c>
      <c r="F487" s="164">
        <v>171.6</v>
      </c>
      <c r="G487" s="164">
        <v>134.5</v>
      </c>
    </row>
    <row r="488" spans="1:7" ht="25.5">
      <c r="A488" s="79"/>
      <c r="B488" s="41" t="s">
        <v>581</v>
      </c>
      <c r="C488" s="108"/>
      <c r="D488" s="8" t="s">
        <v>246</v>
      </c>
      <c r="E488" s="173">
        <f aca="true" t="shared" si="36" ref="E488:G489">E489</f>
        <v>2530.3</v>
      </c>
      <c r="F488" s="160">
        <f t="shared" si="36"/>
        <v>2276.1</v>
      </c>
      <c r="G488" s="160">
        <f t="shared" si="36"/>
        <v>1517.5</v>
      </c>
    </row>
    <row r="489" spans="1:7" ht="25.5">
      <c r="A489" s="79"/>
      <c r="B489" s="69" t="s">
        <v>144</v>
      </c>
      <c r="C489" s="71"/>
      <c r="D489" s="70" t="s">
        <v>566</v>
      </c>
      <c r="E489" s="174">
        <f t="shared" si="36"/>
        <v>2530.3</v>
      </c>
      <c r="F489" s="161">
        <f t="shared" si="36"/>
        <v>2276.1</v>
      </c>
      <c r="G489" s="161">
        <f t="shared" si="36"/>
        <v>1517.5</v>
      </c>
    </row>
    <row r="490" spans="1:7" ht="12.75">
      <c r="A490" s="79"/>
      <c r="B490" s="69"/>
      <c r="C490" s="71" t="s">
        <v>117</v>
      </c>
      <c r="D490" s="14" t="s">
        <v>118</v>
      </c>
      <c r="E490" s="174">
        <f>E491+E492+E493</f>
        <v>2530.3</v>
      </c>
      <c r="F490" s="161">
        <f>F491+F492+F493</f>
        <v>2276.1</v>
      </c>
      <c r="G490" s="161">
        <f>G491+G492+G493</f>
        <v>1517.5</v>
      </c>
    </row>
    <row r="491" spans="1:7" ht="12.75">
      <c r="A491" s="79"/>
      <c r="B491" s="41"/>
      <c r="C491" s="79"/>
      <c r="D491" s="101" t="s">
        <v>567</v>
      </c>
      <c r="E491" s="171">
        <v>2197.3</v>
      </c>
      <c r="F491" s="187">
        <v>1940.8</v>
      </c>
      <c r="G491" s="158">
        <v>1509.5</v>
      </c>
    </row>
    <row r="492" spans="1:7" ht="25.5">
      <c r="A492" s="79"/>
      <c r="B492" s="41"/>
      <c r="C492" s="79"/>
      <c r="D492" s="134" t="s">
        <v>532</v>
      </c>
      <c r="E492" s="176">
        <v>49</v>
      </c>
      <c r="F492" s="164">
        <v>49.5</v>
      </c>
      <c r="G492" s="190">
        <v>8</v>
      </c>
    </row>
    <row r="493" spans="1:7" ht="38.25">
      <c r="A493" s="79"/>
      <c r="B493" s="41"/>
      <c r="C493" s="79"/>
      <c r="D493" s="134" t="s">
        <v>537</v>
      </c>
      <c r="E493" s="176">
        <v>284</v>
      </c>
      <c r="F493" s="164">
        <v>285.8</v>
      </c>
      <c r="G493" s="164"/>
    </row>
    <row r="494" spans="1:7" ht="13.5">
      <c r="A494" s="113" t="s">
        <v>583</v>
      </c>
      <c r="B494" s="41"/>
      <c r="C494" s="113"/>
      <c r="D494" s="139" t="s">
        <v>584</v>
      </c>
      <c r="E494" s="172">
        <f>E495+E499+E505+E511+E519</f>
        <v>82107.2</v>
      </c>
      <c r="F494" s="162">
        <f>F495+F499+F505+F511+F519</f>
        <v>85102.3</v>
      </c>
      <c r="G494" s="162">
        <f>G495+G499+G505+G511+G519</f>
        <v>69380.1</v>
      </c>
    </row>
    <row r="495" spans="1:7" ht="25.5">
      <c r="A495" s="113"/>
      <c r="B495" s="41" t="s">
        <v>157</v>
      </c>
      <c r="C495" s="91"/>
      <c r="D495" s="136" t="s">
        <v>62</v>
      </c>
      <c r="E495" s="173">
        <f>E496</f>
        <v>9152.7</v>
      </c>
      <c r="F495" s="160">
        <f aca="true" t="shared" si="37" ref="F495:G497">F496</f>
        <v>9535.9</v>
      </c>
      <c r="G495" s="160">
        <f t="shared" si="37"/>
        <v>7351.8</v>
      </c>
    </row>
    <row r="496" spans="1:7" ht="13.5">
      <c r="A496" s="113"/>
      <c r="B496" s="69" t="s">
        <v>65</v>
      </c>
      <c r="C496" s="105"/>
      <c r="D496" s="137" t="s">
        <v>9</v>
      </c>
      <c r="E496" s="174">
        <f>E497</f>
        <v>9152.7</v>
      </c>
      <c r="F496" s="161">
        <f t="shared" si="37"/>
        <v>9535.9</v>
      </c>
      <c r="G496" s="161">
        <f t="shared" si="37"/>
        <v>7351.8</v>
      </c>
    </row>
    <row r="497" spans="1:7" ht="13.5">
      <c r="A497" s="113"/>
      <c r="B497" s="69"/>
      <c r="C497" s="105" t="s">
        <v>85</v>
      </c>
      <c r="D497" s="70" t="s">
        <v>70</v>
      </c>
      <c r="E497" s="174">
        <f>E498</f>
        <v>9152.7</v>
      </c>
      <c r="F497" s="161">
        <f t="shared" si="37"/>
        <v>9535.9</v>
      </c>
      <c r="G497" s="161">
        <f t="shared" si="37"/>
        <v>7351.8</v>
      </c>
    </row>
    <row r="498" spans="1:7" ht="13.5">
      <c r="A498" s="113"/>
      <c r="B498" s="41"/>
      <c r="C498" s="113"/>
      <c r="D498" s="101" t="s">
        <v>567</v>
      </c>
      <c r="E498" s="174">
        <v>9152.7</v>
      </c>
      <c r="F498" s="158">
        <v>9535.9</v>
      </c>
      <c r="G498" s="158">
        <v>7351.8</v>
      </c>
    </row>
    <row r="499" spans="1:7" ht="25.5">
      <c r="A499" s="113"/>
      <c r="B499" s="41" t="s">
        <v>585</v>
      </c>
      <c r="C499" s="113"/>
      <c r="D499" s="136" t="s">
        <v>586</v>
      </c>
      <c r="E499" s="173">
        <f aca="true" t="shared" si="38" ref="E499:G500">E500</f>
        <v>4616.2</v>
      </c>
      <c r="F499" s="160">
        <f t="shared" si="38"/>
        <v>4540</v>
      </c>
      <c r="G499" s="160">
        <f t="shared" si="38"/>
        <v>3820.6</v>
      </c>
    </row>
    <row r="500" spans="1:7" ht="25.5">
      <c r="A500" s="113"/>
      <c r="B500" s="69" t="s">
        <v>145</v>
      </c>
      <c r="C500" s="71"/>
      <c r="D500" s="70" t="s">
        <v>566</v>
      </c>
      <c r="E500" s="174">
        <f t="shared" si="38"/>
        <v>4616.2</v>
      </c>
      <c r="F500" s="161">
        <f t="shared" si="38"/>
        <v>4540</v>
      </c>
      <c r="G500" s="161">
        <f t="shared" si="38"/>
        <v>3820.6</v>
      </c>
    </row>
    <row r="501" spans="1:7" ht="13.5">
      <c r="A501" s="113"/>
      <c r="B501" s="69"/>
      <c r="C501" s="71" t="s">
        <v>117</v>
      </c>
      <c r="D501" s="14" t="s">
        <v>118</v>
      </c>
      <c r="E501" s="174">
        <f>E502+E503+E504</f>
        <v>4616.2</v>
      </c>
      <c r="F501" s="161">
        <f>F502+F503+F504</f>
        <v>4540</v>
      </c>
      <c r="G501" s="161">
        <f>G502+G503+G504</f>
        <v>3820.6</v>
      </c>
    </row>
    <row r="502" spans="1:7" ht="13.5">
      <c r="A502" s="113"/>
      <c r="B502" s="41"/>
      <c r="C502" s="113"/>
      <c r="D502" s="101" t="s">
        <v>567</v>
      </c>
      <c r="E502" s="174">
        <v>4344.3</v>
      </c>
      <c r="F502" s="187">
        <v>4234</v>
      </c>
      <c r="G502" s="158">
        <v>3784.4</v>
      </c>
    </row>
    <row r="503" spans="1:7" ht="25.5">
      <c r="A503" s="113"/>
      <c r="B503" s="41"/>
      <c r="C503" s="113"/>
      <c r="D503" s="134" t="s">
        <v>532</v>
      </c>
      <c r="E503" s="176">
        <v>188.9</v>
      </c>
      <c r="F503" s="164">
        <v>193.7</v>
      </c>
      <c r="G503" s="164">
        <v>8.1</v>
      </c>
    </row>
    <row r="504" spans="1:7" ht="38.25">
      <c r="A504" s="113"/>
      <c r="B504" s="41"/>
      <c r="C504" s="113"/>
      <c r="D504" s="134" t="s">
        <v>537</v>
      </c>
      <c r="E504" s="176">
        <v>83</v>
      </c>
      <c r="F504" s="164">
        <v>112.3</v>
      </c>
      <c r="G504" s="190">
        <v>28.1</v>
      </c>
    </row>
    <row r="505" spans="1:7" ht="63.75">
      <c r="A505" s="91"/>
      <c r="B505" s="41" t="s">
        <v>588</v>
      </c>
      <c r="C505" s="91"/>
      <c r="D505" s="15" t="s">
        <v>146</v>
      </c>
      <c r="E505" s="170">
        <f aca="true" t="shared" si="39" ref="E505:G506">E506</f>
        <v>33220.5</v>
      </c>
      <c r="F505" s="160">
        <f t="shared" si="39"/>
        <v>31506.4</v>
      </c>
      <c r="G505" s="160">
        <f t="shared" si="39"/>
        <v>28169</v>
      </c>
    </row>
    <row r="506" spans="1:7" ht="25.5">
      <c r="A506" s="91"/>
      <c r="B506" s="69" t="s">
        <v>147</v>
      </c>
      <c r="C506" s="71"/>
      <c r="D506" s="70" t="s">
        <v>566</v>
      </c>
      <c r="E506" s="174">
        <f t="shared" si="39"/>
        <v>33220.5</v>
      </c>
      <c r="F506" s="161">
        <f t="shared" si="39"/>
        <v>31506.4</v>
      </c>
      <c r="G506" s="161">
        <f t="shared" si="39"/>
        <v>28169</v>
      </c>
    </row>
    <row r="507" spans="1:7" ht="12.75">
      <c r="A507" s="91"/>
      <c r="B507" s="69"/>
      <c r="C507" s="71" t="s">
        <v>117</v>
      </c>
      <c r="D507" s="14" t="s">
        <v>118</v>
      </c>
      <c r="E507" s="174">
        <f>E508+E510+E509</f>
        <v>33220.5</v>
      </c>
      <c r="F507" s="161">
        <f>F508+F510+F509</f>
        <v>31506.4</v>
      </c>
      <c r="G507" s="161">
        <f>G508+G510+G509</f>
        <v>28169</v>
      </c>
    </row>
    <row r="508" spans="1:7" ht="12.75">
      <c r="A508" s="91"/>
      <c r="B508" s="41"/>
      <c r="C508" s="91"/>
      <c r="D508" s="101" t="s">
        <v>567</v>
      </c>
      <c r="E508" s="174">
        <v>32845.5</v>
      </c>
      <c r="F508" s="187">
        <v>30958.2</v>
      </c>
      <c r="G508" s="187">
        <v>28028.1</v>
      </c>
    </row>
    <row r="509" spans="1:7" ht="25.5">
      <c r="A509" s="91"/>
      <c r="B509" s="41"/>
      <c r="C509" s="91"/>
      <c r="D509" s="134" t="s">
        <v>532</v>
      </c>
      <c r="E509" s="174"/>
      <c r="F509" s="190">
        <v>40.3</v>
      </c>
      <c r="G509" s="190">
        <v>13.9</v>
      </c>
    </row>
    <row r="510" spans="1:7" ht="38.25">
      <c r="A510" s="79"/>
      <c r="B510" s="41"/>
      <c r="C510" s="79"/>
      <c r="D510" s="134" t="s">
        <v>537</v>
      </c>
      <c r="E510" s="176">
        <v>375</v>
      </c>
      <c r="F510" s="164">
        <v>507.9</v>
      </c>
      <c r="G510" s="190">
        <v>127</v>
      </c>
    </row>
    <row r="511" spans="1:7" ht="12.75">
      <c r="A511" s="79"/>
      <c r="B511" s="41" t="s">
        <v>71</v>
      </c>
      <c r="C511" s="79"/>
      <c r="D511" s="136" t="s">
        <v>41</v>
      </c>
      <c r="E511" s="173">
        <f>E512</f>
        <v>3976.5</v>
      </c>
      <c r="F511" s="160">
        <f>F512</f>
        <v>4320.4</v>
      </c>
      <c r="G511" s="160">
        <f>G512</f>
        <v>2625</v>
      </c>
    </row>
    <row r="512" spans="1:7" ht="63.75">
      <c r="A512" s="79"/>
      <c r="B512" s="69" t="s">
        <v>72</v>
      </c>
      <c r="C512" s="71"/>
      <c r="D512" s="137" t="s">
        <v>166</v>
      </c>
      <c r="E512" s="174">
        <f>E513+E515</f>
        <v>3976.5</v>
      </c>
      <c r="F512" s="161">
        <f>F513+F515</f>
        <v>4320.4</v>
      </c>
      <c r="G512" s="161">
        <f>G513+G515</f>
        <v>2625</v>
      </c>
    </row>
    <row r="513" spans="1:7" ht="63.75">
      <c r="A513" s="79"/>
      <c r="B513" s="69" t="s">
        <v>152</v>
      </c>
      <c r="C513" s="71"/>
      <c r="D513" s="14" t="s">
        <v>286</v>
      </c>
      <c r="E513" s="174">
        <f>E514</f>
        <v>453</v>
      </c>
      <c r="F513" s="161">
        <f>F514</f>
        <v>453</v>
      </c>
      <c r="G513" s="161">
        <f>G514</f>
        <v>423</v>
      </c>
    </row>
    <row r="514" spans="1:7" ht="12.75">
      <c r="A514" s="79"/>
      <c r="B514" s="41"/>
      <c r="C514" s="71" t="s">
        <v>76</v>
      </c>
      <c r="D514" s="14" t="s">
        <v>48</v>
      </c>
      <c r="E514" s="174">
        <v>453</v>
      </c>
      <c r="F514" s="187">
        <v>453</v>
      </c>
      <c r="G514" s="187">
        <v>423</v>
      </c>
    </row>
    <row r="515" spans="1:7" ht="38.25">
      <c r="A515" s="79"/>
      <c r="B515" s="69" t="s">
        <v>153</v>
      </c>
      <c r="C515" s="71"/>
      <c r="D515" s="14" t="s">
        <v>247</v>
      </c>
      <c r="E515" s="174">
        <f>E516</f>
        <v>3523.5</v>
      </c>
      <c r="F515" s="161">
        <f>F516</f>
        <v>3867.4</v>
      </c>
      <c r="G515" s="161">
        <f>G516</f>
        <v>2202</v>
      </c>
    </row>
    <row r="516" spans="1:7" ht="12.75">
      <c r="A516" s="79"/>
      <c r="B516" s="69"/>
      <c r="C516" s="71" t="s">
        <v>76</v>
      </c>
      <c r="D516" s="14" t="s">
        <v>48</v>
      </c>
      <c r="E516" s="174">
        <f>E517</f>
        <v>3523.5</v>
      </c>
      <c r="F516" s="187">
        <f>F517+F518</f>
        <v>3867.4</v>
      </c>
      <c r="G516" s="158">
        <f>G517+G518</f>
        <v>2202</v>
      </c>
    </row>
    <row r="517" spans="1:7" ht="38.25">
      <c r="A517" s="79"/>
      <c r="B517" s="69"/>
      <c r="C517" s="71"/>
      <c r="D517" s="14" t="s">
        <v>247</v>
      </c>
      <c r="E517" s="174">
        <v>3523.5</v>
      </c>
      <c r="F517" s="187">
        <v>3023.5</v>
      </c>
      <c r="G517" s="158">
        <v>1915.8</v>
      </c>
    </row>
    <row r="518" spans="1:7" ht="38.25">
      <c r="A518" s="79"/>
      <c r="B518" s="69"/>
      <c r="C518" s="71"/>
      <c r="D518" s="14" t="s">
        <v>360</v>
      </c>
      <c r="E518" s="174"/>
      <c r="F518" s="158">
        <v>843.9</v>
      </c>
      <c r="G518" s="187">
        <v>286.2</v>
      </c>
    </row>
    <row r="519" spans="1:7" ht="12.75">
      <c r="A519" s="79"/>
      <c r="B519" s="41" t="s">
        <v>55</v>
      </c>
      <c r="C519" s="79"/>
      <c r="D519" s="32" t="s">
        <v>56</v>
      </c>
      <c r="E519" s="173">
        <f>E520+E529+E534</f>
        <v>31141.3</v>
      </c>
      <c r="F519" s="160">
        <f>F520+F529+F534</f>
        <v>35199.6</v>
      </c>
      <c r="G519" s="160">
        <f>G520+G529+G534</f>
        <v>27413.699999999997</v>
      </c>
    </row>
    <row r="520" spans="1:7" ht="25.5">
      <c r="A520" s="79"/>
      <c r="B520" s="69" t="s">
        <v>148</v>
      </c>
      <c r="C520" s="71"/>
      <c r="D520" s="14" t="s">
        <v>149</v>
      </c>
      <c r="E520" s="174">
        <f>E521</f>
        <v>28156.5</v>
      </c>
      <c r="F520" s="161">
        <f>F521</f>
        <v>32575.9</v>
      </c>
      <c r="G520" s="161">
        <f>G521</f>
        <v>25592.899999999998</v>
      </c>
    </row>
    <row r="521" spans="1:7" ht="12.75">
      <c r="A521" s="79"/>
      <c r="B521" s="69"/>
      <c r="C521" s="71" t="s">
        <v>98</v>
      </c>
      <c r="D521" s="14" t="s">
        <v>86</v>
      </c>
      <c r="E521" s="174">
        <f>E525+E522</f>
        <v>28156.5</v>
      </c>
      <c r="F521" s="161">
        <f>F525+F522+F523+F524</f>
        <v>32575.9</v>
      </c>
      <c r="G521" s="161">
        <f>G525+G522+G523+G524</f>
        <v>25592.899999999998</v>
      </c>
    </row>
    <row r="522" spans="1:7" ht="12.75">
      <c r="A522" s="79"/>
      <c r="B522" s="69"/>
      <c r="C522" s="71"/>
      <c r="D522" s="14" t="s">
        <v>567</v>
      </c>
      <c r="E522" s="174">
        <v>13556.5</v>
      </c>
      <c r="F522" s="161">
        <v>13899.6</v>
      </c>
      <c r="G522" s="161">
        <v>11657.8</v>
      </c>
    </row>
    <row r="523" spans="1:7" ht="12.75">
      <c r="A523" s="79"/>
      <c r="B523" s="69"/>
      <c r="C523" s="71"/>
      <c r="D523" s="14" t="s">
        <v>574</v>
      </c>
      <c r="E523" s="174"/>
      <c r="F523" s="161">
        <v>118.3</v>
      </c>
      <c r="G523" s="161">
        <v>110.7</v>
      </c>
    </row>
    <row r="524" spans="1:7" ht="12.75">
      <c r="A524" s="79"/>
      <c r="B524" s="69"/>
      <c r="C524" s="71"/>
      <c r="D524" s="14" t="s">
        <v>184</v>
      </c>
      <c r="E524" s="174"/>
      <c r="F524" s="161">
        <v>223.8</v>
      </c>
      <c r="G524" s="161">
        <v>217</v>
      </c>
    </row>
    <row r="525" spans="1:7" ht="38.25">
      <c r="A525" s="79"/>
      <c r="B525" s="69"/>
      <c r="C525" s="71"/>
      <c r="D525" s="134" t="s">
        <v>537</v>
      </c>
      <c r="E525" s="176">
        <v>14600</v>
      </c>
      <c r="F525" s="190">
        <f>F526+F527+F528</f>
        <v>18334.2</v>
      </c>
      <c r="G525" s="190">
        <f>G526+G527+G528</f>
        <v>13607.399999999998</v>
      </c>
    </row>
    <row r="526" spans="1:7" ht="12.75">
      <c r="A526" s="79"/>
      <c r="B526" s="69"/>
      <c r="C526" s="71"/>
      <c r="D526" s="14" t="s">
        <v>365</v>
      </c>
      <c r="E526" s="174">
        <v>14600</v>
      </c>
      <c r="F526" s="187">
        <v>18240</v>
      </c>
      <c r="G526" s="187">
        <v>13555.8</v>
      </c>
    </row>
    <row r="527" spans="1:7" ht="12.75">
      <c r="A527" s="79"/>
      <c r="B527" s="69"/>
      <c r="C527" s="71"/>
      <c r="D527" s="14" t="s">
        <v>367</v>
      </c>
      <c r="E527" s="176"/>
      <c r="F527" s="187">
        <v>13</v>
      </c>
      <c r="G527" s="158">
        <v>4.8</v>
      </c>
    </row>
    <row r="528" spans="1:7" ht="12.75">
      <c r="A528" s="79"/>
      <c r="B528" s="69"/>
      <c r="C528" s="71"/>
      <c r="D528" s="14" t="s">
        <v>368</v>
      </c>
      <c r="E528" s="176"/>
      <c r="F528" s="158">
        <v>81.2</v>
      </c>
      <c r="G528" s="158">
        <v>46.8</v>
      </c>
    </row>
    <row r="529" spans="1:7" ht="51">
      <c r="A529" s="79"/>
      <c r="B529" s="69" t="s">
        <v>150</v>
      </c>
      <c r="C529" s="71"/>
      <c r="D529" s="14" t="s">
        <v>458</v>
      </c>
      <c r="E529" s="174">
        <f>E530</f>
        <v>2025</v>
      </c>
      <c r="F529" s="161">
        <f>F530</f>
        <v>1437.5</v>
      </c>
      <c r="G529" s="161">
        <f>G530</f>
        <v>695.6</v>
      </c>
    </row>
    <row r="530" spans="1:7" ht="12.75">
      <c r="A530" s="79"/>
      <c r="B530" s="69"/>
      <c r="C530" s="71" t="s">
        <v>98</v>
      </c>
      <c r="D530" s="14" t="s">
        <v>86</v>
      </c>
      <c r="E530" s="174">
        <v>2025</v>
      </c>
      <c r="F530" s="187">
        <f>F531+F532+F533</f>
        <v>1437.5</v>
      </c>
      <c r="G530" s="187">
        <f>G531+G532+G533</f>
        <v>695.6</v>
      </c>
    </row>
    <row r="531" spans="1:7" ht="12.75">
      <c r="A531" s="79"/>
      <c r="B531" s="69"/>
      <c r="C531" s="71"/>
      <c r="D531" s="14" t="s">
        <v>365</v>
      </c>
      <c r="E531" s="174">
        <v>2025</v>
      </c>
      <c r="F531" s="187">
        <v>1098</v>
      </c>
      <c r="G531" s="187">
        <v>371.2</v>
      </c>
    </row>
    <row r="532" spans="1:7" ht="12.75">
      <c r="A532" s="79"/>
      <c r="B532" s="69"/>
      <c r="C532" s="71"/>
      <c r="D532" s="14" t="s">
        <v>367</v>
      </c>
      <c r="E532" s="174"/>
      <c r="F532" s="187">
        <v>100</v>
      </c>
      <c r="G532" s="187">
        <v>88</v>
      </c>
    </row>
    <row r="533" spans="1:7" ht="12.75">
      <c r="A533" s="79"/>
      <c r="B533" s="69"/>
      <c r="C533" s="71"/>
      <c r="D533" s="14" t="s">
        <v>368</v>
      </c>
      <c r="E533" s="174"/>
      <c r="F533" s="187">
        <v>239.5</v>
      </c>
      <c r="G533" s="187">
        <v>236.4</v>
      </c>
    </row>
    <row r="534" spans="1:7" ht="38.25">
      <c r="A534" s="79"/>
      <c r="B534" s="69" t="s">
        <v>151</v>
      </c>
      <c r="C534" s="71"/>
      <c r="D534" s="14" t="s">
        <v>331</v>
      </c>
      <c r="E534" s="174">
        <f>E535</f>
        <v>959.8</v>
      </c>
      <c r="F534" s="161">
        <f>F535</f>
        <v>1186.2</v>
      </c>
      <c r="G534" s="161">
        <f>G535</f>
        <v>1125.2</v>
      </c>
    </row>
    <row r="535" spans="1:7" ht="12.75">
      <c r="A535" s="79"/>
      <c r="B535" s="69"/>
      <c r="C535" s="71" t="s">
        <v>98</v>
      </c>
      <c r="D535" s="14" t="s">
        <v>86</v>
      </c>
      <c r="E535" s="174">
        <v>959.8</v>
      </c>
      <c r="F535" s="158">
        <v>1186.2</v>
      </c>
      <c r="G535" s="158">
        <v>1125.2</v>
      </c>
    </row>
    <row r="536" spans="1:7" ht="12.75">
      <c r="A536" s="91" t="s">
        <v>590</v>
      </c>
      <c r="B536" s="41"/>
      <c r="C536" s="79"/>
      <c r="D536" s="140" t="s">
        <v>591</v>
      </c>
      <c r="E536" s="170">
        <f>E537+E577</f>
        <v>46481.700000000004</v>
      </c>
      <c r="F536" s="160">
        <f>F537+F577</f>
        <v>40720.20000000001</v>
      </c>
      <c r="G536" s="160">
        <f>G537+G577</f>
        <v>39032.8</v>
      </c>
    </row>
    <row r="537" spans="1:7" ht="13.5">
      <c r="A537" s="113" t="s">
        <v>592</v>
      </c>
      <c r="B537" s="41"/>
      <c r="C537" s="115"/>
      <c r="D537" s="141" t="s">
        <v>593</v>
      </c>
      <c r="E537" s="172">
        <f>E538+E543+E549+E555+E561</f>
        <v>42748.9</v>
      </c>
      <c r="F537" s="162">
        <f>F538+F543+F549+F555+F561</f>
        <v>36938.40000000001</v>
      </c>
      <c r="G537" s="162">
        <f>G538+G543+G549+G555+G561</f>
        <v>35310.100000000006</v>
      </c>
    </row>
    <row r="538" spans="1:7" ht="25.5">
      <c r="A538" s="113"/>
      <c r="B538" s="41" t="s">
        <v>594</v>
      </c>
      <c r="C538" s="115"/>
      <c r="D538" s="142" t="s">
        <v>595</v>
      </c>
      <c r="E538" s="173">
        <f aca="true" t="shared" si="40" ref="E538:G539">E539</f>
        <v>6168.2</v>
      </c>
      <c r="F538" s="160">
        <f t="shared" si="40"/>
        <v>5695.2</v>
      </c>
      <c r="G538" s="160">
        <f t="shared" si="40"/>
        <v>5510.599999999999</v>
      </c>
    </row>
    <row r="539" spans="1:7" ht="25.5">
      <c r="A539" s="113"/>
      <c r="B539" s="69" t="s">
        <v>158</v>
      </c>
      <c r="C539" s="71"/>
      <c r="D539" s="70" t="s">
        <v>566</v>
      </c>
      <c r="E539" s="174">
        <f t="shared" si="40"/>
        <v>6168.2</v>
      </c>
      <c r="F539" s="161">
        <f t="shared" si="40"/>
        <v>5695.2</v>
      </c>
      <c r="G539" s="161">
        <f t="shared" si="40"/>
        <v>5510.599999999999</v>
      </c>
    </row>
    <row r="540" spans="1:7" ht="13.5">
      <c r="A540" s="113"/>
      <c r="B540" s="69"/>
      <c r="C540" s="71" t="s">
        <v>117</v>
      </c>
      <c r="D540" s="70" t="s">
        <v>118</v>
      </c>
      <c r="E540" s="174">
        <f>E541+E542</f>
        <v>6168.2</v>
      </c>
      <c r="F540" s="161">
        <f>F541+F542</f>
        <v>5695.2</v>
      </c>
      <c r="G540" s="161">
        <f>G541+G542</f>
        <v>5510.599999999999</v>
      </c>
    </row>
    <row r="541" spans="1:7" ht="13.5">
      <c r="A541" s="113"/>
      <c r="B541" s="41"/>
      <c r="C541" s="115"/>
      <c r="D541" s="143" t="s">
        <v>574</v>
      </c>
      <c r="E541" s="174">
        <v>5331.2</v>
      </c>
      <c r="F541" s="158">
        <v>4790.3</v>
      </c>
      <c r="G541" s="158">
        <v>4719.7</v>
      </c>
    </row>
    <row r="542" spans="1:7" ht="25.5">
      <c r="A542" s="113"/>
      <c r="B542" s="41"/>
      <c r="C542" s="115"/>
      <c r="D542" s="134" t="s">
        <v>532</v>
      </c>
      <c r="E542" s="176">
        <v>837</v>
      </c>
      <c r="F542" s="190">
        <v>904.9</v>
      </c>
      <c r="G542" s="164">
        <v>790.9</v>
      </c>
    </row>
    <row r="543" spans="1:7" ht="13.5">
      <c r="A543" s="113"/>
      <c r="B543" s="41" t="s">
        <v>596</v>
      </c>
      <c r="C543" s="115"/>
      <c r="D543" s="144" t="s">
        <v>597</v>
      </c>
      <c r="E543" s="173">
        <f aca="true" t="shared" si="41" ref="E543:G544">E544</f>
        <v>10388.5</v>
      </c>
      <c r="F543" s="160">
        <f t="shared" si="41"/>
        <v>6076.200000000001</v>
      </c>
      <c r="G543" s="160">
        <f t="shared" si="41"/>
        <v>5633.1</v>
      </c>
    </row>
    <row r="544" spans="1:7" ht="25.5">
      <c r="A544" s="113"/>
      <c r="B544" s="69" t="s">
        <v>159</v>
      </c>
      <c r="C544" s="71"/>
      <c r="D544" s="70" t="s">
        <v>566</v>
      </c>
      <c r="E544" s="174">
        <f t="shared" si="41"/>
        <v>10388.5</v>
      </c>
      <c r="F544" s="161">
        <f t="shared" si="41"/>
        <v>6076.200000000001</v>
      </c>
      <c r="G544" s="161">
        <f t="shared" si="41"/>
        <v>5633.1</v>
      </c>
    </row>
    <row r="545" spans="1:7" ht="13.5">
      <c r="A545" s="113"/>
      <c r="B545" s="69"/>
      <c r="C545" s="71" t="s">
        <v>117</v>
      </c>
      <c r="D545" s="70" t="s">
        <v>118</v>
      </c>
      <c r="E545" s="174">
        <f>E546+E547+E548</f>
        <v>10388.5</v>
      </c>
      <c r="F545" s="161">
        <f>F546+F547+F548</f>
        <v>6076.200000000001</v>
      </c>
      <c r="G545" s="161">
        <f>G546+G547+G548</f>
        <v>5633.1</v>
      </c>
    </row>
    <row r="546" spans="1:7" ht="13.5">
      <c r="A546" s="113"/>
      <c r="B546" s="41"/>
      <c r="C546" s="115"/>
      <c r="D546" s="143" t="s">
        <v>574</v>
      </c>
      <c r="E546" s="174">
        <v>9665.5</v>
      </c>
      <c r="F546" s="158">
        <v>5365.3</v>
      </c>
      <c r="G546" s="158">
        <v>5310.1</v>
      </c>
    </row>
    <row r="547" spans="1:7" ht="25.5">
      <c r="A547" s="113"/>
      <c r="B547" s="41"/>
      <c r="C547" s="115"/>
      <c r="D547" s="134" t="s">
        <v>532</v>
      </c>
      <c r="E547" s="176">
        <v>373</v>
      </c>
      <c r="F547" s="164">
        <v>360.8</v>
      </c>
      <c r="G547" s="190">
        <v>323</v>
      </c>
    </row>
    <row r="548" spans="1:7" ht="38.25">
      <c r="A548" s="113"/>
      <c r="B548" s="41"/>
      <c r="C548" s="115"/>
      <c r="D548" s="134" t="s">
        <v>537</v>
      </c>
      <c r="E548" s="176">
        <v>350</v>
      </c>
      <c r="F548" s="164">
        <v>350.1</v>
      </c>
      <c r="G548" s="164"/>
    </row>
    <row r="549" spans="1:7" ht="12.75">
      <c r="A549" s="91"/>
      <c r="B549" s="41" t="s">
        <v>598</v>
      </c>
      <c r="C549" s="91"/>
      <c r="D549" s="140" t="s">
        <v>599</v>
      </c>
      <c r="E549" s="170">
        <f aca="true" t="shared" si="42" ref="E549:G550">E550</f>
        <v>10805.4</v>
      </c>
      <c r="F549" s="160">
        <f t="shared" si="42"/>
        <v>10050.300000000001</v>
      </c>
      <c r="G549" s="160">
        <f t="shared" si="42"/>
        <v>9931.7</v>
      </c>
    </row>
    <row r="550" spans="1:7" ht="25.5">
      <c r="A550" s="91"/>
      <c r="B550" s="69" t="s">
        <v>160</v>
      </c>
      <c r="C550" s="71"/>
      <c r="D550" s="70" t="s">
        <v>566</v>
      </c>
      <c r="E550" s="174">
        <f t="shared" si="42"/>
        <v>10805.4</v>
      </c>
      <c r="F550" s="161">
        <f t="shared" si="42"/>
        <v>10050.300000000001</v>
      </c>
      <c r="G550" s="161">
        <f t="shared" si="42"/>
        <v>9931.7</v>
      </c>
    </row>
    <row r="551" spans="1:7" ht="12.75">
      <c r="A551" s="91"/>
      <c r="B551" s="69"/>
      <c r="C551" s="71" t="s">
        <v>117</v>
      </c>
      <c r="D551" s="70" t="s">
        <v>118</v>
      </c>
      <c r="E551" s="174">
        <f>E552+E553+E554</f>
        <v>10805.4</v>
      </c>
      <c r="F551" s="161">
        <f>F552+F553+F554</f>
        <v>10050.300000000001</v>
      </c>
      <c r="G551" s="161">
        <f>G552+G553+G554</f>
        <v>9931.7</v>
      </c>
    </row>
    <row r="552" spans="1:7" ht="12.75">
      <c r="A552" s="91"/>
      <c r="B552" s="69"/>
      <c r="C552" s="71"/>
      <c r="D552" s="143" t="s">
        <v>574</v>
      </c>
      <c r="E552" s="174">
        <v>10471.4</v>
      </c>
      <c r="F552" s="158">
        <v>9709.6</v>
      </c>
      <c r="G552" s="158">
        <v>9613.7</v>
      </c>
    </row>
    <row r="553" spans="1:7" ht="25.5">
      <c r="A553" s="91"/>
      <c r="B553" s="41"/>
      <c r="C553" s="79"/>
      <c r="D553" s="134" t="s">
        <v>532</v>
      </c>
      <c r="E553" s="176">
        <v>284</v>
      </c>
      <c r="F553" s="164">
        <v>292.5</v>
      </c>
      <c r="G553" s="190">
        <v>280.5</v>
      </c>
    </row>
    <row r="554" spans="1:7" ht="38.25">
      <c r="A554" s="91"/>
      <c r="B554" s="41"/>
      <c r="C554" s="79"/>
      <c r="D554" s="134" t="s">
        <v>537</v>
      </c>
      <c r="E554" s="176">
        <v>50</v>
      </c>
      <c r="F554" s="164">
        <v>48.2</v>
      </c>
      <c r="G554" s="164">
        <v>37.5</v>
      </c>
    </row>
    <row r="555" spans="1:7" ht="25.5">
      <c r="A555" s="91"/>
      <c r="B555" s="41" t="s">
        <v>600</v>
      </c>
      <c r="C555" s="79"/>
      <c r="D555" s="32" t="s">
        <v>601</v>
      </c>
      <c r="E555" s="173">
        <f aca="true" t="shared" si="43" ref="E555:G556">E556</f>
        <v>6806.4</v>
      </c>
      <c r="F555" s="160">
        <f t="shared" si="43"/>
        <v>8904.9</v>
      </c>
      <c r="G555" s="160">
        <f t="shared" si="43"/>
        <v>8760.9</v>
      </c>
    </row>
    <row r="556" spans="1:7" ht="25.5">
      <c r="A556" s="91"/>
      <c r="B556" s="69" t="s">
        <v>161</v>
      </c>
      <c r="C556" s="71"/>
      <c r="D556" s="70" t="s">
        <v>566</v>
      </c>
      <c r="E556" s="174">
        <f t="shared" si="43"/>
        <v>6806.4</v>
      </c>
      <c r="F556" s="161">
        <f t="shared" si="43"/>
        <v>8904.9</v>
      </c>
      <c r="G556" s="161">
        <f t="shared" si="43"/>
        <v>8760.9</v>
      </c>
    </row>
    <row r="557" spans="1:7" ht="12.75">
      <c r="A557" s="91"/>
      <c r="B557" s="69"/>
      <c r="C557" s="71" t="s">
        <v>117</v>
      </c>
      <c r="D557" s="70" t="s">
        <v>118</v>
      </c>
      <c r="E557" s="174">
        <f>E558+E560</f>
        <v>6806.4</v>
      </c>
      <c r="F557" s="161">
        <f>F558+F560+F559</f>
        <v>8904.9</v>
      </c>
      <c r="G557" s="161">
        <f>G558+G560+G559</f>
        <v>8760.9</v>
      </c>
    </row>
    <row r="558" spans="1:7" ht="12.75">
      <c r="A558" s="91"/>
      <c r="B558" s="41"/>
      <c r="C558" s="79"/>
      <c r="D558" s="143" t="s">
        <v>574</v>
      </c>
      <c r="E558" s="171">
        <v>5711.4</v>
      </c>
      <c r="F558" s="158">
        <v>7065.6</v>
      </c>
      <c r="G558" s="158">
        <v>6948.1</v>
      </c>
    </row>
    <row r="559" spans="1:7" ht="12.75">
      <c r="A559" s="91"/>
      <c r="B559" s="41"/>
      <c r="C559" s="79"/>
      <c r="D559" s="143" t="s">
        <v>210</v>
      </c>
      <c r="E559" s="171"/>
      <c r="F559" s="187">
        <v>238</v>
      </c>
      <c r="G559" s="187">
        <v>238</v>
      </c>
    </row>
    <row r="560" spans="1:7" ht="25.5">
      <c r="A560" s="91"/>
      <c r="B560" s="41"/>
      <c r="C560" s="79"/>
      <c r="D560" s="134" t="s">
        <v>532</v>
      </c>
      <c r="E560" s="176">
        <v>1095</v>
      </c>
      <c r="F560" s="190">
        <v>1601.3</v>
      </c>
      <c r="G560" s="164">
        <v>1574.8</v>
      </c>
    </row>
    <row r="561" spans="1:7" ht="25.5">
      <c r="A561" s="91"/>
      <c r="B561" s="41" t="s">
        <v>602</v>
      </c>
      <c r="C561" s="79"/>
      <c r="D561" s="32" t="s">
        <v>603</v>
      </c>
      <c r="E561" s="173">
        <f>E570+E562</f>
        <v>8580.4</v>
      </c>
      <c r="F561" s="160">
        <f>F562+F570</f>
        <v>6211.8</v>
      </c>
      <c r="G561" s="160">
        <f>G562+G570</f>
        <v>5473.8</v>
      </c>
    </row>
    <row r="562" spans="1:7" ht="25.5">
      <c r="A562" s="91"/>
      <c r="B562" s="69" t="s">
        <v>511</v>
      </c>
      <c r="C562" s="79"/>
      <c r="D562" s="14" t="s">
        <v>512</v>
      </c>
      <c r="E562" s="174">
        <f>E563</f>
        <v>538.6</v>
      </c>
      <c r="F562" s="161">
        <f>F567+F563</f>
        <v>1052.2</v>
      </c>
      <c r="G562" s="161">
        <f>G567+G563</f>
        <v>513.5</v>
      </c>
    </row>
    <row r="563" spans="1:7" ht="51">
      <c r="A563" s="91"/>
      <c r="B563" s="69" t="s">
        <v>442</v>
      </c>
      <c r="C563" s="79"/>
      <c r="D563" s="14" t="s">
        <v>486</v>
      </c>
      <c r="E563" s="174">
        <f>E564</f>
        <v>538.6</v>
      </c>
      <c r="F563" s="161">
        <f>F564</f>
        <v>897.7</v>
      </c>
      <c r="G563" s="161">
        <f>G564</f>
        <v>359</v>
      </c>
    </row>
    <row r="564" spans="1:7" ht="12.75">
      <c r="A564" s="91"/>
      <c r="B564" s="41"/>
      <c r="C564" s="71" t="s">
        <v>238</v>
      </c>
      <c r="D564" s="191" t="s">
        <v>115</v>
      </c>
      <c r="E564" s="174">
        <f>E565+E566</f>
        <v>538.6</v>
      </c>
      <c r="F564" s="161">
        <f>F565+F566</f>
        <v>897.7</v>
      </c>
      <c r="G564" s="161">
        <f>G565+G566</f>
        <v>359</v>
      </c>
    </row>
    <row r="565" spans="1:7" ht="51">
      <c r="A565" s="91"/>
      <c r="B565" s="41"/>
      <c r="C565" s="71"/>
      <c r="D565" s="14" t="s">
        <v>486</v>
      </c>
      <c r="E565" s="174">
        <v>538.6</v>
      </c>
      <c r="F565" s="161">
        <v>538.6</v>
      </c>
      <c r="G565" s="161"/>
    </row>
    <row r="566" spans="1:7" ht="63.75">
      <c r="A566" s="91"/>
      <c r="B566" s="41"/>
      <c r="C566" s="71"/>
      <c r="D566" s="14" t="s">
        <v>484</v>
      </c>
      <c r="E566" s="174"/>
      <c r="F566" s="161">
        <v>359.1</v>
      </c>
      <c r="G566" s="161">
        <v>359</v>
      </c>
    </row>
    <row r="567" spans="1:7" ht="51">
      <c r="A567" s="91"/>
      <c r="B567" s="69" t="s">
        <v>380</v>
      </c>
      <c r="C567" s="79"/>
      <c r="D567" s="14" t="s">
        <v>381</v>
      </c>
      <c r="E567" s="174"/>
      <c r="F567" s="158">
        <f>F568</f>
        <v>154.5</v>
      </c>
      <c r="G567" s="158">
        <f>G568</f>
        <v>154.5</v>
      </c>
    </row>
    <row r="568" spans="1:7" ht="12.75">
      <c r="A568" s="91"/>
      <c r="B568" s="41"/>
      <c r="C568" s="71" t="s">
        <v>238</v>
      </c>
      <c r="D568" s="191" t="s">
        <v>115</v>
      </c>
      <c r="E568" s="174"/>
      <c r="F568" s="158">
        <f>F569</f>
        <v>154.5</v>
      </c>
      <c r="G568" s="158">
        <f>G569</f>
        <v>154.5</v>
      </c>
    </row>
    <row r="569" spans="1:7" ht="63.75">
      <c r="A569" s="91"/>
      <c r="B569" s="41"/>
      <c r="C569" s="71"/>
      <c r="D569" s="14" t="s">
        <v>382</v>
      </c>
      <c r="E569" s="174"/>
      <c r="F569" s="158">
        <v>154.5</v>
      </c>
      <c r="G569" s="158">
        <v>154.5</v>
      </c>
    </row>
    <row r="570" spans="1:7" ht="25.5">
      <c r="A570" s="91"/>
      <c r="B570" s="69" t="s">
        <v>162</v>
      </c>
      <c r="C570" s="71"/>
      <c r="D570" s="14" t="s">
        <v>604</v>
      </c>
      <c r="E570" s="174">
        <f>E571</f>
        <v>8041.8</v>
      </c>
      <c r="F570" s="161">
        <f>F571</f>
        <v>5159.6</v>
      </c>
      <c r="G570" s="161">
        <f>G571</f>
        <v>4960.3</v>
      </c>
    </row>
    <row r="571" spans="1:7" ht="12.75">
      <c r="A571" s="91"/>
      <c r="B571" s="69"/>
      <c r="C571" s="71" t="s">
        <v>98</v>
      </c>
      <c r="D571" s="14" t="s">
        <v>86</v>
      </c>
      <c r="E571" s="174">
        <f>E572</f>
        <v>8041.8</v>
      </c>
      <c r="F571" s="161">
        <f>F572+F576</f>
        <v>5159.6</v>
      </c>
      <c r="G571" s="161">
        <f>G572+G576</f>
        <v>4960.3</v>
      </c>
    </row>
    <row r="572" spans="1:7" ht="12.75">
      <c r="A572" s="91"/>
      <c r="B572" s="41"/>
      <c r="C572" s="79"/>
      <c r="D572" s="143" t="s">
        <v>605</v>
      </c>
      <c r="E572" s="171">
        <f>E573</f>
        <v>8041.8</v>
      </c>
      <c r="F572" s="161">
        <f>F573+F574+F575</f>
        <v>4917.1</v>
      </c>
      <c r="G572" s="161">
        <f>G573+G574+G575</f>
        <v>4730.3</v>
      </c>
    </row>
    <row r="573" spans="1:7" ht="12.75">
      <c r="A573" s="91"/>
      <c r="B573" s="41"/>
      <c r="C573" s="79"/>
      <c r="D573" s="143" t="s">
        <v>251</v>
      </c>
      <c r="E573" s="171">
        <v>8041.8</v>
      </c>
      <c r="F573" s="187">
        <v>4647.1</v>
      </c>
      <c r="G573" s="158">
        <v>4561.5</v>
      </c>
    </row>
    <row r="574" spans="1:7" ht="12.75">
      <c r="A574" s="91"/>
      <c r="B574" s="41"/>
      <c r="C574" s="79"/>
      <c r="D574" s="143" t="s">
        <v>234</v>
      </c>
      <c r="E574" s="171"/>
      <c r="F574" s="187">
        <v>250</v>
      </c>
      <c r="G574" s="158">
        <v>148.8</v>
      </c>
    </row>
    <row r="575" spans="1:7" ht="12.75">
      <c r="A575" s="91"/>
      <c r="B575" s="41"/>
      <c r="C575" s="79"/>
      <c r="D575" s="143" t="s">
        <v>235</v>
      </c>
      <c r="E575" s="171"/>
      <c r="F575" s="187">
        <v>20</v>
      </c>
      <c r="G575" s="187">
        <v>20</v>
      </c>
    </row>
    <row r="576" spans="1:7" ht="38.25">
      <c r="A576" s="91"/>
      <c r="B576" s="41"/>
      <c r="C576" s="79"/>
      <c r="D576" s="134" t="s">
        <v>537</v>
      </c>
      <c r="E576" s="171"/>
      <c r="F576" s="190">
        <v>242.5</v>
      </c>
      <c r="G576" s="190">
        <v>230</v>
      </c>
    </row>
    <row r="577" spans="1:7" ht="40.5">
      <c r="A577" s="107" t="s">
        <v>606</v>
      </c>
      <c r="B577" s="41"/>
      <c r="C577" s="79"/>
      <c r="D577" s="35" t="s">
        <v>607</v>
      </c>
      <c r="E577" s="175">
        <f>E578+E582</f>
        <v>3732.8</v>
      </c>
      <c r="F577" s="162">
        <f>F578+F582</f>
        <v>3781.8</v>
      </c>
      <c r="G577" s="162">
        <f>G578+G582</f>
        <v>3722.7</v>
      </c>
    </row>
    <row r="578" spans="1:7" ht="25.5">
      <c r="A578" s="91"/>
      <c r="B578" s="41" t="s">
        <v>63</v>
      </c>
      <c r="C578" s="113"/>
      <c r="D578" s="136" t="s">
        <v>62</v>
      </c>
      <c r="E578" s="173">
        <f>E579</f>
        <v>1969.8</v>
      </c>
      <c r="F578" s="160">
        <f aca="true" t="shared" si="44" ref="F578:G580">F579</f>
        <v>2004.2</v>
      </c>
      <c r="G578" s="160">
        <f t="shared" si="44"/>
        <v>1968</v>
      </c>
    </row>
    <row r="579" spans="1:7" ht="12.75">
      <c r="A579" s="91"/>
      <c r="B579" s="69" t="s">
        <v>65</v>
      </c>
      <c r="C579" s="71"/>
      <c r="D579" s="14" t="s">
        <v>9</v>
      </c>
      <c r="E579" s="174">
        <f>E580</f>
        <v>1969.8</v>
      </c>
      <c r="F579" s="161">
        <f t="shared" si="44"/>
        <v>2004.2</v>
      </c>
      <c r="G579" s="161">
        <f t="shared" si="44"/>
        <v>1968</v>
      </c>
    </row>
    <row r="580" spans="1:7" ht="12.75">
      <c r="A580" s="91"/>
      <c r="B580" s="69"/>
      <c r="C580" s="71" t="s">
        <v>85</v>
      </c>
      <c r="D580" s="14" t="s">
        <v>70</v>
      </c>
      <c r="E580" s="174">
        <f>E581</f>
        <v>1969.8</v>
      </c>
      <c r="F580" s="161">
        <f t="shared" si="44"/>
        <v>2004.2</v>
      </c>
      <c r="G580" s="161">
        <f t="shared" si="44"/>
        <v>1968</v>
      </c>
    </row>
    <row r="581" spans="1:7" ht="12.75">
      <c r="A581" s="91"/>
      <c r="B581" s="41"/>
      <c r="C581" s="79"/>
      <c r="D581" s="40" t="s">
        <v>574</v>
      </c>
      <c r="E581" s="171">
        <v>1969.8</v>
      </c>
      <c r="F581" s="158">
        <v>2004.2</v>
      </c>
      <c r="G581" s="187">
        <v>1968</v>
      </c>
    </row>
    <row r="582" spans="1:7" ht="63.75">
      <c r="A582" s="91"/>
      <c r="B582" s="41" t="s">
        <v>588</v>
      </c>
      <c r="C582" s="79"/>
      <c r="D582" s="15" t="s">
        <v>146</v>
      </c>
      <c r="E582" s="173">
        <f>E583</f>
        <v>1763</v>
      </c>
      <c r="F582" s="160">
        <f aca="true" t="shared" si="45" ref="F582:G584">F583</f>
        <v>1777.6</v>
      </c>
      <c r="G582" s="160">
        <f t="shared" si="45"/>
        <v>1754.7</v>
      </c>
    </row>
    <row r="583" spans="1:7" ht="25.5">
      <c r="A583" s="91"/>
      <c r="B583" s="69" t="s">
        <v>147</v>
      </c>
      <c r="C583" s="71"/>
      <c r="D583" s="70" t="s">
        <v>566</v>
      </c>
      <c r="E583" s="174">
        <f>E584</f>
        <v>1763</v>
      </c>
      <c r="F583" s="161">
        <f t="shared" si="45"/>
        <v>1777.6</v>
      </c>
      <c r="G583" s="161">
        <f t="shared" si="45"/>
        <v>1754.7</v>
      </c>
    </row>
    <row r="584" spans="1:7" ht="12.75">
      <c r="A584" s="91"/>
      <c r="B584" s="69"/>
      <c r="C584" s="71" t="s">
        <v>117</v>
      </c>
      <c r="D584" s="70" t="s">
        <v>118</v>
      </c>
      <c r="E584" s="174">
        <f>E585</f>
        <v>1763</v>
      </c>
      <c r="F584" s="161">
        <f t="shared" si="45"/>
        <v>1777.6</v>
      </c>
      <c r="G584" s="161">
        <f t="shared" si="45"/>
        <v>1754.7</v>
      </c>
    </row>
    <row r="585" spans="1:7" ht="12.75">
      <c r="A585" s="91"/>
      <c r="B585" s="41"/>
      <c r="C585" s="79"/>
      <c r="D585" s="40" t="s">
        <v>574</v>
      </c>
      <c r="E585" s="171">
        <v>1763</v>
      </c>
      <c r="F585" s="158">
        <v>1777.6</v>
      </c>
      <c r="G585" s="187">
        <v>1754.7</v>
      </c>
    </row>
    <row r="586" spans="1:7" ht="13.5">
      <c r="A586" s="91" t="s">
        <v>608</v>
      </c>
      <c r="B586" s="41"/>
      <c r="C586" s="113"/>
      <c r="D586" s="145" t="s">
        <v>164</v>
      </c>
      <c r="E586" s="170">
        <f>E587+E612+E630+E647+E654+E665</f>
        <v>262453.2</v>
      </c>
      <c r="F586" s="160">
        <f>F587+F612+F630+F647+F654+F665</f>
        <v>250589.5</v>
      </c>
      <c r="G586" s="160">
        <f>G587+G612+G630+G647+G654+G665</f>
        <v>235339.90000000002</v>
      </c>
    </row>
    <row r="587" spans="1:7" ht="13.5">
      <c r="A587" s="113" t="s">
        <v>609</v>
      </c>
      <c r="B587" s="41"/>
      <c r="C587" s="113"/>
      <c r="D587" s="106" t="s">
        <v>165</v>
      </c>
      <c r="E587" s="172">
        <f>E594+E600+E588</f>
        <v>93403.70000000001</v>
      </c>
      <c r="F587" s="162">
        <f>F594+F600+F588+F606</f>
        <v>96809.3</v>
      </c>
      <c r="G587" s="162">
        <f>G594+G600+G588+G606</f>
        <v>90290.7</v>
      </c>
    </row>
    <row r="588" spans="1:7" ht="38.25">
      <c r="A588" s="113"/>
      <c r="B588" s="63" t="s">
        <v>58</v>
      </c>
      <c r="C588" s="79"/>
      <c r="D588" s="32" t="s">
        <v>120</v>
      </c>
      <c r="E588" s="173">
        <f aca="true" t="shared" si="46" ref="E588:G589">E589</f>
        <v>9818</v>
      </c>
      <c r="F588" s="160">
        <f t="shared" si="46"/>
        <v>934.3</v>
      </c>
      <c r="G588" s="160">
        <f t="shared" si="46"/>
        <v>934.2</v>
      </c>
    </row>
    <row r="589" spans="1:7" ht="25.5">
      <c r="A589" s="113"/>
      <c r="B589" s="69" t="s">
        <v>121</v>
      </c>
      <c r="C589" s="71"/>
      <c r="D589" s="14" t="s">
        <v>173</v>
      </c>
      <c r="E589" s="174">
        <f t="shared" si="46"/>
        <v>9818</v>
      </c>
      <c r="F589" s="161">
        <f t="shared" si="46"/>
        <v>934.3</v>
      </c>
      <c r="G589" s="161">
        <f t="shared" si="46"/>
        <v>934.2</v>
      </c>
    </row>
    <row r="590" spans="1:7" ht="13.5">
      <c r="A590" s="113"/>
      <c r="B590" s="69"/>
      <c r="C590" s="71" t="s">
        <v>174</v>
      </c>
      <c r="D590" s="14" t="s">
        <v>122</v>
      </c>
      <c r="E590" s="174">
        <f>E592+E593+E591</f>
        <v>9818</v>
      </c>
      <c r="F590" s="161">
        <f>F592+F593+F591</f>
        <v>934.3</v>
      </c>
      <c r="G590" s="161">
        <f>G592+G593+G591</f>
        <v>934.2</v>
      </c>
    </row>
    <row r="591" spans="1:7" ht="38.25">
      <c r="A591" s="113"/>
      <c r="B591" s="69"/>
      <c r="C591" s="71"/>
      <c r="D591" s="14" t="s">
        <v>435</v>
      </c>
      <c r="E591" s="174">
        <v>3750</v>
      </c>
      <c r="F591" s="161"/>
      <c r="G591" s="161"/>
    </row>
    <row r="592" spans="1:7" ht="25.5">
      <c r="A592" s="113"/>
      <c r="B592" s="41"/>
      <c r="C592" s="113"/>
      <c r="D592" s="14" t="s">
        <v>175</v>
      </c>
      <c r="E592" s="171">
        <v>5368</v>
      </c>
      <c r="F592" s="187"/>
      <c r="G592" s="158"/>
    </row>
    <row r="593" spans="1:7" ht="38.25">
      <c r="A593" s="113"/>
      <c r="B593" s="41"/>
      <c r="C593" s="113"/>
      <c r="D593" s="14" t="s">
        <v>301</v>
      </c>
      <c r="E593" s="171">
        <v>700</v>
      </c>
      <c r="F593" s="187">
        <v>934.3</v>
      </c>
      <c r="G593" s="158">
        <v>934.2</v>
      </c>
    </row>
    <row r="594" spans="1:7" ht="25.5">
      <c r="A594" s="113"/>
      <c r="B594" s="41" t="s">
        <v>610</v>
      </c>
      <c r="C594" s="113"/>
      <c r="D594" s="32" t="s">
        <v>611</v>
      </c>
      <c r="E594" s="173">
        <f aca="true" t="shared" si="47" ref="E594:G595">E595</f>
        <v>66264.6</v>
      </c>
      <c r="F594" s="160">
        <f t="shared" si="47"/>
        <v>54905.3</v>
      </c>
      <c r="G594" s="160">
        <f t="shared" si="47"/>
        <v>50361.3</v>
      </c>
    </row>
    <row r="595" spans="1:7" ht="25.5">
      <c r="A595" s="113"/>
      <c r="B595" s="69" t="s">
        <v>163</v>
      </c>
      <c r="C595" s="71"/>
      <c r="D595" s="70" t="s">
        <v>566</v>
      </c>
      <c r="E595" s="174">
        <f t="shared" si="47"/>
        <v>66264.6</v>
      </c>
      <c r="F595" s="161">
        <f t="shared" si="47"/>
        <v>54905.3</v>
      </c>
      <c r="G595" s="161">
        <f t="shared" si="47"/>
        <v>50361.3</v>
      </c>
    </row>
    <row r="596" spans="1:7" ht="13.5">
      <c r="A596" s="113"/>
      <c r="B596" s="69"/>
      <c r="C596" s="71" t="s">
        <v>117</v>
      </c>
      <c r="D596" s="70" t="s">
        <v>118</v>
      </c>
      <c r="E596" s="174">
        <f>E597+E598+E599</f>
        <v>66264.6</v>
      </c>
      <c r="F596" s="161">
        <f>F597+F598+F599</f>
        <v>54905.3</v>
      </c>
      <c r="G596" s="161">
        <f>G597+G598+G599</f>
        <v>50361.3</v>
      </c>
    </row>
    <row r="597" spans="1:7" ht="13.5">
      <c r="A597" s="113"/>
      <c r="B597" s="69"/>
      <c r="C597" s="109"/>
      <c r="D597" s="14" t="s">
        <v>612</v>
      </c>
      <c r="E597" s="174">
        <v>50017.4</v>
      </c>
      <c r="F597" s="158">
        <v>35969.3</v>
      </c>
      <c r="G597" s="158">
        <v>34611.6</v>
      </c>
    </row>
    <row r="598" spans="1:7" ht="25.5">
      <c r="A598" s="113"/>
      <c r="B598" s="41"/>
      <c r="C598" s="113"/>
      <c r="D598" s="134" t="s">
        <v>532</v>
      </c>
      <c r="E598" s="176">
        <v>12907.2</v>
      </c>
      <c r="F598" s="164">
        <v>14755.1</v>
      </c>
      <c r="G598" s="164">
        <v>12797.4</v>
      </c>
    </row>
    <row r="599" spans="1:7" ht="38.25">
      <c r="A599" s="113"/>
      <c r="B599" s="41"/>
      <c r="C599" s="113"/>
      <c r="D599" s="134" t="s">
        <v>537</v>
      </c>
      <c r="E599" s="176">
        <v>3340</v>
      </c>
      <c r="F599" s="164">
        <v>4180.9</v>
      </c>
      <c r="G599" s="164">
        <v>2952.3</v>
      </c>
    </row>
    <row r="600" spans="1:7" ht="13.5">
      <c r="A600" s="113"/>
      <c r="B600" s="41" t="s">
        <v>192</v>
      </c>
      <c r="C600" s="113"/>
      <c r="D600" s="104" t="s">
        <v>193</v>
      </c>
      <c r="E600" s="170">
        <f aca="true" t="shared" si="48" ref="E600:G601">E601</f>
        <v>17321.1</v>
      </c>
      <c r="F600" s="160">
        <f t="shared" si="48"/>
        <v>20703</v>
      </c>
      <c r="G600" s="160">
        <f t="shared" si="48"/>
        <v>18730</v>
      </c>
    </row>
    <row r="601" spans="1:7" s="37" customFormat="1" ht="25.5">
      <c r="A601" s="91"/>
      <c r="B601" s="69" t="s">
        <v>194</v>
      </c>
      <c r="C601" s="71"/>
      <c r="D601" s="70" t="s">
        <v>566</v>
      </c>
      <c r="E601" s="174">
        <f t="shared" si="48"/>
        <v>17321.1</v>
      </c>
      <c r="F601" s="161">
        <f t="shared" si="48"/>
        <v>20703</v>
      </c>
      <c r="G601" s="161">
        <f t="shared" si="48"/>
        <v>18730</v>
      </c>
    </row>
    <row r="602" spans="1:7" ht="13.5">
      <c r="A602" s="113"/>
      <c r="B602" s="69"/>
      <c r="C602" s="71" t="s">
        <v>117</v>
      </c>
      <c r="D602" s="70" t="s">
        <v>118</v>
      </c>
      <c r="E602" s="174">
        <f>E603+E605</f>
        <v>17321.1</v>
      </c>
      <c r="F602" s="161">
        <f>F603+F605+F604</f>
        <v>20703</v>
      </c>
      <c r="G602" s="161">
        <f>G603+G605+G604</f>
        <v>18730</v>
      </c>
    </row>
    <row r="603" spans="1:7" ht="13.5">
      <c r="A603" s="113"/>
      <c r="B603" s="41"/>
      <c r="C603" s="113"/>
      <c r="D603" s="14" t="s">
        <v>612</v>
      </c>
      <c r="E603" s="174">
        <v>290.1</v>
      </c>
      <c r="F603" s="158">
        <v>261.5</v>
      </c>
      <c r="G603" s="158">
        <v>256.3</v>
      </c>
    </row>
    <row r="604" spans="1:7" ht="25.5">
      <c r="A604" s="113"/>
      <c r="B604" s="41"/>
      <c r="C604" s="113"/>
      <c r="D604" s="14" t="s">
        <v>462</v>
      </c>
      <c r="E604" s="174"/>
      <c r="F604" s="187">
        <v>1750</v>
      </c>
      <c r="G604" s="158">
        <v>1451.3</v>
      </c>
    </row>
    <row r="605" spans="1:7" ht="25.5">
      <c r="A605" s="113"/>
      <c r="B605" s="41"/>
      <c r="C605" s="113"/>
      <c r="D605" s="134" t="s">
        <v>532</v>
      </c>
      <c r="E605" s="176">
        <v>17031</v>
      </c>
      <c r="F605" s="164">
        <v>18691.5</v>
      </c>
      <c r="G605" s="190">
        <v>17022.4</v>
      </c>
    </row>
    <row r="606" spans="1:7" ht="13.5">
      <c r="A606" s="113"/>
      <c r="B606" s="41" t="s">
        <v>71</v>
      </c>
      <c r="C606" s="113"/>
      <c r="D606" s="104" t="s">
        <v>41</v>
      </c>
      <c r="E606" s="176"/>
      <c r="F606" s="167">
        <f aca="true" t="shared" si="49" ref="F606:G608">F607</f>
        <v>20266.7</v>
      </c>
      <c r="G606" s="167">
        <f t="shared" si="49"/>
        <v>20265.2</v>
      </c>
    </row>
    <row r="607" spans="1:7" ht="51">
      <c r="A607" s="113"/>
      <c r="B607" s="69" t="s">
        <v>347</v>
      </c>
      <c r="C607" s="79"/>
      <c r="D607" s="137" t="s">
        <v>348</v>
      </c>
      <c r="E607" s="176"/>
      <c r="F607" s="158">
        <f t="shared" si="49"/>
        <v>20266.7</v>
      </c>
      <c r="G607" s="158">
        <f t="shared" si="49"/>
        <v>20265.2</v>
      </c>
    </row>
    <row r="608" spans="1:7" ht="13.5">
      <c r="A608" s="113"/>
      <c r="B608" s="69" t="s">
        <v>342</v>
      </c>
      <c r="C608" s="79"/>
      <c r="D608" s="137" t="s">
        <v>343</v>
      </c>
      <c r="E608" s="176"/>
      <c r="F608" s="158">
        <f t="shared" si="49"/>
        <v>20266.7</v>
      </c>
      <c r="G608" s="158">
        <f t="shared" si="49"/>
        <v>20265.2</v>
      </c>
    </row>
    <row r="609" spans="1:7" ht="13.5">
      <c r="A609" s="113"/>
      <c r="B609" s="41"/>
      <c r="C609" s="79" t="s">
        <v>344</v>
      </c>
      <c r="D609" s="137" t="s">
        <v>345</v>
      </c>
      <c r="E609" s="176"/>
      <c r="F609" s="158">
        <f>F610+F611</f>
        <v>20266.7</v>
      </c>
      <c r="G609" s="158">
        <f>G610+G611</f>
        <v>20265.2</v>
      </c>
    </row>
    <row r="610" spans="1:7" ht="51">
      <c r="A610" s="113"/>
      <c r="B610" s="41"/>
      <c r="C610" s="79"/>
      <c r="D610" s="14" t="s">
        <v>383</v>
      </c>
      <c r="E610" s="176"/>
      <c r="F610" s="158">
        <v>17865.2</v>
      </c>
      <c r="G610" s="158">
        <v>17863.7</v>
      </c>
    </row>
    <row r="611" spans="1:7" ht="51">
      <c r="A611" s="113"/>
      <c r="B611" s="41"/>
      <c r="C611" s="79"/>
      <c r="D611" s="14" t="s">
        <v>384</v>
      </c>
      <c r="E611" s="176"/>
      <c r="F611" s="158">
        <v>2401.5</v>
      </c>
      <c r="G611" s="158">
        <v>2401.5</v>
      </c>
    </row>
    <row r="612" spans="1:7" ht="13.5">
      <c r="A612" s="113" t="s">
        <v>617</v>
      </c>
      <c r="B612" s="41"/>
      <c r="C612" s="113"/>
      <c r="D612" s="106" t="s">
        <v>248</v>
      </c>
      <c r="E612" s="172">
        <f>E613+E619</f>
        <v>74101</v>
      </c>
      <c r="F612" s="162">
        <f>F613+F619+F625</f>
        <v>61002.50000000001</v>
      </c>
      <c r="G612" s="162">
        <f>G613+G619+G625</f>
        <v>56335</v>
      </c>
    </row>
    <row r="613" spans="1:7" ht="25.5">
      <c r="A613" s="113"/>
      <c r="B613" s="41" t="s">
        <v>613</v>
      </c>
      <c r="C613" s="113"/>
      <c r="D613" s="32" t="s">
        <v>614</v>
      </c>
      <c r="E613" s="173">
        <f aca="true" t="shared" si="50" ref="E613:G614">E614</f>
        <v>48671</v>
      </c>
      <c r="F613" s="160">
        <f t="shared" si="50"/>
        <v>53805.50000000001</v>
      </c>
      <c r="G613" s="160">
        <f t="shared" si="50"/>
        <v>49147.9</v>
      </c>
    </row>
    <row r="614" spans="1:7" ht="25.5">
      <c r="A614" s="113"/>
      <c r="B614" s="69" t="s">
        <v>169</v>
      </c>
      <c r="C614" s="71"/>
      <c r="D614" s="70" t="s">
        <v>566</v>
      </c>
      <c r="E614" s="174">
        <f t="shared" si="50"/>
        <v>48671</v>
      </c>
      <c r="F614" s="161">
        <f t="shared" si="50"/>
        <v>53805.50000000001</v>
      </c>
      <c r="G614" s="161">
        <f t="shared" si="50"/>
        <v>49147.9</v>
      </c>
    </row>
    <row r="615" spans="1:7" ht="13.5">
      <c r="A615" s="113"/>
      <c r="B615" s="69"/>
      <c r="C615" s="71" t="s">
        <v>117</v>
      </c>
      <c r="D615" s="70" t="s">
        <v>118</v>
      </c>
      <c r="E615" s="174">
        <f>E616+E617+E618</f>
        <v>48671</v>
      </c>
      <c r="F615" s="161">
        <f>F616+F617+F618</f>
        <v>53805.50000000001</v>
      </c>
      <c r="G615" s="161">
        <f>G616+G617+G618</f>
        <v>49147.9</v>
      </c>
    </row>
    <row r="616" spans="1:7" ht="13.5">
      <c r="A616" s="113"/>
      <c r="B616" s="41"/>
      <c r="C616" s="113"/>
      <c r="D616" s="14" t="s">
        <v>612</v>
      </c>
      <c r="E616" s="174">
        <v>13401.9</v>
      </c>
      <c r="F616" s="158">
        <v>13007.4</v>
      </c>
      <c r="G616" s="187">
        <v>12073</v>
      </c>
    </row>
    <row r="617" spans="1:7" ht="25.5">
      <c r="A617" s="113"/>
      <c r="B617" s="41"/>
      <c r="C617" s="113"/>
      <c r="D617" s="134" t="s">
        <v>532</v>
      </c>
      <c r="E617" s="176">
        <v>34425.1</v>
      </c>
      <c r="F617" s="164">
        <v>39823.3</v>
      </c>
      <c r="G617" s="190">
        <v>36849</v>
      </c>
    </row>
    <row r="618" spans="1:7" ht="38.25">
      <c r="A618" s="113"/>
      <c r="B618" s="41"/>
      <c r="C618" s="113"/>
      <c r="D618" s="134" t="s">
        <v>537</v>
      </c>
      <c r="E618" s="176">
        <v>844</v>
      </c>
      <c r="F618" s="164">
        <v>974.8</v>
      </c>
      <c r="G618" s="164">
        <v>225.9</v>
      </c>
    </row>
    <row r="619" spans="1:7" ht="25.5">
      <c r="A619" s="113"/>
      <c r="B619" s="41" t="s">
        <v>31</v>
      </c>
      <c r="C619" s="79"/>
      <c r="D619" s="136" t="s">
        <v>211</v>
      </c>
      <c r="E619" s="173">
        <f>E623+E620</f>
        <v>25430</v>
      </c>
      <c r="F619" s="160">
        <f>F623+F620</f>
        <v>54</v>
      </c>
      <c r="G619" s="160">
        <f>G623+G620</f>
        <v>44.1</v>
      </c>
    </row>
    <row r="620" spans="1:7" ht="51">
      <c r="A620" s="113"/>
      <c r="B620" s="69" t="s">
        <v>212</v>
      </c>
      <c r="C620" s="109"/>
      <c r="D620" s="14" t="s">
        <v>213</v>
      </c>
      <c r="E620" s="174">
        <f aca="true" t="shared" si="51" ref="E620:G621">E621</f>
        <v>54</v>
      </c>
      <c r="F620" s="161">
        <f t="shared" si="51"/>
        <v>54</v>
      </c>
      <c r="G620" s="161">
        <f t="shared" si="51"/>
        <v>44.1</v>
      </c>
    </row>
    <row r="621" spans="1:7" ht="13.5">
      <c r="A621" s="113"/>
      <c r="B621" s="69"/>
      <c r="C621" s="71" t="s">
        <v>76</v>
      </c>
      <c r="D621" s="14" t="s">
        <v>48</v>
      </c>
      <c r="E621" s="174">
        <f t="shared" si="51"/>
        <v>54</v>
      </c>
      <c r="F621" s="187">
        <f t="shared" si="51"/>
        <v>54</v>
      </c>
      <c r="G621" s="158">
        <f t="shared" si="51"/>
        <v>44.1</v>
      </c>
    </row>
    <row r="622" spans="1:7" ht="51">
      <c r="A622" s="113"/>
      <c r="B622" s="69"/>
      <c r="C622" s="71"/>
      <c r="D622" s="14" t="s">
        <v>213</v>
      </c>
      <c r="E622" s="174">
        <v>54</v>
      </c>
      <c r="F622" s="187">
        <v>54</v>
      </c>
      <c r="G622" s="158">
        <v>44.1</v>
      </c>
    </row>
    <row r="623" spans="1:7" ht="102">
      <c r="A623" s="113"/>
      <c r="B623" s="69" t="s">
        <v>291</v>
      </c>
      <c r="C623" s="79"/>
      <c r="D623" s="151" t="s">
        <v>510</v>
      </c>
      <c r="E623" s="174">
        <f>E624</f>
        <v>25376</v>
      </c>
      <c r="F623" s="161"/>
      <c r="G623" s="161"/>
    </row>
    <row r="624" spans="1:7" ht="13.5">
      <c r="A624" s="113"/>
      <c r="B624" s="41"/>
      <c r="C624" s="79" t="s">
        <v>76</v>
      </c>
      <c r="D624" s="14" t="s">
        <v>48</v>
      </c>
      <c r="E624" s="174">
        <v>25376</v>
      </c>
      <c r="F624" s="158"/>
      <c r="G624" s="158"/>
    </row>
    <row r="625" spans="1:7" ht="13.5">
      <c r="A625" s="113"/>
      <c r="B625" s="41" t="s">
        <v>71</v>
      </c>
      <c r="C625" s="113"/>
      <c r="D625" s="104" t="s">
        <v>41</v>
      </c>
      <c r="E625" s="174"/>
      <c r="F625" s="188">
        <f aca="true" t="shared" si="52" ref="F625:G628">F626</f>
        <v>7143</v>
      </c>
      <c r="G625" s="188">
        <f t="shared" si="52"/>
        <v>7143</v>
      </c>
    </row>
    <row r="626" spans="1:7" ht="51">
      <c r="A626" s="113"/>
      <c r="B626" s="69" t="s">
        <v>347</v>
      </c>
      <c r="C626" s="79"/>
      <c r="D626" s="137" t="s">
        <v>348</v>
      </c>
      <c r="E626" s="174"/>
      <c r="F626" s="187">
        <f t="shared" si="52"/>
        <v>7143</v>
      </c>
      <c r="G626" s="187">
        <f t="shared" si="52"/>
        <v>7143</v>
      </c>
    </row>
    <row r="627" spans="1:7" ht="13.5">
      <c r="A627" s="113"/>
      <c r="B627" s="69" t="s">
        <v>342</v>
      </c>
      <c r="C627" s="79"/>
      <c r="D627" s="137" t="s">
        <v>343</v>
      </c>
      <c r="E627" s="174"/>
      <c r="F627" s="187">
        <f t="shared" si="52"/>
        <v>7143</v>
      </c>
      <c r="G627" s="187">
        <f t="shared" si="52"/>
        <v>7143</v>
      </c>
    </row>
    <row r="628" spans="1:7" ht="13.5">
      <c r="A628" s="113"/>
      <c r="B628" s="41"/>
      <c r="C628" s="79" t="s">
        <v>344</v>
      </c>
      <c r="D628" s="137" t="s">
        <v>345</v>
      </c>
      <c r="E628" s="174"/>
      <c r="F628" s="187">
        <f t="shared" si="52"/>
        <v>7143</v>
      </c>
      <c r="G628" s="187">
        <f t="shared" si="52"/>
        <v>7143</v>
      </c>
    </row>
    <row r="629" spans="1:7" ht="51">
      <c r="A629" s="113"/>
      <c r="B629" s="41"/>
      <c r="C629" s="79"/>
      <c r="D629" s="14" t="s">
        <v>383</v>
      </c>
      <c r="E629" s="174"/>
      <c r="F629" s="187">
        <v>7143</v>
      </c>
      <c r="G629" s="187">
        <v>7143</v>
      </c>
    </row>
    <row r="630" spans="1:7" ht="13.5">
      <c r="A630" s="113" t="s">
        <v>2</v>
      </c>
      <c r="B630" s="41"/>
      <c r="C630" s="113"/>
      <c r="D630" s="106" t="s">
        <v>176</v>
      </c>
      <c r="E630" s="172">
        <f>E631+E637</f>
        <v>57259</v>
      </c>
      <c r="F630" s="162">
        <f>F631+F637+F642</f>
        <v>56919.7</v>
      </c>
      <c r="G630" s="162">
        <f>G631+G637+G642</f>
        <v>54418</v>
      </c>
    </row>
    <row r="631" spans="1:7" ht="13.5">
      <c r="A631" s="113"/>
      <c r="B631" s="41" t="s">
        <v>615</v>
      </c>
      <c r="C631" s="113"/>
      <c r="D631" s="104" t="s">
        <v>616</v>
      </c>
      <c r="E631" s="170">
        <f aca="true" t="shared" si="53" ref="E631:G632">E632</f>
        <v>46807</v>
      </c>
      <c r="F631" s="160">
        <f t="shared" si="53"/>
        <v>46045.799999999996</v>
      </c>
      <c r="G631" s="160">
        <f t="shared" si="53"/>
        <v>45430.1</v>
      </c>
    </row>
    <row r="632" spans="1:7" ht="25.5">
      <c r="A632" s="113"/>
      <c r="B632" s="69" t="s">
        <v>177</v>
      </c>
      <c r="C632" s="109"/>
      <c r="D632" s="70" t="s">
        <v>566</v>
      </c>
      <c r="E632" s="174">
        <f t="shared" si="53"/>
        <v>46807</v>
      </c>
      <c r="F632" s="161">
        <f t="shared" si="53"/>
        <v>46045.799999999996</v>
      </c>
      <c r="G632" s="161">
        <f t="shared" si="53"/>
        <v>45430.1</v>
      </c>
    </row>
    <row r="633" spans="1:7" ht="13.5">
      <c r="A633" s="113"/>
      <c r="B633" s="69"/>
      <c r="C633" s="71" t="s">
        <v>117</v>
      </c>
      <c r="D633" s="70" t="s">
        <v>118</v>
      </c>
      <c r="E633" s="174">
        <f>E634+E635</f>
        <v>46807</v>
      </c>
      <c r="F633" s="161">
        <f>F634+F635+F636</f>
        <v>46045.799999999996</v>
      </c>
      <c r="G633" s="161">
        <f>G634+G635+G636</f>
        <v>45430.1</v>
      </c>
    </row>
    <row r="634" spans="1:7" ht="13.5">
      <c r="A634" s="113"/>
      <c r="B634" s="41"/>
      <c r="C634" s="108"/>
      <c r="D634" s="14" t="s">
        <v>612</v>
      </c>
      <c r="E634" s="171">
        <v>46282</v>
      </c>
      <c r="F634" s="158">
        <v>45662.7</v>
      </c>
      <c r="G634" s="158">
        <v>45103.6</v>
      </c>
    </row>
    <row r="635" spans="1:7" ht="25.5">
      <c r="A635" s="113"/>
      <c r="B635" s="41"/>
      <c r="C635" s="108"/>
      <c r="D635" s="134" t="s">
        <v>532</v>
      </c>
      <c r="E635" s="177">
        <v>525</v>
      </c>
      <c r="F635" s="164">
        <v>380.2</v>
      </c>
      <c r="G635" s="164">
        <v>325.5</v>
      </c>
    </row>
    <row r="636" spans="1:7" ht="38.25">
      <c r="A636" s="113"/>
      <c r="B636" s="41"/>
      <c r="C636" s="108"/>
      <c r="D636" s="134" t="s">
        <v>537</v>
      </c>
      <c r="E636" s="177"/>
      <c r="F636" s="164">
        <v>2.9</v>
      </c>
      <c r="G636" s="190">
        <v>1</v>
      </c>
    </row>
    <row r="637" spans="1:7" ht="25.5">
      <c r="A637" s="113"/>
      <c r="B637" s="41" t="s">
        <v>31</v>
      </c>
      <c r="C637" s="113"/>
      <c r="D637" s="32" t="s">
        <v>211</v>
      </c>
      <c r="E637" s="170">
        <f aca="true" t="shared" si="54" ref="E637:G638">E638</f>
        <v>10452</v>
      </c>
      <c r="F637" s="160">
        <f t="shared" si="54"/>
        <v>10513.6</v>
      </c>
      <c r="G637" s="160">
        <f t="shared" si="54"/>
        <v>8627.6</v>
      </c>
    </row>
    <row r="638" spans="1:7" ht="51">
      <c r="A638" s="113"/>
      <c r="B638" s="69" t="s">
        <v>212</v>
      </c>
      <c r="C638" s="109"/>
      <c r="D638" s="14" t="s">
        <v>213</v>
      </c>
      <c r="E638" s="174">
        <f t="shared" si="54"/>
        <v>10452</v>
      </c>
      <c r="F638" s="161">
        <f t="shared" si="54"/>
        <v>10513.6</v>
      </c>
      <c r="G638" s="161">
        <f t="shared" si="54"/>
        <v>8627.6</v>
      </c>
    </row>
    <row r="639" spans="1:7" ht="13.5">
      <c r="A639" s="113"/>
      <c r="B639" s="69"/>
      <c r="C639" s="71" t="s">
        <v>76</v>
      </c>
      <c r="D639" s="14" t="s">
        <v>48</v>
      </c>
      <c r="E639" s="174">
        <f>E640</f>
        <v>10452</v>
      </c>
      <c r="F639" s="187">
        <f>F640+F641</f>
        <v>10513.6</v>
      </c>
      <c r="G639" s="187">
        <f>G640+G641</f>
        <v>8627.6</v>
      </c>
    </row>
    <row r="640" spans="1:7" ht="51">
      <c r="A640" s="113"/>
      <c r="B640" s="69"/>
      <c r="C640" s="71"/>
      <c r="D640" s="14" t="s">
        <v>213</v>
      </c>
      <c r="E640" s="174">
        <v>10452</v>
      </c>
      <c r="F640" s="187">
        <v>10452</v>
      </c>
      <c r="G640" s="187">
        <v>8566</v>
      </c>
    </row>
    <row r="641" spans="1:7" ht="51">
      <c r="A641" s="113"/>
      <c r="B641" s="69"/>
      <c r="C641" s="71"/>
      <c r="D641" s="14" t="s">
        <v>385</v>
      </c>
      <c r="E641" s="174"/>
      <c r="F641" s="187">
        <v>61.6</v>
      </c>
      <c r="G641" s="158">
        <v>61.6</v>
      </c>
    </row>
    <row r="642" spans="1:7" ht="13.5">
      <c r="A642" s="113"/>
      <c r="B642" s="41" t="s">
        <v>71</v>
      </c>
      <c r="C642" s="113"/>
      <c r="D642" s="104" t="s">
        <v>41</v>
      </c>
      <c r="E642" s="174"/>
      <c r="F642" s="167">
        <f aca="true" t="shared" si="55" ref="F642:G645">F643</f>
        <v>360.3</v>
      </c>
      <c r="G642" s="167">
        <f t="shared" si="55"/>
        <v>360.3</v>
      </c>
    </row>
    <row r="643" spans="1:7" ht="51">
      <c r="A643" s="113"/>
      <c r="B643" s="69" t="s">
        <v>347</v>
      </c>
      <c r="C643" s="79"/>
      <c r="D643" s="137" t="s">
        <v>348</v>
      </c>
      <c r="E643" s="174"/>
      <c r="F643" s="158">
        <f t="shared" si="55"/>
        <v>360.3</v>
      </c>
      <c r="G643" s="158">
        <f t="shared" si="55"/>
        <v>360.3</v>
      </c>
    </row>
    <row r="644" spans="1:7" ht="13.5">
      <c r="A644" s="113"/>
      <c r="B644" s="69" t="s">
        <v>342</v>
      </c>
      <c r="C644" s="79"/>
      <c r="D644" s="137" t="s">
        <v>343</v>
      </c>
      <c r="E644" s="174"/>
      <c r="F644" s="158">
        <f t="shared" si="55"/>
        <v>360.3</v>
      </c>
      <c r="G644" s="158">
        <f t="shared" si="55"/>
        <v>360.3</v>
      </c>
    </row>
    <row r="645" spans="1:7" ht="13.5">
      <c r="A645" s="113"/>
      <c r="B645" s="41"/>
      <c r="C645" s="79" t="s">
        <v>344</v>
      </c>
      <c r="D645" s="137" t="s">
        <v>345</v>
      </c>
      <c r="E645" s="174"/>
      <c r="F645" s="158">
        <f t="shared" si="55"/>
        <v>360.3</v>
      </c>
      <c r="G645" s="158">
        <f t="shared" si="55"/>
        <v>360.3</v>
      </c>
    </row>
    <row r="646" spans="1:7" ht="51">
      <c r="A646" s="113"/>
      <c r="B646" s="41"/>
      <c r="C646" s="79"/>
      <c r="D646" s="14" t="s">
        <v>383</v>
      </c>
      <c r="E646" s="174"/>
      <c r="F646" s="158">
        <v>360.3</v>
      </c>
      <c r="G646" s="158">
        <v>360.3</v>
      </c>
    </row>
    <row r="647" spans="1:7" ht="27">
      <c r="A647" s="113" t="s">
        <v>178</v>
      </c>
      <c r="B647" s="41"/>
      <c r="C647" s="113"/>
      <c r="D647" s="106" t="s">
        <v>179</v>
      </c>
      <c r="E647" s="172">
        <f>E648</f>
        <v>9548</v>
      </c>
      <c r="F647" s="162">
        <f aca="true" t="shared" si="56" ref="F647:G650">F648</f>
        <v>9614.8</v>
      </c>
      <c r="G647" s="162">
        <f t="shared" si="56"/>
        <v>9541.1</v>
      </c>
    </row>
    <row r="648" spans="1:7" ht="13.5">
      <c r="A648" s="113"/>
      <c r="B648" s="41" t="s">
        <v>71</v>
      </c>
      <c r="C648" s="113"/>
      <c r="D648" s="104" t="s">
        <v>41</v>
      </c>
      <c r="E648" s="170">
        <f>E649</f>
        <v>9548</v>
      </c>
      <c r="F648" s="160">
        <f t="shared" si="56"/>
        <v>9614.8</v>
      </c>
      <c r="G648" s="160">
        <f t="shared" si="56"/>
        <v>9541.1</v>
      </c>
    </row>
    <row r="649" spans="1:7" ht="63.75">
      <c r="A649" s="113"/>
      <c r="B649" s="69" t="s">
        <v>72</v>
      </c>
      <c r="C649" s="109"/>
      <c r="D649" s="14" t="s">
        <v>166</v>
      </c>
      <c r="E649" s="174">
        <f>E650</f>
        <v>9548</v>
      </c>
      <c r="F649" s="161">
        <f t="shared" si="56"/>
        <v>9614.8</v>
      </c>
      <c r="G649" s="161">
        <f t="shared" si="56"/>
        <v>9541.1</v>
      </c>
    </row>
    <row r="650" spans="1:7" s="33" customFormat="1" ht="38.25">
      <c r="A650" s="91"/>
      <c r="B650" s="69" t="s">
        <v>167</v>
      </c>
      <c r="C650" s="71"/>
      <c r="D650" s="14" t="s">
        <v>168</v>
      </c>
      <c r="E650" s="174">
        <f>E651</f>
        <v>9548</v>
      </c>
      <c r="F650" s="161">
        <f t="shared" si="56"/>
        <v>9614.8</v>
      </c>
      <c r="G650" s="161">
        <f t="shared" si="56"/>
        <v>9541.1</v>
      </c>
    </row>
    <row r="651" spans="1:7" s="33" customFormat="1" ht="12.75">
      <c r="A651" s="91"/>
      <c r="B651" s="69"/>
      <c r="C651" s="71" t="s">
        <v>76</v>
      </c>
      <c r="D651" s="14" t="s">
        <v>48</v>
      </c>
      <c r="E651" s="174">
        <f>E652</f>
        <v>9548</v>
      </c>
      <c r="F651" s="158">
        <f>F652+F653</f>
        <v>9614.8</v>
      </c>
      <c r="G651" s="158">
        <f>G652+G653</f>
        <v>9541.1</v>
      </c>
    </row>
    <row r="652" spans="1:7" s="33" customFormat="1" ht="38.25">
      <c r="A652" s="91"/>
      <c r="B652" s="69"/>
      <c r="C652" s="71"/>
      <c r="D652" s="14" t="s">
        <v>168</v>
      </c>
      <c r="E652" s="174">
        <v>9548</v>
      </c>
      <c r="F652" s="158">
        <v>9548</v>
      </c>
      <c r="G652" s="158">
        <v>9504.1</v>
      </c>
    </row>
    <row r="653" spans="1:7" s="33" customFormat="1" ht="38.25">
      <c r="A653" s="91"/>
      <c r="B653" s="69"/>
      <c r="C653" s="71"/>
      <c r="D653" s="14" t="s">
        <v>386</v>
      </c>
      <c r="E653" s="174"/>
      <c r="F653" s="158">
        <v>66.8</v>
      </c>
      <c r="G653" s="187">
        <v>37</v>
      </c>
    </row>
    <row r="654" spans="1:7" s="36" customFormat="1" ht="13.5">
      <c r="A654" s="113" t="s">
        <v>180</v>
      </c>
      <c r="B654" s="62"/>
      <c r="C654" s="113"/>
      <c r="D654" s="35" t="s">
        <v>181</v>
      </c>
      <c r="E654" s="175">
        <f>E655+E660</f>
        <v>5897.900000000001</v>
      </c>
      <c r="F654" s="162">
        <f>F655+F660</f>
        <v>6265.1</v>
      </c>
      <c r="G654" s="162">
        <f>G655+G660</f>
        <v>5935</v>
      </c>
    </row>
    <row r="655" spans="1:7" s="33" customFormat="1" ht="12.75">
      <c r="A655" s="91"/>
      <c r="B655" s="41" t="s">
        <v>60</v>
      </c>
      <c r="C655" s="91"/>
      <c r="D655" s="32" t="s">
        <v>182</v>
      </c>
      <c r="E655" s="173">
        <f aca="true" t="shared" si="57" ref="E655:G656">E656</f>
        <v>4630.1</v>
      </c>
      <c r="F655" s="160">
        <f t="shared" si="57"/>
        <v>4806.900000000001</v>
      </c>
      <c r="G655" s="160">
        <f t="shared" si="57"/>
        <v>4570.8</v>
      </c>
    </row>
    <row r="656" spans="1:7" s="33" customFormat="1" ht="25.5">
      <c r="A656" s="91"/>
      <c r="B656" s="69" t="s">
        <v>183</v>
      </c>
      <c r="C656" s="71"/>
      <c r="D656" s="14" t="s">
        <v>566</v>
      </c>
      <c r="E656" s="174">
        <f t="shared" si="57"/>
        <v>4630.1</v>
      </c>
      <c r="F656" s="161">
        <f t="shared" si="57"/>
        <v>4806.900000000001</v>
      </c>
      <c r="G656" s="161">
        <f t="shared" si="57"/>
        <v>4570.8</v>
      </c>
    </row>
    <row r="657" spans="1:7" ht="13.5">
      <c r="A657" s="113"/>
      <c r="B657" s="69"/>
      <c r="C657" s="71" t="s">
        <v>117</v>
      </c>
      <c r="D657" s="70" t="s">
        <v>118</v>
      </c>
      <c r="E657" s="174">
        <f>E658+E659</f>
        <v>4630.1</v>
      </c>
      <c r="F657" s="161">
        <f>F658+F659</f>
        <v>4806.900000000001</v>
      </c>
      <c r="G657" s="161">
        <f>G658+G659</f>
        <v>4570.8</v>
      </c>
    </row>
    <row r="658" spans="1:7" s="37" customFormat="1" ht="12.75">
      <c r="A658" s="79"/>
      <c r="B658" s="64"/>
      <c r="C658" s="79"/>
      <c r="D658" s="14" t="s">
        <v>184</v>
      </c>
      <c r="E658" s="174">
        <v>4214.1</v>
      </c>
      <c r="F658" s="158">
        <v>4193.8</v>
      </c>
      <c r="G658" s="158">
        <v>4031.7</v>
      </c>
    </row>
    <row r="659" spans="1:7" s="37" customFormat="1" ht="25.5">
      <c r="A659" s="79"/>
      <c r="B659" s="64"/>
      <c r="C659" s="79"/>
      <c r="D659" s="134" t="s">
        <v>532</v>
      </c>
      <c r="E659" s="176">
        <v>416</v>
      </c>
      <c r="F659" s="158">
        <v>613.1</v>
      </c>
      <c r="G659" s="158">
        <v>539.1</v>
      </c>
    </row>
    <row r="660" spans="1:7" s="33" customFormat="1" ht="25.5">
      <c r="A660" s="91"/>
      <c r="B660" s="41" t="s">
        <v>618</v>
      </c>
      <c r="C660" s="91"/>
      <c r="D660" s="32" t="s">
        <v>0</v>
      </c>
      <c r="E660" s="173">
        <f>+E661</f>
        <v>1267.8</v>
      </c>
      <c r="F660" s="160">
        <f>+F661</f>
        <v>1458.2</v>
      </c>
      <c r="G660" s="160">
        <f>+G661</f>
        <v>1364.1999999999998</v>
      </c>
    </row>
    <row r="661" spans="1:7" s="33" customFormat="1" ht="25.5">
      <c r="A661" s="91"/>
      <c r="B661" s="69" t="s">
        <v>185</v>
      </c>
      <c r="C661" s="71"/>
      <c r="D661" s="14" t="s">
        <v>186</v>
      </c>
      <c r="E661" s="174">
        <f>E662</f>
        <v>1267.8</v>
      </c>
      <c r="F661" s="161">
        <f>F662</f>
        <v>1458.2</v>
      </c>
      <c r="G661" s="161">
        <f>G662</f>
        <v>1364.1999999999998</v>
      </c>
    </row>
    <row r="662" spans="1:7" ht="13.5">
      <c r="A662" s="113"/>
      <c r="B662" s="69"/>
      <c r="C662" s="71" t="s">
        <v>117</v>
      </c>
      <c r="D662" s="70" t="s">
        <v>118</v>
      </c>
      <c r="E662" s="174">
        <f>E663</f>
        <v>1267.8</v>
      </c>
      <c r="F662" s="161">
        <f>F663+F664</f>
        <v>1458.2</v>
      </c>
      <c r="G662" s="161">
        <f>G663+G664</f>
        <v>1364.1999999999998</v>
      </c>
    </row>
    <row r="663" spans="1:7" s="37" customFormat="1" ht="12.75">
      <c r="A663" s="79"/>
      <c r="B663" s="64"/>
      <c r="C663" s="79"/>
      <c r="D663" s="14" t="s">
        <v>184</v>
      </c>
      <c r="E663" s="174">
        <v>1267.8</v>
      </c>
      <c r="F663" s="158">
        <v>1317.8</v>
      </c>
      <c r="G663" s="158">
        <v>1231.6</v>
      </c>
    </row>
    <row r="664" spans="1:7" s="37" customFormat="1" ht="38.25">
      <c r="A664" s="79"/>
      <c r="B664" s="64"/>
      <c r="C664" s="79"/>
      <c r="D664" s="134" t="s">
        <v>537</v>
      </c>
      <c r="E664" s="174"/>
      <c r="F664" s="158">
        <v>140.4</v>
      </c>
      <c r="G664" s="158">
        <v>132.6</v>
      </c>
    </row>
    <row r="665" spans="1:7" ht="27">
      <c r="A665" s="107" t="s">
        <v>187</v>
      </c>
      <c r="B665" s="41"/>
      <c r="C665" s="91"/>
      <c r="D665" s="35" t="s">
        <v>188</v>
      </c>
      <c r="E665" s="172">
        <f>E666+E671+E676+E680</f>
        <v>22243.6</v>
      </c>
      <c r="F665" s="162">
        <f>F666+F671+F676+F680</f>
        <v>19978.1</v>
      </c>
      <c r="G665" s="162">
        <f>G666+G671+G676+G680</f>
        <v>18820.1</v>
      </c>
    </row>
    <row r="666" spans="1:7" ht="25.5">
      <c r="A666" s="91"/>
      <c r="B666" s="41" t="s">
        <v>63</v>
      </c>
      <c r="C666" s="113"/>
      <c r="D666" s="136" t="s">
        <v>62</v>
      </c>
      <c r="E666" s="173">
        <f aca="true" t="shared" si="58" ref="E666:G667">E667</f>
        <v>8026.1</v>
      </c>
      <c r="F666" s="160">
        <f t="shared" si="58"/>
        <v>8141.9</v>
      </c>
      <c r="G666" s="160">
        <f t="shared" si="58"/>
        <v>7761.1</v>
      </c>
    </row>
    <row r="667" spans="1:7" ht="12.75">
      <c r="A667" s="91"/>
      <c r="B667" s="69" t="s">
        <v>65</v>
      </c>
      <c r="C667" s="71"/>
      <c r="D667" s="14" t="s">
        <v>9</v>
      </c>
      <c r="E667" s="174">
        <f t="shared" si="58"/>
        <v>8026.1</v>
      </c>
      <c r="F667" s="161">
        <f t="shared" si="58"/>
        <v>8141.9</v>
      </c>
      <c r="G667" s="161">
        <f t="shared" si="58"/>
        <v>7761.1</v>
      </c>
    </row>
    <row r="668" spans="1:7" ht="12.75">
      <c r="A668" s="91"/>
      <c r="B668" s="69"/>
      <c r="C668" s="71" t="s">
        <v>85</v>
      </c>
      <c r="D668" s="14" t="s">
        <v>70</v>
      </c>
      <c r="E668" s="174">
        <f>E669+E670</f>
        <v>8026.1</v>
      </c>
      <c r="F668" s="161">
        <f>F669+F670</f>
        <v>8141.9</v>
      </c>
      <c r="G668" s="161">
        <f>G669+G670</f>
        <v>7761.1</v>
      </c>
    </row>
    <row r="669" spans="1:7" ht="12.75">
      <c r="A669" s="91"/>
      <c r="B669" s="41"/>
      <c r="C669" s="79"/>
      <c r="D669" s="40" t="s">
        <v>612</v>
      </c>
      <c r="E669" s="171">
        <v>6136.5</v>
      </c>
      <c r="F669" s="158">
        <v>6296.5</v>
      </c>
      <c r="G669" s="187">
        <v>6096</v>
      </c>
    </row>
    <row r="670" spans="1:7" s="37" customFormat="1" ht="12.75">
      <c r="A670" s="71"/>
      <c r="B670" s="64"/>
      <c r="C670" s="79"/>
      <c r="D670" s="40" t="s">
        <v>184</v>
      </c>
      <c r="E670" s="171">
        <v>1889.6</v>
      </c>
      <c r="F670" s="158">
        <v>1845.4</v>
      </c>
      <c r="G670" s="158">
        <v>1665.1</v>
      </c>
    </row>
    <row r="671" spans="1:7" ht="63.75">
      <c r="A671" s="91"/>
      <c r="B671" s="41" t="s">
        <v>588</v>
      </c>
      <c r="C671" s="79"/>
      <c r="D671" s="15" t="s">
        <v>146</v>
      </c>
      <c r="E671" s="173">
        <f aca="true" t="shared" si="59" ref="E671:G672">E672</f>
        <v>2061.5</v>
      </c>
      <c r="F671" s="160">
        <f t="shared" si="59"/>
        <v>2057.2999999999997</v>
      </c>
      <c r="G671" s="160">
        <f t="shared" si="59"/>
        <v>2002.5</v>
      </c>
    </row>
    <row r="672" spans="1:7" ht="25.5">
      <c r="A672" s="91"/>
      <c r="B672" s="69" t="s">
        <v>147</v>
      </c>
      <c r="C672" s="71"/>
      <c r="D672" s="70" t="s">
        <v>566</v>
      </c>
      <c r="E672" s="174">
        <f t="shared" si="59"/>
        <v>2061.5</v>
      </c>
      <c r="F672" s="161">
        <f t="shared" si="59"/>
        <v>2057.2999999999997</v>
      </c>
      <c r="G672" s="161">
        <f t="shared" si="59"/>
        <v>2002.5</v>
      </c>
    </row>
    <row r="673" spans="1:7" ht="12.75">
      <c r="A673" s="91"/>
      <c r="B673" s="69"/>
      <c r="C673" s="71" t="s">
        <v>117</v>
      </c>
      <c r="D673" s="70" t="s">
        <v>118</v>
      </c>
      <c r="E673" s="174">
        <f>E674</f>
        <v>2061.5</v>
      </c>
      <c r="F673" s="161">
        <f>F674+F675</f>
        <v>2057.2999999999997</v>
      </c>
      <c r="G673" s="161">
        <f>G674+G675</f>
        <v>2002.5</v>
      </c>
    </row>
    <row r="674" spans="1:7" ht="12.75">
      <c r="A674" s="91"/>
      <c r="B674" s="41"/>
      <c r="C674" s="79"/>
      <c r="D674" s="40" t="s">
        <v>612</v>
      </c>
      <c r="E674" s="171">
        <v>2061.5</v>
      </c>
      <c r="F674" s="158">
        <v>2055.1</v>
      </c>
      <c r="G674" s="158">
        <v>2000.3</v>
      </c>
    </row>
    <row r="675" spans="1:7" ht="25.5">
      <c r="A675" s="91"/>
      <c r="B675" s="41"/>
      <c r="C675" s="79"/>
      <c r="D675" s="134" t="s">
        <v>532</v>
      </c>
      <c r="E675" s="171"/>
      <c r="F675" s="158">
        <v>2.2</v>
      </c>
      <c r="G675" s="158">
        <v>2.2</v>
      </c>
    </row>
    <row r="676" spans="1:7" s="33" customFormat="1" ht="25.5">
      <c r="A676" s="91"/>
      <c r="B676" s="41" t="s">
        <v>59</v>
      </c>
      <c r="C676" s="91"/>
      <c r="D676" s="32" t="s">
        <v>189</v>
      </c>
      <c r="E676" s="173">
        <f>E677</f>
        <v>220.5</v>
      </c>
      <c r="F676" s="160">
        <f aca="true" t="shared" si="60" ref="F676:G678">F677</f>
        <v>220.5</v>
      </c>
      <c r="G676" s="160">
        <f t="shared" si="60"/>
        <v>177.1</v>
      </c>
    </row>
    <row r="677" spans="1:7" ht="12.75">
      <c r="A677" s="91"/>
      <c r="B677" s="69" t="s">
        <v>190</v>
      </c>
      <c r="C677" s="109"/>
      <c r="D677" s="137" t="s">
        <v>191</v>
      </c>
      <c r="E677" s="174">
        <f>E678</f>
        <v>220.5</v>
      </c>
      <c r="F677" s="161">
        <f t="shared" si="60"/>
        <v>220.5</v>
      </c>
      <c r="G677" s="161">
        <f t="shared" si="60"/>
        <v>177.1</v>
      </c>
    </row>
    <row r="678" spans="1:7" ht="12.75">
      <c r="A678" s="91"/>
      <c r="B678" s="69"/>
      <c r="C678" s="71" t="s">
        <v>117</v>
      </c>
      <c r="D678" s="70" t="s">
        <v>118</v>
      </c>
      <c r="E678" s="174">
        <f>E679</f>
        <v>220.5</v>
      </c>
      <c r="F678" s="161">
        <f t="shared" si="60"/>
        <v>220.5</v>
      </c>
      <c r="G678" s="161">
        <f t="shared" si="60"/>
        <v>177.1</v>
      </c>
    </row>
    <row r="679" spans="1:7" ht="12.75">
      <c r="A679" s="91"/>
      <c r="B679" s="41"/>
      <c r="C679" s="108"/>
      <c r="D679" s="40" t="s">
        <v>612</v>
      </c>
      <c r="E679" s="174">
        <v>220.5</v>
      </c>
      <c r="F679" s="158">
        <v>220.5</v>
      </c>
      <c r="G679" s="158">
        <v>177.1</v>
      </c>
    </row>
    <row r="680" spans="1:7" ht="12.75">
      <c r="A680" s="91"/>
      <c r="B680" s="41" t="s">
        <v>55</v>
      </c>
      <c r="C680" s="108"/>
      <c r="D680" s="104" t="s">
        <v>56</v>
      </c>
      <c r="E680" s="173">
        <f>E681+E683+E685+E689+E687</f>
        <v>11935.5</v>
      </c>
      <c r="F680" s="160">
        <f>F681+F683+F685+F689+F687+F691</f>
        <v>9558.4</v>
      </c>
      <c r="G680" s="160">
        <f>G681+G683+G685+G689+G687+G691</f>
        <v>8879.4</v>
      </c>
    </row>
    <row r="681" spans="1:7" ht="63.75">
      <c r="A681" s="91"/>
      <c r="B681" s="69" t="s">
        <v>170</v>
      </c>
      <c r="C681" s="71"/>
      <c r="D681" s="14" t="s">
        <v>278</v>
      </c>
      <c r="E681" s="174">
        <f>E682</f>
        <v>3163</v>
      </c>
      <c r="F681" s="161">
        <f>F682</f>
        <v>3163</v>
      </c>
      <c r="G681" s="161">
        <f>G682</f>
        <v>3073.9</v>
      </c>
    </row>
    <row r="682" spans="1:7" ht="12.75">
      <c r="A682" s="91"/>
      <c r="B682" s="69"/>
      <c r="C682" s="71" t="s">
        <v>98</v>
      </c>
      <c r="D682" s="14" t="s">
        <v>86</v>
      </c>
      <c r="E682" s="174">
        <v>3163</v>
      </c>
      <c r="F682" s="187">
        <v>3163</v>
      </c>
      <c r="G682" s="158">
        <v>3073.9</v>
      </c>
    </row>
    <row r="683" spans="1:7" ht="38.25">
      <c r="A683" s="91"/>
      <c r="B683" s="69" t="s">
        <v>171</v>
      </c>
      <c r="C683" s="71"/>
      <c r="D683" s="14" t="s">
        <v>249</v>
      </c>
      <c r="E683" s="174">
        <f>E684</f>
        <v>1674.5</v>
      </c>
      <c r="F683" s="161">
        <f>F684</f>
        <v>1674.5</v>
      </c>
      <c r="G683" s="161">
        <f>G684</f>
        <v>1662.5</v>
      </c>
    </row>
    <row r="684" spans="1:7" ht="12.75">
      <c r="A684" s="91"/>
      <c r="B684" s="69"/>
      <c r="C684" s="71" t="s">
        <v>98</v>
      </c>
      <c r="D684" s="14" t="s">
        <v>86</v>
      </c>
      <c r="E684" s="174">
        <v>1674.5</v>
      </c>
      <c r="F684" s="158">
        <v>1674.5</v>
      </c>
      <c r="G684" s="158">
        <v>1662.5</v>
      </c>
    </row>
    <row r="685" spans="1:7" ht="51">
      <c r="A685" s="91"/>
      <c r="B685" s="69" t="s">
        <v>172</v>
      </c>
      <c r="C685" s="71"/>
      <c r="D685" s="14" t="s">
        <v>400</v>
      </c>
      <c r="E685" s="174">
        <f>E686</f>
        <v>1078</v>
      </c>
      <c r="F685" s="161">
        <f>F686</f>
        <v>1078</v>
      </c>
      <c r="G685" s="161">
        <f>G686</f>
        <v>502</v>
      </c>
    </row>
    <row r="686" spans="1:7" ht="12.75">
      <c r="A686" s="91"/>
      <c r="B686" s="69"/>
      <c r="C686" s="71" t="s">
        <v>98</v>
      </c>
      <c r="D686" s="14" t="s">
        <v>86</v>
      </c>
      <c r="E686" s="174">
        <v>1078</v>
      </c>
      <c r="F686" s="187">
        <v>1078</v>
      </c>
      <c r="G686" s="187">
        <v>502</v>
      </c>
    </row>
    <row r="687" spans="1:7" ht="38.25">
      <c r="A687" s="91"/>
      <c r="B687" s="69" t="s">
        <v>436</v>
      </c>
      <c r="C687" s="71"/>
      <c r="D687" s="14" t="s">
        <v>437</v>
      </c>
      <c r="E687" s="174">
        <f>E688</f>
        <v>4000</v>
      </c>
      <c r="F687" s="158">
        <f>F688</f>
        <v>14.9</v>
      </c>
      <c r="G687" s="158">
        <f>G688</f>
        <v>14.9</v>
      </c>
    </row>
    <row r="688" spans="1:7" ht="12.75">
      <c r="A688" s="91"/>
      <c r="B688" s="69"/>
      <c r="C688" s="71" t="s">
        <v>98</v>
      </c>
      <c r="D688" s="14" t="s">
        <v>86</v>
      </c>
      <c r="E688" s="174">
        <v>4000</v>
      </c>
      <c r="F688" s="158">
        <v>14.9</v>
      </c>
      <c r="G688" s="158">
        <v>14.9</v>
      </c>
    </row>
    <row r="689" spans="1:7" ht="38.25">
      <c r="A689" s="91"/>
      <c r="B689" s="69" t="s">
        <v>279</v>
      </c>
      <c r="C689" s="71"/>
      <c r="D689" s="14" t="s">
        <v>280</v>
      </c>
      <c r="E689" s="174">
        <f>E690</f>
        <v>2020</v>
      </c>
      <c r="F689" s="161">
        <f>F690</f>
        <v>2020</v>
      </c>
      <c r="G689" s="161">
        <f>G690</f>
        <v>2020</v>
      </c>
    </row>
    <row r="690" spans="1:7" ht="12.75">
      <c r="A690" s="91"/>
      <c r="B690" s="69"/>
      <c r="C690" s="71" t="s">
        <v>98</v>
      </c>
      <c r="D690" s="14" t="s">
        <v>86</v>
      </c>
      <c r="E690" s="174">
        <v>2020</v>
      </c>
      <c r="F690" s="187">
        <v>2020</v>
      </c>
      <c r="G690" s="187">
        <v>2020</v>
      </c>
    </row>
    <row r="691" spans="1:7" ht="63.75">
      <c r="A691" s="91"/>
      <c r="B691" s="69" t="s">
        <v>463</v>
      </c>
      <c r="C691" s="71"/>
      <c r="D691" s="14" t="s">
        <v>464</v>
      </c>
      <c r="E691" s="174"/>
      <c r="F691" s="187">
        <f>F692</f>
        <v>1608</v>
      </c>
      <c r="G691" s="187">
        <f>G692</f>
        <v>1606.1</v>
      </c>
    </row>
    <row r="692" spans="1:7" ht="12.75">
      <c r="A692" s="91"/>
      <c r="B692" s="69"/>
      <c r="C692" s="71" t="s">
        <v>98</v>
      </c>
      <c r="D692" s="14" t="s">
        <v>86</v>
      </c>
      <c r="E692" s="174"/>
      <c r="F692" s="187">
        <v>1608</v>
      </c>
      <c r="G692" s="158">
        <v>1606.1</v>
      </c>
    </row>
    <row r="693" spans="1:7" ht="12.75">
      <c r="A693" s="91" t="s">
        <v>3</v>
      </c>
      <c r="B693" s="41"/>
      <c r="C693" s="91"/>
      <c r="D693" s="146" t="s">
        <v>4</v>
      </c>
      <c r="E693" s="170">
        <f>E694+E699+E751</f>
        <v>58000.399999999994</v>
      </c>
      <c r="F693" s="160">
        <f>F694+F699+F751</f>
        <v>154661.7</v>
      </c>
      <c r="G693" s="160">
        <f>G694+G699+G751</f>
        <v>55489.3</v>
      </c>
    </row>
    <row r="694" spans="1:7" ht="13.5">
      <c r="A694" s="113" t="s">
        <v>5</v>
      </c>
      <c r="B694" s="41"/>
      <c r="C694" s="113"/>
      <c r="D694" s="147" t="s">
        <v>6</v>
      </c>
      <c r="E694" s="172">
        <f>E695</f>
        <v>2544</v>
      </c>
      <c r="F694" s="162">
        <f aca="true" t="shared" si="61" ref="F694:G697">F695</f>
        <v>2544</v>
      </c>
      <c r="G694" s="162">
        <f t="shared" si="61"/>
        <v>2238.4</v>
      </c>
    </row>
    <row r="695" spans="1:7" ht="12.75">
      <c r="A695" s="91"/>
      <c r="B695" s="41" t="s">
        <v>195</v>
      </c>
      <c r="C695" s="91"/>
      <c r="D695" s="7" t="s">
        <v>332</v>
      </c>
      <c r="E695" s="170">
        <f>E696</f>
        <v>2544</v>
      </c>
      <c r="F695" s="160">
        <f t="shared" si="61"/>
        <v>2544</v>
      </c>
      <c r="G695" s="160">
        <f t="shared" si="61"/>
        <v>2238.4</v>
      </c>
    </row>
    <row r="696" spans="1:7" ht="25.5">
      <c r="A696" s="91"/>
      <c r="B696" s="69" t="s">
        <v>196</v>
      </c>
      <c r="C696" s="71"/>
      <c r="D696" s="9" t="s">
        <v>297</v>
      </c>
      <c r="E696" s="174">
        <f>E697</f>
        <v>2544</v>
      </c>
      <c r="F696" s="161">
        <f t="shared" si="61"/>
        <v>2544</v>
      </c>
      <c r="G696" s="161">
        <f t="shared" si="61"/>
        <v>2238.4</v>
      </c>
    </row>
    <row r="697" spans="1:7" ht="12.75">
      <c r="A697" s="91"/>
      <c r="B697" s="69"/>
      <c r="C697" s="71" t="s">
        <v>15</v>
      </c>
      <c r="D697" s="9" t="s">
        <v>111</v>
      </c>
      <c r="E697" s="174">
        <f>E698</f>
        <v>2544</v>
      </c>
      <c r="F697" s="161">
        <f t="shared" si="61"/>
        <v>2544</v>
      </c>
      <c r="G697" s="161">
        <f t="shared" si="61"/>
        <v>2238.4</v>
      </c>
    </row>
    <row r="698" spans="1:7" ht="12.75">
      <c r="A698" s="79"/>
      <c r="B698" s="41"/>
      <c r="C698" s="79"/>
      <c r="D698" s="6" t="s">
        <v>524</v>
      </c>
      <c r="E698" s="171">
        <v>2544</v>
      </c>
      <c r="F698" s="187">
        <v>2544</v>
      </c>
      <c r="G698" s="158">
        <v>2238.4</v>
      </c>
    </row>
    <row r="699" spans="1:7" ht="13.5">
      <c r="A699" s="113" t="s">
        <v>27</v>
      </c>
      <c r="B699" s="41"/>
      <c r="C699" s="113"/>
      <c r="D699" s="27" t="s">
        <v>28</v>
      </c>
      <c r="E699" s="172">
        <f>E707+E727+E746</f>
        <v>17627.199999999997</v>
      </c>
      <c r="F699" s="162">
        <f>F707+F727+F704+F733+F743+F700+F746+F739</f>
        <v>120348.5</v>
      </c>
      <c r="G699" s="162">
        <f>G707+G727+G704+G733+G743+G700+G746+G739</f>
        <v>32011.3</v>
      </c>
    </row>
    <row r="700" spans="1:7" ht="38.25">
      <c r="A700" s="113"/>
      <c r="B700" s="63" t="s">
        <v>58</v>
      </c>
      <c r="C700" s="79"/>
      <c r="D700" s="32" t="s">
        <v>120</v>
      </c>
      <c r="E700" s="172"/>
      <c r="F700" s="160">
        <f aca="true" t="shared" si="62" ref="F700:G702">F701</f>
        <v>1954.5</v>
      </c>
      <c r="G700" s="160">
        <f t="shared" si="62"/>
        <v>1954.5</v>
      </c>
    </row>
    <row r="701" spans="1:7" ht="25.5">
      <c r="A701" s="113"/>
      <c r="B701" s="69" t="s">
        <v>121</v>
      </c>
      <c r="C701" s="71"/>
      <c r="D701" s="14" t="s">
        <v>173</v>
      </c>
      <c r="E701" s="172"/>
      <c r="F701" s="161">
        <f t="shared" si="62"/>
        <v>1954.5</v>
      </c>
      <c r="G701" s="161">
        <f t="shared" si="62"/>
        <v>1954.5</v>
      </c>
    </row>
    <row r="702" spans="1:7" ht="38.25">
      <c r="A702" s="113"/>
      <c r="B702" s="69" t="s">
        <v>443</v>
      </c>
      <c r="C702" s="113"/>
      <c r="D702" s="149" t="s">
        <v>444</v>
      </c>
      <c r="E702" s="172"/>
      <c r="F702" s="161">
        <f t="shared" si="62"/>
        <v>1954.5</v>
      </c>
      <c r="G702" s="161">
        <f t="shared" si="62"/>
        <v>1954.5</v>
      </c>
    </row>
    <row r="703" spans="1:7" ht="13.5">
      <c r="A703" s="113"/>
      <c r="B703" s="41"/>
      <c r="C703" s="71" t="s">
        <v>238</v>
      </c>
      <c r="D703" s="192" t="s">
        <v>115</v>
      </c>
      <c r="E703" s="172"/>
      <c r="F703" s="161">
        <v>1954.5</v>
      </c>
      <c r="G703" s="161">
        <v>1954.5</v>
      </c>
    </row>
    <row r="704" spans="1:7" ht="25.5">
      <c r="A704" s="113"/>
      <c r="B704" s="41" t="s">
        <v>369</v>
      </c>
      <c r="C704" s="79"/>
      <c r="D704" s="28" t="s">
        <v>370</v>
      </c>
      <c r="E704" s="172"/>
      <c r="F704" s="160">
        <f>F705</f>
        <v>41109.8</v>
      </c>
      <c r="G704" s="160">
        <f>G705</f>
        <v>2659.7</v>
      </c>
    </row>
    <row r="705" spans="1:7" ht="25.5">
      <c r="A705" s="113"/>
      <c r="B705" s="69" t="s">
        <v>371</v>
      </c>
      <c r="C705" s="109"/>
      <c r="D705" s="10" t="s">
        <v>372</v>
      </c>
      <c r="E705" s="172"/>
      <c r="F705" s="161">
        <f>F706</f>
        <v>41109.8</v>
      </c>
      <c r="G705" s="161">
        <f>G706</f>
        <v>2659.7</v>
      </c>
    </row>
    <row r="706" spans="1:7" ht="13.5">
      <c r="A706" s="113"/>
      <c r="B706" s="41"/>
      <c r="C706" s="71" t="s">
        <v>238</v>
      </c>
      <c r="D706" s="192" t="s">
        <v>115</v>
      </c>
      <c r="E706" s="172"/>
      <c r="F706" s="161">
        <v>41109.8</v>
      </c>
      <c r="G706" s="161">
        <v>2659.7</v>
      </c>
    </row>
    <row r="707" spans="1:7" ht="13.5">
      <c r="A707" s="113"/>
      <c r="B707" s="41" t="s">
        <v>589</v>
      </c>
      <c r="C707" s="79"/>
      <c r="D707" s="28" t="s">
        <v>133</v>
      </c>
      <c r="E707" s="173">
        <f>E708</f>
        <v>8128.9</v>
      </c>
      <c r="F707" s="160">
        <f>F708+F710+F721+F716</f>
        <v>23156.2</v>
      </c>
      <c r="G707" s="160">
        <f>G708+G710+G721+G716</f>
        <v>6218.5</v>
      </c>
    </row>
    <row r="708" spans="1:7" ht="153">
      <c r="A708" s="113"/>
      <c r="B708" s="69" t="s">
        <v>202</v>
      </c>
      <c r="C708" s="109"/>
      <c r="D708" s="10" t="s">
        <v>288</v>
      </c>
      <c r="E708" s="174">
        <f>E709</f>
        <v>8128.9</v>
      </c>
      <c r="F708" s="161">
        <f>F709</f>
        <v>20628.9</v>
      </c>
      <c r="G708" s="161">
        <f>G709</f>
        <v>4222.5</v>
      </c>
    </row>
    <row r="709" spans="1:7" ht="13.5">
      <c r="A709" s="113"/>
      <c r="B709" s="69"/>
      <c r="C709" s="71" t="s">
        <v>76</v>
      </c>
      <c r="D709" s="14" t="s">
        <v>48</v>
      </c>
      <c r="E709" s="174">
        <v>8128.9</v>
      </c>
      <c r="F709" s="158">
        <v>20628.9</v>
      </c>
      <c r="G709" s="158">
        <v>4222.5</v>
      </c>
    </row>
    <row r="710" spans="1:7" ht="51">
      <c r="A710" s="113"/>
      <c r="B710" s="69" t="s">
        <v>361</v>
      </c>
      <c r="C710" s="71"/>
      <c r="D710" s="133" t="s">
        <v>362</v>
      </c>
      <c r="E710" s="174"/>
      <c r="F710" s="158">
        <f>F711</f>
        <v>1673.1</v>
      </c>
      <c r="G710" s="158">
        <f>G711</f>
        <v>1316.8</v>
      </c>
    </row>
    <row r="711" spans="1:7" ht="13.5">
      <c r="A711" s="113"/>
      <c r="B711" s="69"/>
      <c r="C711" s="71" t="s">
        <v>238</v>
      </c>
      <c r="D711" s="192" t="s">
        <v>115</v>
      </c>
      <c r="E711" s="174"/>
      <c r="F711" s="158">
        <f>F712+F713+F714+F715</f>
        <v>1673.1</v>
      </c>
      <c r="G711" s="158">
        <f>G712+G713+G714+G715</f>
        <v>1316.8</v>
      </c>
    </row>
    <row r="712" spans="1:7" ht="13.5">
      <c r="A712" s="113"/>
      <c r="B712" s="69"/>
      <c r="C712" s="71"/>
      <c r="D712" s="192" t="s">
        <v>567</v>
      </c>
      <c r="E712" s="174"/>
      <c r="F712" s="158">
        <v>936.1</v>
      </c>
      <c r="G712" s="158">
        <v>701.3</v>
      </c>
    </row>
    <row r="713" spans="1:7" ht="13.5">
      <c r="A713" s="113"/>
      <c r="B713" s="69"/>
      <c r="C713" s="71"/>
      <c r="D713" s="14" t="s">
        <v>184</v>
      </c>
      <c r="E713" s="174"/>
      <c r="F713" s="158">
        <v>39.9</v>
      </c>
      <c r="G713" s="158">
        <v>24</v>
      </c>
    </row>
    <row r="714" spans="1:7" ht="13.5">
      <c r="A714" s="113"/>
      <c r="B714" s="69"/>
      <c r="C714" s="71"/>
      <c r="D714" s="14" t="s">
        <v>574</v>
      </c>
      <c r="E714" s="174"/>
      <c r="F714" s="158">
        <v>69.7</v>
      </c>
      <c r="G714" s="158">
        <v>57.4</v>
      </c>
    </row>
    <row r="715" spans="1:7" ht="13.5">
      <c r="A715" s="113"/>
      <c r="B715" s="69"/>
      <c r="C715" s="71"/>
      <c r="D715" s="14" t="s">
        <v>612</v>
      </c>
      <c r="E715" s="174"/>
      <c r="F715" s="158">
        <v>627.4</v>
      </c>
      <c r="G715" s="158">
        <v>534.1</v>
      </c>
    </row>
    <row r="716" spans="1:7" ht="51">
      <c r="A716" s="113"/>
      <c r="B716" s="69" t="s">
        <v>361</v>
      </c>
      <c r="C716" s="71"/>
      <c r="D716" s="133" t="s">
        <v>445</v>
      </c>
      <c r="E716" s="174"/>
      <c r="F716" s="158">
        <f>F717</f>
        <v>13.9</v>
      </c>
      <c r="G716" s="158">
        <f>G717</f>
        <v>13.9</v>
      </c>
    </row>
    <row r="717" spans="1:7" ht="13.5">
      <c r="A717" s="113"/>
      <c r="B717" s="69"/>
      <c r="C717" s="71" t="s">
        <v>238</v>
      </c>
      <c r="D717" s="192" t="s">
        <v>115</v>
      </c>
      <c r="E717" s="174"/>
      <c r="F717" s="158">
        <f>F718+F719+F720</f>
        <v>13.9</v>
      </c>
      <c r="G717" s="158">
        <f>G718+G719+G720</f>
        <v>13.9</v>
      </c>
    </row>
    <row r="718" spans="1:7" ht="13.5">
      <c r="A718" s="113"/>
      <c r="B718" s="69"/>
      <c r="C718" s="71"/>
      <c r="D718" s="192" t="s">
        <v>567</v>
      </c>
      <c r="E718" s="174"/>
      <c r="F718" s="158">
        <v>0.8</v>
      </c>
      <c r="G718" s="158">
        <v>0.8</v>
      </c>
    </row>
    <row r="719" spans="1:7" ht="13.5">
      <c r="A719" s="113"/>
      <c r="B719" s="69"/>
      <c r="C719" s="71"/>
      <c r="D719" s="14" t="s">
        <v>184</v>
      </c>
      <c r="E719" s="174"/>
      <c r="F719" s="158">
        <v>3.6</v>
      </c>
      <c r="G719" s="158">
        <v>3.6</v>
      </c>
    </row>
    <row r="720" spans="1:7" ht="13.5">
      <c r="A720" s="113"/>
      <c r="B720" s="69"/>
      <c r="C720" s="71"/>
      <c r="D720" s="14" t="s">
        <v>574</v>
      </c>
      <c r="E720" s="174"/>
      <c r="F720" s="158">
        <v>9.5</v>
      </c>
      <c r="G720" s="158">
        <v>9.5</v>
      </c>
    </row>
    <row r="721" spans="1:7" ht="25.5">
      <c r="A721" s="113"/>
      <c r="B721" s="69" t="s">
        <v>363</v>
      </c>
      <c r="C721" s="71"/>
      <c r="D721" s="193" t="s">
        <v>364</v>
      </c>
      <c r="E721" s="174"/>
      <c r="F721" s="158">
        <f>F722</f>
        <v>840.3000000000001</v>
      </c>
      <c r="G721" s="158">
        <f>G722</f>
        <v>665.3</v>
      </c>
    </row>
    <row r="722" spans="1:7" ht="13.5">
      <c r="A722" s="113"/>
      <c r="B722" s="69"/>
      <c r="C722" s="71" t="s">
        <v>85</v>
      </c>
      <c r="D722" s="193" t="s">
        <v>70</v>
      </c>
      <c r="E722" s="174"/>
      <c r="F722" s="158">
        <f>F723+F724+F725+F726</f>
        <v>840.3000000000001</v>
      </c>
      <c r="G722" s="158">
        <f>G723+G724+G725+G726</f>
        <v>665.3</v>
      </c>
    </row>
    <row r="723" spans="1:7" ht="13.5">
      <c r="A723" s="113"/>
      <c r="B723" s="69"/>
      <c r="C723" s="71"/>
      <c r="D723" s="193" t="s">
        <v>365</v>
      </c>
      <c r="E723" s="174"/>
      <c r="F723" s="158">
        <v>468.5</v>
      </c>
      <c r="G723" s="158">
        <v>351</v>
      </c>
    </row>
    <row r="724" spans="1:7" ht="13.5">
      <c r="A724" s="113"/>
      <c r="B724" s="69"/>
      <c r="C724" s="71"/>
      <c r="D724" s="193" t="s">
        <v>366</v>
      </c>
      <c r="E724" s="174"/>
      <c r="F724" s="158">
        <v>313.7</v>
      </c>
      <c r="G724" s="158">
        <v>267.1</v>
      </c>
    </row>
    <row r="725" spans="1:7" ht="13.5">
      <c r="A725" s="113"/>
      <c r="B725" s="69"/>
      <c r="C725" s="71"/>
      <c r="D725" s="193" t="s">
        <v>367</v>
      </c>
      <c r="E725" s="174"/>
      <c r="F725" s="158">
        <v>39.6</v>
      </c>
      <c r="G725" s="158">
        <v>33.4</v>
      </c>
    </row>
    <row r="726" spans="1:7" ht="13.5">
      <c r="A726" s="113"/>
      <c r="B726" s="69"/>
      <c r="C726" s="71"/>
      <c r="D726" s="193" t="s">
        <v>368</v>
      </c>
      <c r="E726" s="174"/>
      <c r="F726" s="158">
        <v>18.5</v>
      </c>
      <c r="G726" s="158">
        <v>13.8</v>
      </c>
    </row>
    <row r="727" spans="1:7" ht="25.5">
      <c r="A727" s="113"/>
      <c r="B727" s="41" t="s">
        <v>29</v>
      </c>
      <c r="C727" s="79"/>
      <c r="D727" s="135" t="s">
        <v>30</v>
      </c>
      <c r="E727" s="173">
        <f aca="true" t="shared" si="63" ref="E727:G728">E728</f>
        <v>1095</v>
      </c>
      <c r="F727" s="160">
        <f t="shared" si="63"/>
        <v>849.4000000000001</v>
      </c>
      <c r="G727" s="160">
        <f t="shared" si="63"/>
        <v>798.3000000000001</v>
      </c>
    </row>
    <row r="728" spans="1:7" ht="13.5">
      <c r="A728" s="113"/>
      <c r="B728" s="69" t="s">
        <v>198</v>
      </c>
      <c r="C728" s="71"/>
      <c r="D728" s="133" t="s">
        <v>32</v>
      </c>
      <c r="E728" s="174">
        <f t="shared" si="63"/>
        <v>1095</v>
      </c>
      <c r="F728" s="161">
        <f t="shared" si="63"/>
        <v>849.4000000000001</v>
      </c>
      <c r="G728" s="161">
        <f t="shared" si="63"/>
        <v>798.3000000000001</v>
      </c>
    </row>
    <row r="729" spans="1:7" ht="13.5">
      <c r="A729" s="113"/>
      <c r="B729" s="69"/>
      <c r="C729" s="71" t="s">
        <v>117</v>
      </c>
      <c r="D729" s="133" t="s">
        <v>118</v>
      </c>
      <c r="E729" s="174">
        <f>E730</f>
        <v>1095</v>
      </c>
      <c r="F729" s="161">
        <f>F730+F731+F732</f>
        <v>849.4000000000001</v>
      </c>
      <c r="G729" s="161">
        <f>G730+G731+G732</f>
        <v>798.3000000000001</v>
      </c>
    </row>
    <row r="730" spans="1:7" ht="13.5">
      <c r="A730" s="113"/>
      <c r="B730" s="41"/>
      <c r="C730" s="79"/>
      <c r="D730" s="148" t="s">
        <v>199</v>
      </c>
      <c r="E730" s="171">
        <v>1095</v>
      </c>
      <c r="F730" s="187">
        <v>742.1</v>
      </c>
      <c r="G730" s="158">
        <v>742.1</v>
      </c>
    </row>
    <row r="731" spans="1:7" ht="13.5">
      <c r="A731" s="113"/>
      <c r="B731" s="41"/>
      <c r="C731" s="79"/>
      <c r="D731" s="6" t="s">
        <v>524</v>
      </c>
      <c r="E731" s="171"/>
      <c r="F731" s="158">
        <v>76.1</v>
      </c>
      <c r="G731" s="158">
        <v>56.2</v>
      </c>
    </row>
    <row r="732" spans="1:7" ht="25.5">
      <c r="A732" s="113"/>
      <c r="B732" s="41"/>
      <c r="C732" s="79"/>
      <c r="D732" s="6" t="s">
        <v>210</v>
      </c>
      <c r="E732" s="171"/>
      <c r="F732" s="158">
        <v>31.2</v>
      </c>
      <c r="G732" s="158"/>
    </row>
    <row r="733" spans="1:7" ht="25.5">
      <c r="A733" s="113"/>
      <c r="B733" s="41" t="s">
        <v>31</v>
      </c>
      <c r="C733" s="79"/>
      <c r="D733" s="135" t="s">
        <v>211</v>
      </c>
      <c r="E733" s="174"/>
      <c r="F733" s="167">
        <f>F734+F737</f>
        <v>17150.6</v>
      </c>
      <c r="G733" s="167">
        <f>G734+G737</f>
        <v>14471.8</v>
      </c>
    </row>
    <row r="734" spans="1:7" ht="63.75">
      <c r="A734" s="113"/>
      <c r="B734" s="69" t="s">
        <v>373</v>
      </c>
      <c r="C734" s="79"/>
      <c r="D734" s="148" t="s">
        <v>374</v>
      </c>
      <c r="E734" s="174"/>
      <c r="F734" s="158">
        <f>F735</f>
        <v>3404.5</v>
      </c>
      <c r="G734" s="158">
        <f>G735</f>
        <v>3404.5</v>
      </c>
    </row>
    <row r="735" spans="1:7" ht="13.5">
      <c r="A735" s="113"/>
      <c r="B735" s="41"/>
      <c r="C735" s="71" t="s">
        <v>76</v>
      </c>
      <c r="D735" s="14" t="s">
        <v>48</v>
      </c>
      <c r="E735" s="174"/>
      <c r="F735" s="158">
        <f>F736</f>
        <v>3404.5</v>
      </c>
      <c r="G735" s="158">
        <f>G736</f>
        <v>3404.5</v>
      </c>
    </row>
    <row r="736" spans="1:7" ht="63.75">
      <c r="A736" s="113"/>
      <c r="B736" s="41"/>
      <c r="C736" s="79"/>
      <c r="D736" s="148" t="s">
        <v>375</v>
      </c>
      <c r="E736" s="174"/>
      <c r="F736" s="158">
        <v>3404.5</v>
      </c>
      <c r="G736" s="158">
        <v>3404.5</v>
      </c>
    </row>
    <row r="737" spans="1:7" ht="63.75">
      <c r="A737" s="113"/>
      <c r="B737" s="69" t="s">
        <v>446</v>
      </c>
      <c r="C737" s="79"/>
      <c r="D737" s="148" t="s">
        <v>447</v>
      </c>
      <c r="E737" s="174"/>
      <c r="F737" s="158">
        <f>F738</f>
        <v>13746.1</v>
      </c>
      <c r="G737" s="158">
        <f>G738</f>
        <v>11067.3</v>
      </c>
    </row>
    <row r="738" spans="1:7" ht="13.5">
      <c r="A738" s="113"/>
      <c r="B738" s="41"/>
      <c r="C738" s="71" t="s">
        <v>76</v>
      </c>
      <c r="D738" s="14" t="s">
        <v>48</v>
      </c>
      <c r="E738" s="174"/>
      <c r="F738" s="158">
        <v>13746.1</v>
      </c>
      <c r="G738" s="158">
        <v>11067.3</v>
      </c>
    </row>
    <row r="739" spans="1:7" ht="13.5">
      <c r="A739" s="113"/>
      <c r="B739" s="41" t="s">
        <v>71</v>
      </c>
      <c r="C739" s="79"/>
      <c r="D739" s="136" t="s">
        <v>41</v>
      </c>
      <c r="E739" s="174"/>
      <c r="F739" s="167">
        <f aca="true" t="shared" si="64" ref="F739:G741">F740</f>
        <v>719.7</v>
      </c>
      <c r="G739" s="167">
        <f t="shared" si="64"/>
        <v>658.6</v>
      </c>
    </row>
    <row r="740" spans="1:7" ht="63.75">
      <c r="A740" s="113"/>
      <c r="B740" s="69" t="s">
        <v>72</v>
      </c>
      <c r="C740" s="71"/>
      <c r="D740" s="137" t="s">
        <v>166</v>
      </c>
      <c r="E740" s="174"/>
      <c r="F740" s="158">
        <f t="shared" si="64"/>
        <v>719.7</v>
      </c>
      <c r="G740" s="158">
        <f t="shared" si="64"/>
        <v>658.6</v>
      </c>
    </row>
    <row r="741" spans="1:7" ht="38.25">
      <c r="A741" s="113"/>
      <c r="B741" s="69" t="s">
        <v>282</v>
      </c>
      <c r="C741" s="71"/>
      <c r="D741" s="14" t="s">
        <v>283</v>
      </c>
      <c r="E741" s="174"/>
      <c r="F741" s="158">
        <f t="shared" si="64"/>
        <v>719.7</v>
      </c>
      <c r="G741" s="158">
        <f t="shared" si="64"/>
        <v>658.6</v>
      </c>
    </row>
    <row r="742" spans="1:7" ht="13.5">
      <c r="A742" s="113"/>
      <c r="B742" s="69"/>
      <c r="C742" s="71" t="s">
        <v>76</v>
      </c>
      <c r="D742" s="14" t="s">
        <v>48</v>
      </c>
      <c r="E742" s="174"/>
      <c r="F742" s="158">
        <v>719.7</v>
      </c>
      <c r="G742" s="158">
        <v>658.6</v>
      </c>
    </row>
    <row r="743" spans="1:7" ht="13.5">
      <c r="A743" s="113"/>
      <c r="B743" s="41" t="s">
        <v>244</v>
      </c>
      <c r="C743" s="79"/>
      <c r="D743" s="135" t="s">
        <v>245</v>
      </c>
      <c r="E743" s="174"/>
      <c r="F743" s="167">
        <f>F744</f>
        <v>22206.6</v>
      </c>
      <c r="G743" s="167">
        <f>G744</f>
        <v>1403.7</v>
      </c>
    </row>
    <row r="744" spans="1:7" ht="25.5">
      <c r="A744" s="113"/>
      <c r="B744" s="69" t="s">
        <v>376</v>
      </c>
      <c r="C744" s="79"/>
      <c r="D744" s="148" t="s">
        <v>377</v>
      </c>
      <c r="E744" s="174"/>
      <c r="F744" s="158">
        <f>F745</f>
        <v>22206.6</v>
      </c>
      <c r="G744" s="158">
        <f>G745</f>
        <v>1403.7</v>
      </c>
    </row>
    <row r="745" spans="1:7" ht="13.5">
      <c r="A745" s="113"/>
      <c r="B745" s="69"/>
      <c r="C745" s="71" t="s">
        <v>238</v>
      </c>
      <c r="D745" s="192" t="s">
        <v>115</v>
      </c>
      <c r="E745" s="174"/>
      <c r="F745" s="158">
        <v>22206.6</v>
      </c>
      <c r="G745" s="158">
        <v>1403.7</v>
      </c>
    </row>
    <row r="746" spans="1:7" ht="13.5">
      <c r="A746" s="113"/>
      <c r="B746" s="41" t="s">
        <v>55</v>
      </c>
      <c r="C746" s="108"/>
      <c r="D746" s="8" t="s">
        <v>56</v>
      </c>
      <c r="E746" s="170">
        <f>E747+E749</f>
        <v>8403.3</v>
      </c>
      <c r="F746" s="160">
        <f>F747+F749</f>
        <v>13201.699999999999</v>
      </c>
      <c r="G746" s="160">
        <f>G747+G749</f>
        <v>3846.2</v>
      </c>
    </row>
    <row r="747" spans="1:7" ht="38.25">
      <c r="A747" s="113"/>
      <c r="B747" s="69" t="s">
        <v>203</v>
      </c>
      <c r="C747" s="122"/>
      <c r="D747" s="70" t="s">
        <v>274</v>
      </c>
      <c r="E747" s="174">
        <f>E748</f>
        <v>7500</v>
      </c>
      <c r="F747" s="161">
        <f>F748</f>
        <v>12298.4</v>
      </c>
      <c r="G747" s="161">
        <f>G748</f>
        <v>3023.9</v>
      </c>
    </row>
    <row r="748" spans="1:7" ht="13.5">
      <c r="A748" s="113"/>
      <c r="B748" s="69"/>
      <c r="C748" s="71" t="s">
        <v>98</v>
      </c>
      <c r="D748" s="14" t="s">
        <v>86</v>
      </c>
      <c r="E748" s="174">
        <v>7500</v>
      </c>
      <c r="F748" s="158">
        <v>12298.4</v>
      </c>
      <c r="G748" s="158">
        <v>3023.9</v>
      </c>
    </row>
    <row r="749" spans="1:7" ht="38.25">
      <c r="A749" s="113"/>
      <c r="B749" s="69" t="s">
        <v>438</v>
      </c>
      <c r="C749" s="122"/>
      <c r="D749" s="70" t="s">
        <v>439</v>
      </c>
      <c r="E749" s="174">
        <f>E750</f>
        <v>903.3</v>
      </c>
      <c r="F749" s="158">
        <f>F750</f>
        <v>903.3</v>
      </c>
      <c r="G749" s="158">
        <f>G750</f>
        <v>822.3</v>
      </c>
    </row>
    <row r="750" spans="1:7" ht="13.5">
      <c r="A750" s="113"/>
      <c r="B750" s="69"/>
      <c r="C750" s="71" t="s">
        <v>98</v>
      </c>
      <c r="D750" s="14" t="s">
        <v>86</v>
      </c>
      <c r="E750" s="174">
        <v>903.3</v>
      </c>
      <c r="F750" s="158">
        <v>903.3</v>
      </c>
      <c r="G750" s="158">
        <v>822.3</v>
      </c>
    </row>
    <row r="751" spans="1:7" ht="13.5">
      <c r="A751" s="113" t="s">
        <v>7</v>
      </c>
      <c r="B751" s="41"/>
      <c r="C751" s="79"/>
      <c r="D751" s="35" t="s">
        <v>200</v>
      </c>
      <c r="E751" s="175">
        <f>E752</f>
        <v>37829.2</v>
      </c>
      <c r="F751" s="162">
        <f aca="true" t="shared" si="65" ref="F751:G754">F752</f>
        <v>31769.2</v>
      </c>
      <c r="G751" s="162">
        <f t="shared" si="65"/>
        <v>21239.600000000002</v>
      </c>
    </row>
    <row r="752" spans="1:7" ht="13.5">
      <c r="A752" s="113"/>
      <c r="B752" s="41" t="s">
        <v>71</v>
      </c>
      <c r="C752" s="79"/>
      <c r="D752" s="130" t="s">
        <v>41</v>
      </c>
      <c r="E752" s="173">
        <f>E753</f>
        <v>37829.2</v>
      </c>
      <c r="F752" s="160">
        <f t="shared" si="65"/>
        <v>31769.2</v>
      </c>
      <c r="G752" s="160">
        <f t="shared" si="65"/>
        <v>21239.600000000002</v>
      </c>
    </row>
    <row r="753" spans="1:7" ht="63.75">
      <c r="A753" s="113"/>
      <c r="B753" s="69" t="s">
        <v>72</v>
      </c>
      <c r="C753" s="114"/>
      <c r="D753" s="129" t="s">
        <v>166</v>
      </c>
      <c r="E753" s="174">
        <f>E754</f>
        <v>37829.2</v>
      </c>
      <c r="F753" s="161">
        <f t="shared" si="65"/>
        <v>31769.2</v>
      </c>
      <c r="G753" s="161">
        <f t="shared" si="65"/>
        <v>21239.600000000002</v>
      </c>
    </row>
    <row r="754" spans="1:7" ht="38.25">
      <c r="A754" s="113"/>
      <c r="B754" s="69" t="s">
        <v>214</v>
      </c>
      <c r="C754" s="114"/>
      <c r="D754" s="149" t="s">
        <v>287</v>
      </c>
      <c r="E754" s="174">
        <f>E755</f>
        <v>37829.2</v>
      </c>
      <c r="F754" s="161">
        <f t="shared" si="65"/>
        <v>31769.2</v>
      </c>
      <c r="G754" s="161">
        <f t="shared" si="65"/>
        <v>21239.600000000002</v>
      </c>
    </row>
    <row r="755" spans="1:7" ht="13.5">
      <c r="A755" s="113"/>
      <c r="B755" s="41"/>
      <c r="C755" s="114" t="s">
        <v>76</v>
      </c>
      <c r="D755" s="42" t="s">
        <v>48</v>
      </c>
      <c r="E755" s="174">
        <f>E756</f>
        <v>37829.2</v>
      </c>
      <c r="F755" s="187">
        <f>F756+F757</f>
        <v>31769.2</v>
      </c>
      <c r="G755" s="158">
        <f>G756+G757</f>
        <v>21239.600000000002</v>
      </c>
    </row>
    <row r="756" spans="1:7" ht="38.25">
      <c r="A756" s="113"/>
      <c r="B756" s="41"/>
      <c r="C756" s="71"/>
      <c r="D756" s="149" t="s">
        <v>287</v>
      </c>
      <c r="E756" s="174">
        <v>37829.2</v>
      </c>
      <c r="F756" s="187">
        <v>30971</v>
      </c>
      <c r="G756" s="158">
        <v>20441.4</v>
      </c>
    </row>
    <row r="757" spans="1:7" ht="38.25">
      <c r="A757" s="113"/>
      <c r="B757" s="41"/>
      <c r="C757" s="71"/>
      <c r="D757" s="149" t="s">
        <v>378</v>
      </c>
      <c r="E757" s="174"/>
      <c r="F757" s="158">
        <v>798.2</v>
      </c>
      <c r="G757" s="158">
        <v>798.2</v>
      </c>
    </row>
    <row r="758" spans="1:7" ht="12.75">
      <c r="A758" s="91" t="s">
        <v>314</v>
      </c>
      <c r="B758" s="41"/>
      <c r="C758" s="91"/>
      <c r="D758" s="146" t="s">
        <v>41</v>
      </c>
      <c r="E758" s="173">
        <f>E759</f>
        <v>84270</v>
      </c>
      <c r="F758" s="160">
        <f aca="true" t="shared" si="66" ref="F758:G761">F759</f>
        <v>84270</v>
      </c>
      <c r="G758" s="160">
        <f t="shared" si="66"/>
        <v>84270</v>
      </c>
    </row>
    <row r="759" spans="1:7" ht="40.5">
      <c r="A759" s="113" t="s">
        <v>315</v>
      </c>
      <c r="B759" s="41"/>
      <c r="C759" s="113"/>
      <c r="D759" s="147" t="s">
        <v>316</v>
      </c>
      <c r="E759" s="175">
        <f>E760</f>
        <v>84270</v>
      </c>
      <c r="F759" s="162">
        <f t="shared" si="66"/>
        <v>84270</v>
      </c>
      <c r="G759" s="162">
        <f t="shared" si="66"/>
        <v>84270</v>
      </c>
    </row>
    <row r="760" spans="1:7" ht="12.75">
      <c r="A760" s="91"/>
      <c r="B760" s="41" t="s">
        <v>71</v>
      </c>
      <c r="C760" s="91"/>
      <c r="D760" s="7" t="s">
        <v>41</v>
      </c>
      <c r="E760" s="173">
        <f>E761</f>
        <v>84270</v>
      </c>
      <c r="F760" s="160">
        <f t="shared" si="66"/>
        <v>84270</v>
      </c>
      <c r="G760" s="160">
        <f t="shared" si="66"/>
        <v>84270</v>
      </c>
    </row>
    <row r="761" spans="1:7" ht="51">
      <c r="A761" s="113"/>
      <c r="B761" s="69" t="s">
        <v>317</v>
      </c>
      <c r="C761" s="71"/>
      <c r="D761" s="14" t="s">
        <v>318</v>
      </c>
      <c r="E761" s="174">
        <f>E762</f>
        <v>84270</v>
      </c>
      <c r="F761" s="161">
        <f t="shared" si="66"/>
        <v>84270</v>
      </c>
      <c r="G761" s="161">
        <f t="shared" si="66"/>
        <v>84270</v>
      </c>
    </row>
    <row r="762" spans="1:7" ht="13.5">
      <c r="A762" s="113"/>
      <c r="B762" s="41"/>
      <c r="C762" s="71" t="s">
        <v>238</v>
      </c>
      <c r="D762" s="14" t="s">
        <v>115</v>
      </c>
      <c r="E762" s="174">
        <v>84270</v>
      </c>
      <c r="F762" s="187">
        <v>84270</v>
      </c>
      <c r="G762" s="187">
        <v>84270</v>
      </c>
    </row>
    <row r="763" spans="1:7" ht="15.75">
      <c r="A763" s="123"/>
      <c r="B763" s="41"/>
      <c r="C763" s="123"/>
      <c r="D763" s="29" t="s">
        <v>8</v>
      </c>
      <c r="E763" s="179">
        <f>E693+E586+E536+E389+E382+E243+E194+E135+E9+E758</f>
        <v>2261853.8</v>
      </c>
      <c r="F763" s="168">
        <f>F693+F586+F536+F389+F382+F243+F194+F135+F9+F758</f>
        <v>2750798.9</v>
      </c>
      <c r="G763" s="168">
        <f>G693+G586+G536+G389+G382+G243+G194+G135+G9+G758</f>
        <v>2140261.5</v>
      </c>
    </row>
    <row r="764" spans="1:7" ht="31.5">
      <c r="A764" s="123"/>
      <c r="B764" s="41"/>
      <c r="C764" s="123"/>
      <c r="D764" s="194" t="s">
        <v>415</v>
      </c>
      <c r="E764" s="179"/>
      <c r="F764" s="196">
        <v>109452.2</v>
      </c>
      <c r="G764" s="196">
        <v>67708.4</v>
      </c>
    </row>
    <row r="765" spans="1:7" ht="31.5">
      <c r="A765" s="123"/>
      <c r="B765" s="41"/>
      <c r="C765" s="123"/>
      <c r="D765" s="195" t="s">
        <v>416</v>
      </c>
      <c r="E765" s="197">
        <f>E763-E764</f>
        <v>2261853.8</v>
      </c>
      <c r="F765" s="168">
        <f>F763-F764</f>
        <v>2641346.6999999997</v>
      </c>
      <c r="G765" s="168">
        <f>G763-G764</f>
        <v>2072553.1</v>
      </c>
    </row>
    <row r="766" spans="1:7" ht="12.75">
      <c r="A766" s="124"/>
      <c r="B766" s="61"/>
      <c r="C766" s="124"/>
      <c r="D766" s="30"/>
      <c r="E766" s="180"/>
      <c r="F766" s="165"/>
      <c r="G766" s="165"/>
    </row>
    <row r="767" spans="1:7" ht="15.75">
      <c r="A767" s="125"/>
      <c r="B767" s="127"/>
      <c r="C767" s="123"/>
      <c r="D767" s="185" t="s">
        <v>338</v>
      </c>
      <c r="E767" s="186">
        <v>-228741.9</v>
      </c>
      <c r="F767" s="186">
        <v>-204971</v>
      </c>
      <c r="G767" s="186">
        <v>294039.9</v>
      </c>
    </row>
    <row r="768" spans="1:7" ht="12.75">
      <c r="A768" s="125"/>
      <c r="B768" s="127"/>
      <c r="C768" s="125"/>
      <c r="D768" s="150"/>
      <c r="E768" s="181"/>
      <c r="F768" s="165"/>
      <c r="G768" s="165"/>
    </row>
    <row r="769" spans="1:5" ht="12.75">
      <c r="A769" s="125"/>
      <c r="B769" s="127"/>
      <c r="C769" s="125"/>
      <c r="D769" s="150"/>
      <c r="E769" s="181"/>
    </row>
    <row r="770" spans="1:7" ht="12.75">
      <c r="A770" s="125"/>
      <c r="B770" s="127"/>
      <c r="C770" s="200"/>
      <c r="D770" s="201"/>
      <c r="E770" s="201"/>
      <c r="F770" s="201"/>
      <c r="G770" s="201"/>
    </row>
    <row r="771" spans="1:5" ht="12.75">
      <c r="A771" s="125"/>
      <c r="B771" s="127"/>
      <c r="C771" s="125"/>
      <c r="D771" s="150"/>
      <c r="E771" s="181"/>
    </row>
    <row r="772" spans="1:5" ht="12.75">
      <c r="A772" s="125"/>
      <c r="B772" s="127"/>
      <c r="C772" s="125"/>
      <c r="D772" s="150"/>
      <c r="E772" s="181"/>
    </row>
    <row r="773" spans="1:5" ht="12.75">
      <c r="A773" s="125"/>
      <c r="B773" s="127"/>
      <c r="C773" s="125"/>
      <c r="D773" s="150"/>
      <c r="E773" s="181"/>
    </row>
    <row r="774" spans="1:5" ht="12.75">
      <c r="A774" s="125"/>
      <c r="B774" s="127"/>
      <c r="C774" s="125"/>
      <c r="D774" s="150"/>
      <c r="E774" s="181"/>
    </row>
    <row r="775" spans="1:5" ht="12.75">
      <c r="A775" s="125"/>
      <c r="B775" s="127"/>
      <c r="C775" s="125"/>
      <c r="D775" s="150"/>
      <c r="E775" s="181"/>
    </row>
    <row r="776" spans="1:5" ht="12.75">
      <c r="A776" s="125"/>
      <c r="B776" s="127"/>
      <c r="C776" s="125"/>
      <c r="D776" s="150"/>
      <c r="E776" s="181"/>
    </row>
    <row r="777" spans="1:5" ht="12.75">
      <c r="A777" s="125"/>
      <c r="B777" s="127"/>
      <c r="C777" s="125"/>
      <c r="D777" s="150"/>
      <c r="E777" s="181"/>
    </row>
    <row r="778" spans="1:5" ht="12.75">
      <c r="A778" s="125"/>
      <c r="B778" s="127"/>
      <c r="C778" s="125"/>
      <c r="D778" s="150"/>
      <c r="E778" s="181"/>
    </row>
    <row r="779" spans="1:5" ht="12.75">
      <c r="A779" s="125"/>
      <c r="B779" s="127"/>
      <c r="C779" s="125"/>
      <c r="D779" s="150"/>
      <c r="E779" s="181"/>
    </row>
    <row r="780" spans="1:5" ht="12.75">
      <c r="A780" s="125"/>
      <c r="B780" s="127"/>
      <c r="C780" s="125"/>
      <c r="D780" s="150"/>
      <c r="E780" s="181"/>
    </row>
    <row r="781" spans="1:5" ht="12.75">
      <c r="A781" s="125"/>
      <c r="B781" s="127"/>
      <c r="C781" s="125"/>
      <c r="D781" s="150"/>
      <c r="E781" s="181"/>
    </row>
    <row r="782" spans="1:5" ht="12.75">
      <c r="A782" s="125"/>
      <c r="B782" s="127"/>
      <c r="C782" s="125"/>
      <c r="D782" s="150"/>
      <c r="E782" s="181"/>
    </row>
    <row r="783" spans="1:5" ht="12.75">
      <c r="A783" s="125"/>
      <c r="B783" s="127"/>
      <c r="C783" s="125"/>
      <c r="D783" s="150"/>
      <c r="E783" s="181"/>
    </row>
    <row r="784" spans="1:5" ht="12.75">
      <c r="A784" s="125"/>
      <c r="B784" s="127"/>
      <c r="C784" s="125"/>
      <c r="D784" s="150"/>
      <c r="E784" s="181"/>
    </row>
    <row r="785" spans="1:5" ht="12.75">
      <c r="A785" s="125"/>
      <c r="B785" s="127"/>
      <c r="C785" s="125"/>
      <c r="D785" s="150"/>
      <c r="E785" s="181"/>
    </row>
    <row r="786" spans="1:5" ht="12.75">
      <c r="A786" s="125"/>
      <c r="B786" s="127"/>
      <c r="C786" s="125"/>
      <c r="D786" s="150"/>
      <c r="E786" s="181"/>
    </row>
    <row r="787" spans="1:5" ht="12.75">
      <c r="A787" s="125"/>
      <c r="B787" s="127"/>
      <c r="C787" s="125"/>
      <c r="D787" s="150"/>
      <c r="E787" s="181"/>
    </row>
    <row r="788" spans="1:5" ht="12.75">
      <c r="A788" s="125"/>
      <c r="B788" s="127"/>
      <c r="C788" s="125"/>
      <c r="D788" s="150"/>
      <c r="E788" s="181"/>
    </row>
    <row r="789" spans="1:5" ht="12.75">
      <c r="A789" s="125"/>
      <c r="B789" s="127"/>
      <c r="C789" s="125"/>
      <c r="D789" s="150"/>
      <c r="E789" s="181"/>
    </row>
    <row r="790" spans="1:5" ht="12.75">
      <c r="A790" s="125"/>
      <c r="B790" s="127"/>
      <c r="C790" s="125"/>
      <c r="D790" s="150"/>
      <c r="E790" s="181"/>
    </row>
    <row r="791" spans="1:5" ht="12.75">
      <c r="A791" s="125"/>
      <c r="B791" s="127"/>
      <c r="C791" s="125"/>
      <c r="D791" s="150"/>
      <c r="E791" s="181"/>
    </row>
    <row r="792" spans="1:5" ht="12.75">
      <c r="A792" s="125"/>
      <c r="B792" s="127"/>
      <c r="C792" s="125"/>
      <c r="D792" s="150"/>
      <c r="E792" s="181"/>
    </row>
    <row r="793" spans="1:5" ht="12.75">
      <c r="A793" s="125"/>
      <c r="B793" s="127"/>
      <c r="C793" s="125"/>
      <c r="D793" s="150"/>
      <c r="E793" s="181"/>
    </row>
    <row r="794" spans="1:5" ht="12.75">
      <c r="A794" s="125"/>
      <c r="B794" s="127"/>
      <c r="C794" s="125"/>
      <c r="D794" s="150"/>
      <c r="E794" s="181"/>
    </row>
    <row r="795" spans="1:4" ht="12.75">
      <c r="A795" s="125"/>
      <c r="B795" s="127"/>
      <c r="C795" s="125"/>
      <c r="D795" s="150"/>
    </row>
    <row r="796" spans="1:4" ht="12.75">
      <c r="A796" s="125"/>
      <c r="B796" s="127"/>
      <c r="C796" s="125"/>
      <c r="D796" s="150"/>
    </row>
    <row r="797" spans="1:4" ht="12.75">
      <c r="A797" s="125"/>
      <c r="B797" s="127"/>
      <c r="C797" s="125"/>
      <c r="D797" s="150"/>
    </row>
    <row r="798" spans="1:4" ht="12.75">
      <c r="A798" s="125"/>
      <c r="B798" s="127"/>
      <c r="C798" s="125"/>
      <c r="D798" s="150"/>
    </row>
    <row r="799" spans="1:4" ht="12.75">
      <c r="A799" s="125"/>
      <c r="B799" s="127"/>
      <c r="C799" s="125"/>
      <c r="D799" s="150"/>
    </row>
    <row r="800" spans="1:4" ht="12.75">
      <c r="A800" s="125"/>
      <c r="B800" s="127"/>
      <c r="C800" s="125"/>
      <c r="D800" s="150"/>
    </row>
    <row r="801" spans="1:4" ht="12.75">
      <c r="A801" s="125"/>
      <c r="B801" s="127"/>
      <c r="C801" s="125"/>
      <c r="D801" s="150"/>
    </row>
    <row r="802" spans="1:4" ht="12.75">
      <c r="A802" s="125"/>
      <c r="B802" s="127"/>
      <c r="C802" s="125"/>
      <c r="D802" s="150"/>
    </row>
    <row r="803" spans="1:4" ht="12.75">
      <c r="A803" s="125"/>
      <c r="B803" s="127"/>
      <c r="C803" s="125"/>
      <c r="D803" s="150"/>
    </row>
    <row r="804" spans="1:3" ht="12.75">
      <c r="A804" s="125"/>
      <c r="B804" s="127"/>
      <c r="C804" s="125"/>
    </row>
    <row r="805" ht="12.75">
      <c r="B805" s="127"/>
    </row>
    <row r="806" ht="12.75">
      <c r="B806" s="127"/>
    </row>
    <row r="807" ht="12.75">
      <c r="B807" s="127"/>
    </row>
    <row r="808" ht="12.75">
      <c r="B808" s="127"/>
    </row>
    <row r="809" ht="12.75">
      <c r="B809" s="127"/>
    </row>
    <row r="810" ht="12.75">
      <c r="B810" s="127"/>
    </row>
    <row r="811" ht="12.75">
      <c r="B811" s="127"/>
    </row>
    <row r="812" ht="12.75">
      <c r="B812" s="127"/>
    </row>
    <row r="813" ht="12.75">
      <c r="B813" s="127"/>
    </row>
    <row r="814" ht="12.75">
      <c r="B814" s="127"/>
    </row>
    <row r="815" ht="12.75">
      <c r="B815" s="127"/>
    </row>
    <row r="816" ht="12.75">
      <c r="B816" s="127"/>
    </row>
    <row r="817" ht="12.75">
      <c r="B817" s="127"/>
    </row>
    <row r="818" ht="12.75">
      <c r="B818" s="127"/>
    </row>
    <row r="819" ht="12.75">
      <c r="B819" s="127"/>
    </row>
    <row r="820" ht="12.75">
      <c r="B820" s="127"/>
    </row>
    <row r="821" ht="12.75">
      <c r="B821" s="127"/>
    </row>
    <row r="822" ht="12.75">
      <c r="B822" s="127"/>
    </row>
    <row r="823" ht="12.75">
      <c r="B823" s="127"/>
    </row>
    <row r="824" ht="12.75">
      <c r="B824" s="127"/>
    </row>
    <row r="825" ht="12.75">
      <c r="B825" s="127"/>
    </row>
    <row r="826" ht="12.75">
      <c r="B826" s="127"/>
    </row>
    <row r="827" ht="12.75">
      <c r="B827" s="127"/>
    </row>
    <row r="828" ht="12.75">
      <c r="B828" s="127"/>
    </row>
  </sheetData>
  <mergeCells count="5">
    <mergeCell ref="C770:G770"/>
    <mergeCell ref="B6:G6"/>
    <mergeCell ref="E2:G2"/>
    <mergeCell ref="E1:G1"/>
    <mergeCell ref="E3:G3"/>
  </mergeCells>
  <printOptions/>
  <pageMargins left="0.7874015748031497" right="0.3937007874015748" top="0.5905511811023623" bottom="0.3937007874015748" header="0.5118110236220472" footer="0.31496062992125984"/>
  <pageSetup horizontalDpi="1200" verticalDpi="12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evtyuhova_g</cp:lastModifiedBy>
  <cp:lastPrinted>2009-11-17T03:58:24Z</cp:lastPrinted>
  <dcterms:created xsi:type="dcterms:W3CDTF">2005-09-01T09:08:31Z</dcterms:created>
  <dcterms:modified xsi:type="dcterms:W3CDTF">2009-11-18T06:19:07Z</dcterms:modified>
  <cp:category/>
  <cp:version/>
  <cp:contentType/>
  <cp:contentStatus/>
</cp:coreProperties>
</file>