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252" windowWidth="15456" windowHeight="10320" activeTab="0"/>
  </bookViews>
  <sheets>
    <sheet name="Приложение2" sheetId="1" r:id="rId1"/>
  </sheets>
  <definedNames>
    <definedName name="_Date_">#REF!</definedName>
    <definedName name="_Otchet_Period_Source__AT_ObjectName">#REF!</definedName>
    <definedName name="_Period_">#REF!</definedName>
    <definedName name="_xlnm._FilterDatabase" localSheetId="0" hidden="1">'Приложение2'!$A$10:$K$256</definedName>
    <definedName name="_xlnm.Print_Titles" localSheetId="0">'Приложение2'!$8:$10</definedName>
  </definedNames>
  <calcPr fullCalcOnLoad="1"/>
</workbook>
</file>

<file path=xl/sharedStrings.xml><?xml version="1.0" encoding="utf-8"?>
<sst xmlns="http://schemas.openxmlformats.org/spreadsheetml/2006/main" count="504" uniqueCount="501">
  <si>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</si>
  <si>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2 02 03070 04 0000 151</t>
  </si>
  <si>
    <t>2 02 03077 00 0000 151</t>
  </si>
  <si>
    <t>Субвенции бюджетам  на приобретение жилья гражданами, уволенными с военной службы (службы), и приравненными к ним лицами</t>
  </si>
  <si>
    <t>2 02 03077 04 0000 151</t>
  </si>
  <si>
    <t>Субвенции бюджетам городских округов на приобретение жилья гражданами, уволенными с военной службы (службы), и приравненными к ним лицами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</si>
  <si>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</si>
  <si>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</si>
  <si>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</si>
  <si>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</si>
  <si>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2 02 04000 00 0000 151</t>
  </si>
  <si>
    <t>Иные межбюджетные трансферты</t>
  </si>
  <si>
    <t>2 02 04005 00 0000 151</t>
  </si>
  <si>
    <t>2 02 04005 04 0000 151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</si>
  <si>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</si>
  <si>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</si>
  <si>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</si>
  <si>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</si>
  <si>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</si>
  <si>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</si>
  <si>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2 02 04029 04 0000 151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</si>
  <si>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</si>
  <si>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</si>
  <si>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2 02 04034 00 0000 151</t>
  </si>
  <si>
    <t>Межбюджетные трансферты, передаваемые бюджетам на реализацию программ  и мероприятий по модернизации здравоохранения</t>
  </si>
  <si>
    <t>2 02 04034 00 0001 151</t>
  </si>
  <si>
    <t>Межбюджетные трансферты, передаваемые бюджетам городских округов на реализацию программ  и мероприятий по модернизации здравоохранения в части укрепления материально-технической базы медицинских учреждений</t>
  </si>
  <si>
    <t>2 02 04034 04 0001 151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</si>
  <si>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</si>
  <si>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2 02 04034 00 0002 151</t>
  </si>
  <si>
    <t>2 02 04034 04 0002 151</t>
  </si>
  <si>
    <t>2 02 04999 00 0000 151</t>
  </si>
  <si>
    <t>Прочие межбюджетные трансферты, передаваемые бюджетам</t>
  </si>
  <si>
    <t>2 02 04999 04 0000 151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</si>
  <si>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</si>
  <si>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</si>
  <si>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</si>
  <si>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</si>
  <si>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Субсидии бюджетам городских округов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</si>
  <si>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2 18 00000 00 0000 000</t>
  </si>
  <si>
    <t>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</si>
  <si>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</si>
  <si>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2 18 04000 04 0000 180</t>
  </si>
  <si>
    <t>Доходы бюджетов городских округов от возврата  организациями остатков субсидий прошлых лет</t>
  </si>
  <si>
    <t>2 18 04020 04 0000 180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</si>
  <si>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</si>
  <si>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</si>
  <si>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2 19 04000 04 0000 151</t>
  </si>
  <si>
    <t xml:space="preserve">Возврат остатков субсидий, субвенций и иных межбюджетных трансфертов, имеющих целевое назначение, прошлых лет из  бюджетов городских округов </t>
  </si>
  <si>
    <t>ВСЕГО ДОХОДОВ: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</si>
  <si>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</si>
  <si>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</si>
  <si>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</si>
  <si>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</si>
  <si>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</si>
  <si>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</si>
  <si>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</si>
  <si>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</si>
  <si>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</si>
  <si>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</si>
  <si>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</si>
  <si>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</si>
  <si>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</si>
  <si>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 городских  округов  (за исключением имущества муниципальных бюджетных и автономных учреждений, а также имущества муниципальных унитарных   предприятий, в том  числе  казенных),  в   части   реализации   материальных  запасов по указанному имуществу</t>
  </si>
  <si>
    <t xml:space="preserve"> 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бюджетных и автономных учреждений),  в  части  реализации  материальных  запасов  по  указанному имуществу</t>
  </si>
  <si>
    <t>Субвенции бюджетам 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</si>
  <si>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>Субвенции бюджетам городских округов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</si>
  <si>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 xml:space="preserve">Субвенции бюджетам муниципальных образований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</si>
  <si>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</si>
  <si>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</si>
  <si>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</si>
  <si>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Межбюджетные трансферты, передаваемые бюджетам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</si>
  <si>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 xml:space="preserve"> Межбюджетные трансферты, передаваемые бюджетам городских округов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</si>
  <si>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</si>
  <si>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</si>
  <si>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</si>
  <si>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</si>
  <si>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</si>
  <si>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1 16 25000 00 0000 140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</si>
  <si>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</si>
  <si>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</si>
  <si>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</si>
  <si>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2 02 02088 00 0000 151</t>
  </si>
  <si>
    <t>2 02 02088 04 0000 151</t>
  </si>
  <si>
    <t>2 02 02088 04 0001 151</t>
  </si>
  <si>
    <t>2 02 03078 00 0000 151</t>
  </si>
  <si>
    <t>2 02 03078 04 0000 151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</si>
  <si>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</si>
  <si>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</si>
  <si>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</si>
  <si>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</si>
  <si>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</si>
  <si>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</si>
  <si>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</si>
  <si>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</si>
  <si>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</si>
  <si>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</si>
  <si>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1 16 25050 01 0000 140</t>
  </si>
  <si>
    <t>1 16 25060 01 0000 140</t>
  </si>
  <si>
    <t>1 16 25070 01 0000 140</t>
  </si>
  <si>
    <t>Форма К-2</t>
  </si>
  <si>
    <t>Денежные взыскания (штрафы) за нарушение  лесного законодательства</t>
  </si>
  <si>
    <t>1 16 25073 04 0000 140</t>
  </si>
  <si>
    <t>Денежные взыскания (штрафы) за нарушение лесного законодательства, установленное на лесных участках, находящихся в собственности  городских округов</t>
  </si>
  <si>
    <t>1 16 25080 01 0000 140</t>
  </si>
  <si>
    <t>Денежные взыскания (штрафы) за нарушение  водного законодательства</t>
  </si>
  <si>
    <t>1 16 25083 04 0000 140</t>
  </si>
  <si>
    <t>Денежные взыскания (штрафы) за нарушение  водного законодательства, установленное на водных объектах, находящихся в  собственности городских округов</t>
  </si>
  <si>
    <t>1 16 27000 01 0000 140</t>
  </si>
  <si>
    <t>2 02 02089 04 0002 151</t>
  </si>
  <si>
    <t>Денежные   взыскания   (штрафы)   за    нарушение Федерального закона "О пожарной безопасности"</t>
  </si>
  <si>
    <t>1 16 28000 01 0000 140</t>
  </si>
  <si>
    <t>Денежные   взыскания   (штрафы)   за    нарушение  законодательства в области обеспечения санитарно-эпидемиологического   благополучия   человека и законодательства в сфере защиты прав потребителей</t>
  </si>
  <si>
    <t>1 16 30000 01 0000 140</t>
  </si>
  <si>
    <t>Денежные взыскания (штрафы)  за  правонарушения в области дорожного движения</t>
  </si>
  <si>
    <t>1 16 30010 01 0000 140</t>
  </si>
  <si>
    <t xml:space="preserve">Денежные взыскания (штрафы)  за  нарушения правил перевозки крупногабаритных и тяжеловесных грузов по автомобильным дорогам общего пользования </t>
  </si>
  <si>
    <t>1 16 30013 01 0000 140</t>
  </si>
  <si>
    <t>Денежные взыскания (штрафы)  за  нарушения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</si>
  <si>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1 16 30030 01 0000 140</t>
  </si>
  <si>
    <t>Прочие денежные взыскания (штрафы)  за  правонарушения в области дорожного движения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</si>
  <si>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</si>
  <si>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</si>
  <si>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1 16 33040 04 0000 140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</si>
  <si>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</si>
  <si>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2 02 03003 00 0000 151</t>
  </si>
  <si>
    <t>Субвенции бюджетам  на государственную регистрацию актов гражданского состояния</t>
  </si>
  <si>
    <t>2 02 03003 04 0000 151</t>
  </si>
  <si>
    <t>2 02 03007 00 0000 151</t>
  </si>
  <si>
    <t>Субвенции бюджетам  на составление (изменение) списков кандидатов в присяжные заседатели федеральных судов общей юрисдикции в Российской Федерации</t>
  </si>
  <si>
    <t>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</si>
  <si>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</si>
  <si>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2 02 03020 00 0000 151</t>
  </si>
  <si>
    <t>Субвенции бюджетам  на выплату единовременного  пособия при  всех  формах  устройства  детей,  лишенных  родительского попечения, в семью</t>
  </si>
  <si>
    <t>Субсидии бюджетам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</si>
  <si>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2 02 02079 04 0000 151</t>
  </si>
  <si>
    <t>Субсидии бюджетам городских округов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</si>
  <si>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</si>
  <si>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</si>
  <si>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</si>
  <si>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</si>
  <si>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2 02 02089 04 0001 151</t>
  </si>
  <si>
    <t>2 02 02999 00 0000 151</t>
  </si>
  <si>
    <t>Прочие субсидии</t>
  </si>
  <si>
    <t>2 02 02999 04 0000 151</t>
  </si>
  <si>
    <t>2 02 03000 00 0000 151</t>
  </si>
  <si>
    <t xml:space="preserve">Субвенции бюджетам субъектов Российской Федерации и муниципальных образований </t>
  </si>
  <si>
    <t>2 02 03119 00 0000 151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</si>
  <si>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</si>
  <si>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</si>
  <si>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</si>
  <si>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2 07 04050 04 0000 180</t>
  </si>
  <si>
    <t>Исполнение за 9 месяцев 2014 года</t>
  </si>
  <si>
    <t>1 16 23041 04 0000 140</t>
  </si>
  <si>
    <t>2 02 02150 00 0000 151</t>
  </si>
  <si>
    <t>2 02 02150 04 0000 151</t>
  </si>
  <si>
    <t>Субсидии бюджетам  городских округов на реализацию программы энергосбережения и повышения энергетической эффективности на период до 2020 года</t>
  </si>
  <si>
    <t>Субсидии бюджетам  на реализацию программы энергосбережения и повышения энергетической эффективности на период до 2020 года</t>
  </si>
  <si>
    <t>1 09 07032 04 0000 110</t>
  </si>
  <si>
    <t>отклонение</t>
  </si>
  <si>
    <t>к постановлению администрации города</t>
  </si>
  <si>
    <t>Утверждено по бюджету первоначально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</si>
  <si>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</si>
  <si>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</si>
  <si>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1 13 02060 00 0000 130</t>
  </si>
  <si>
    <t>Доходы, поступающие в порядке возмещения  расходов, понесенных  в связи  эксплуатацией  имущества</t>
  </si>
  <si>
    <t>1 13 02064 04 0000 130</t>
  </si>
  <si>
    <t>Доходы, поступающие в порядке возмещения  расходов, понесенных  в связи  эксплуатацией  имущества городских округов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</si>
  <si>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</si>
  <si>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</si>
  <si>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Плата за пользование водными объектами, находящимися в собственности городских округов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</si>
  <si>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</si>
  <si>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</si>
  <si>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% испол-я от
уточнен-ного
плана</t>
  </si>
  <si>
    <t>Ожидаемое исполнение 
за год по состоянию 
на отчетную дату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</si>
  <si>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</si>
  <si>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</si>
  <si>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</si>
  <si>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</si>
  <si>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</si>
  <si>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</si>
  <si>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</si>
  <si>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поступления, зачисляемые в бюджеты городских округов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</si>
  <si>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</si>
  <si>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</si>
  <si>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</si>
  <si>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</si>
  <si>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оздоровление детей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</si>
  <si>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</si>
  <si>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модернизацию региональных систем общего образования</t>
  </si>
  <si>
    <t>Прочие межбюджетные трансферты, передаваемые бюджетам городских округов</t>
  </si>
  <si>
    <t>Доходы бюджетов городских округов от возврата автономными учреждениями остатков субсидий прошлых лет</t>
  </si>
  <si>
    <t xml:space="preserve">Код </t>
  </si>
  <si>
    <t>Факт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</si>
  <si>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</si>
  <si>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</si>
  <si>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</si>
  <si>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</si>
  <si>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</si>
  <si>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</si>
  <si>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</si>
  <si>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</si>
  <si>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</si>
  <si>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</si>
  <si>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</si>
  <si>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</si>
  <si>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</si>
  <si>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</si>
  <si>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</si>
  <si>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</si>
  <si>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</si>
  <si>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</si>
  <si>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</si>
  <si>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</si>
  <si>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</si>
  <si>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</si>
  <si>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</si>
  <si>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</si>
  <si>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</si>
  <si>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Уточненный план</t>
  </si>
  <si>
    <t>1 06 01000 00 0000 110</t>
  </si>
  <si>
    <t>Налог на имущество  физических лиц</t>
  </si>
  <si>
    <t>1 06 01020 04 0000 110</t>
  </si>
  <si>
    <t>Налог на имущество  физических лиц, взимаемый по ставкам, применяемым к объектам налогообложения, расположенным в границах городских округов</t>
  </si>
  <si>
    <t>1 06 02000 02 0000 110</t>
  </si>
  <si>
    <t>Налог на имущество организаций</t>
  </si>
  <si>
    <t>1 06 02010 02 0000 110</t>
  </si>
  <si>
    <t>Налог на имущество организаций по  имуществу,  не входящему в Единую систему газоснабжения</t>
  </si>
  <si>
    <t>1 06 02020 02 0000 110</t>
  </si>
  <si>
    <t>Налог  на  имущество  организаций  по  имуществу,входящему в Единую систему газоснабжения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</si>
  <si>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</si>
  <si>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</si>
  <si>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</si>
  <si>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</si>
  <si>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</si>
  <si>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</si>
  <si>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</si>
  <si>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</si>
  <si>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</si>
  <si>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</si>
  <si>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</si>
  <si>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 кодекса Российской Федерации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</si>
  <si>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</si>
  <si>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 кодекса Российской Федерации и применяемым к объектам налогообложения, расположенным в границах городских округов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</si>
  <si>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</si>
  <si>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 кодекса Российской Федерации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</si>
  <si>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</si>
  <si>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</si>
  <si>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</si>
  <si>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</si>
  <si>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</si>
  <si>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</si>
  <si>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</si>
  <si>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</si>
  <si>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</si>
  <si>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</si>
  <si>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1 08 07130 01 0000 110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</si>
  <si>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</si>
  <si>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</si>
  <si>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1 08 07150 01 0000 110</t>
  </si>
  <si>
    <t>Государственная пошлина за выдачу разрешения на установку рекламной конструкции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</si>
  <si>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</si>
  <si>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</t>
  </si>
  <si>
    <t>1 08 07173 01 0000 110</t>
  </si>
  <si>
    <t>1 09 00000 00 0000 000</t>
  </si>
  <si>
    <t>ЗАДОЛЖЕННОСТЬ И ПЕРЕРАСЧЕТЫ ПО ОТМЕНЕНЫМ НАЛОГАМ, СБОРАМ И ИНЫМ ОБЯЗАТЕЛЬНЫМ ПЛАТЕЖАМ</t>
  </si>
  <si>
    <t>1 09 01000 00 0000 110</t>
  </si>
  <si>
    <t>Налог    на    прибыль     организаций, зачислявшийся до 1 января 2005  года  в  местные бюджеты</t>
  </si>
  <si>
    <t>1 09 01020 04 0000 110</t>
  </si>
  <si>
    <t>Налог    на    прибыль     организаций,  зачислявшийся до 1 января 2005 года  в  местные   бюджеты,   мобилизуемый    на  территориях городских округов</t>
  </si>
  <si>
    <t>1 09 04000 00 0000 110</t>
  </si>
  <si>
    <t>Налоги на имущество</t>
  </si>
  <si>
    <t>1 09 04040 01 0000 110</t>
  </si>
  <si>
    <t xml:space="preserve">Налог с имущества, переходящего в порядке наследования или дарения </t>
  </si>
  <si>
    <t xml:space="preserve">1 09 04050 00 0000 110 </t>
  </si>
  <si>
    <t xml:space="preserve">Земельный налог (по обязательствам, возникшим до 1 января 2006 года)
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</si>
  <si>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</si>
  <si>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>1 09 07000 00 0000 110</t>
  </si>
  <si>
    <t>Прочие налоги и сборы (по отмененным местным налогам и сборам)</t>
  </si>
  <si>
    <t>1 09 07010 00 0000 110</t>
  </si>
  <si>
    <t>Налог на рекламу</t>
  </si>
  <si>
    <t>1 09 07010 04 0000 110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</si>
  <si>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</si>
  <si>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</si>
  <si>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</si>
  <si>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</si>
  <si>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</si>
  <si>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</si>
  <si>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</si>
  <si>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</si>
  <si>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1 09 07050 04 0000 110</t>
  </si>
  <si>
    <t>Прочие местные налоги и сборы, мобилизуемые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</si>
  <si>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</si>
  <si>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</si>
  <si>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</si>
  <si>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</si>
  <si>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</si>
  <si>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</si>
  <si>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</si>
  <si>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</si>
  <si>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</si>
  <si>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</si>
  <si>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1 11 05020 00 0000 120</t>
  </si>
  <si>
    <t>1 11 05024 04 0000 120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</si>
  <si>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</si>
  <si>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</si>
  <si>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</si>
  <si>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</si>
  <si>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</si>
  <si>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1 05 04010 02 0000 110</t>
  </si>
  <si>
    <t>1 05 04000 02 0000 110</t>
  </si>
  <si>
    <t>Денежные  взыскания (штрафы) за нарушение законодательства о налогах и  сборах, предусмотренные статьями 116, 118, статьей119.1,  пунктами 1 и 2 статьи 120, статьями 125,  126,  128,  129, 129.1,  132,  133,  134,  135,  135.1  Налогового кодекса Российской Федерации</t>
  </si>
  <si>
    <t>Денежные   взыскания (штрафы) за  нарушение законодательства Российской Федерации о недрах, об особо охраняемых  природных территориях, об охране и  использовании  животного мира, об  экологической  экспертизе,  в  области  охраны  окружающей   среды,   земельного  законодательства,    лесного    законодательства, водного законодательства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</si>
  <si>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</si>
  <si>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</si>
  <si>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</si>
  <si>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1 11 07014 04 0000 120</t>
  </si>
  <si>
    <t>Доходы от перечисления части прибыли,  остающейся после уплаты налогов и иных обязательных платежей  муниципальных унитарных предприятий, созданных городскими округами</t>
  </si>
  <si>
    <t>1 11 08000 00 0000 120</t>
  </si>
  <si>
    <t>1 11 08040 04 0000 120</t>
  </si>
  <si>
    <t>1 11 09000 00 0000 120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</si>
  <si>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</si>
  <si>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</si>
  <si>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</si>
  <si>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</si>
  <si>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1 11 09040 00 0000 120</t>
  </si>
  <si>
    <t>1 11 09044 04 0000 120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</si>
  <si>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</si>
  <si>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</si>
  <si>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</si>
  <si>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</si>
  <si>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</si>
  <si>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1 12 01020 01 0000 120</t>
  </si>
  <si>
    <t>1 12 01030 01 0000 120</t>
  </si>
  <si>
    <t>Плата за выбросы загрязняющих веществ в водные объекты</t>
  </si>
  <si>
    <t>1 12 01040 01 0000 120</t>
  </si>
  <si>
    <t>1 12 01050 01 0000 120</t>
  </si>
  <si>
    <t xml:space="preserve">1 12 05000 00 0000 120  </t>
  </si>
  <si>
    <t>Плата за пользование водными объектами</t>
  </si>
  <si>
    <t xml:space="preserve">1 12 05040 04 0000 120  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</si>
  <si>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</si>
  <si>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</si>
  <si>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</si>
  <si>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</si>
  <si>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1 13 01994 04 0000 130</t>
  </si>
  <si>
    <t>1 13 02990 00 0000 130</t>
  </si>
  <si>
    <t>Прочие доходы от компенсации затрат государства</t>
  </si>
  <si>
    <t>1 13 02994 04 0000 130</t>
  </si>
  <si>
    <t>1 14 00000 00 0000 000</t>
  </si>
  <si>
    <t>ДОХОДЫ ОТ ПРОДАЖИ МАТЕРИАЛЬНЫХ И НЕМАТЕРИАЛЬНЫХ АКТИВОВ</t>
  </si>
  <si>
    <t>1 14 01000 00 0000 410</t>
  </si>
  <si>
    <t>Доходы  от продажи квартир</t>
  </si>
  <si>
    <t>1 14 01040 04 0000 410</t>
  </si>
  <si>
    <t>Доходы  от продажи квартир, находящихся в собственности  городских округов</t>
  </si>
  <si>
    <t>1 14 02000 00 0000 000</t>
  </si>
  <si>
    <t>1 14 02040 04 0000 410</t>
  </si>
  <si>
    <t>1 14 02043 04 0000 410</t>
  </si>
  <si>
    <t>1 14 02040 04 0000 440</t>
  </si>
  <si>
    <t>1 14 02042 04 0000 440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</si>
  <si>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</si>
  <si>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</si>
  <si>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</si>
  <si>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</si>
  <si>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</si>
  <si>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</si>
  <si>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</si>
  <si>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</si>
  <si>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1 15 02040 04 0000 140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</si>
  <si>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</si>
  <si>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</si>
  <si>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</si>
  <si>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</si>
  <si>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</si>
  <si>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Наименование  группы, подгруппы, статьи, подстатьи, элемента классификации операций сектора государственного управления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</si>
  <si>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</si>
  <si>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</si>
  <si>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</si>
  <si>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бюджетам на модернизацию региональных систем общего образования</t>
  </si>
  <si>
    <t xml:space="preserve">1 16 03030 01 0000 140 </t>
  </si>
  <si>
    <t>Денежные взыскания (штрафы)  за  административные правонарушения  в  области  налогов  и сборов, предусмотренные Кодексом Российской Федерации  об административных правонарушениях</t>
  </si>
  <si>
    <t>1 16 06000 01 0000 140</t>
  </si>
  <si>
    <t xml:space="preserve">Приложение 2 </t>
  </si>
  <si>
    <t>Денежные   взыскания (штрафы) за нарушение законодательства о применении контрольно-кассовой техники при осуществлении  наличных денежных расчетов и  (или) расчетов 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</si>
  <si>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</si>
  <si>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</si>
  <si>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1 16 21000 00 0000 140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</si>
  <si>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</si>
  <si>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</si>
  <si>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2 02 02051 00 0000 151</t>
  </si>
  <si>
    <t>2 02 02051 04 0000 151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</si>
  <si>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</si>
  <si>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2 07 04010 04 0000 180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</si>
  <si>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</si>
  <si>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</si>
  <si>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</si>
  <si>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Субсидии бюджетам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</si>
  <si>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2 02 02156 00 0000 151</t>
  </si>
  <si>
    <t>2 02 02156 04 0000 151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</si>
  <si>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</si>
  <si>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1 08 07110 01 0000 110</t>
  </si>
  <si>
    <t xml:space="preserve">1 09 04052 04 0000 110 </t>
  </si>
  <si>
    <t>Денежные взыскания (штрафы) за нарушения законодательства Российской Федерации о промышленной безопасности</t>
  </si>
  <si>
    <t>1 16 45000 010000 140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</si>
  <si>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</t>
  </si>
  <si>
    <t>1 16 21040 04 0000 140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</si>
  <si>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имуществу,  зачисляемые в бюджеты городских округов</t>
  </si>
  <si>
    <t>1 16 23000 00 0000 140</t>
  </si>
  <si>
    <t>Доходы от возмещения ущерба при возникновении страховых случаев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</si>
  <si>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</si>
  <si>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</si>
  <si>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1 16 25010 01 0000 140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</si>
  <si>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</si>
  <si>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1 16 43000 010000 140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</si>
  <si>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</si>
  <si>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</si>
  <si>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</si>
  <si>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</si>
  <si>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</si>
  <si>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</si>
  <si>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</si>
  <si>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</si>
  <si>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1 17 05000 00 0000 180</t>
  </si>
  <si>
    <t xml:space="preserve">Прочие неналоговые доходы </t>
  </si>
  <si>
    <t>1 17 05040 04 0000 180</t>
  </si>
  <si>
    <t>Прочие неналоговые доходы  бюджетов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</si>
  <si>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</si>
  <si>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</si>
  <si>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</si>
  <si>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</si>
  <si>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</si>
  <si>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</si>
  <si>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</si>
  <si>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</si>
  <si>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</si>
  <si>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</si>
  <si>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</si>
  <si>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</si>
  <si>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</si>
  <si>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</si>
  <si>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2 02 02008 00 0000 151  </t>
  </si>
  <si>
    <t>Субсидии бюджетам на обеспечение  жильем  молодых семей</t>
  </si>
  <si>
    <t xml:space="preserve">2 02 02008 04 0000 151  </t>
  </si>
  <si>
    <t>Субсидии бюджетам городских округов на обеспечение  жильем  молодых семей</t>
  </si>
  <si>
    <t xml:space="preserve"> 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</si>
  <si>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</si>
  <si>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</si>
  <si>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</si>
  <si>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2 02 02079 00 0000 151</t>
  </si>
  <si>
    <t>2 02 03002 00 0000 151</t>
  </si>
  <si>
    <t>Субвенции бюджетам  на осуществление полномочий по подготовке проведения статистических переписей</t>
  </si>
  <si>
    <t>2 02 03002 04 0000 151</t>
  </si>
  <si>
    <t>2 02 03020 04 0000 151</t>
  </si>
  <si>
    <t>Субсидии бюджетам городских округов на модернизацию региональных  систем  дошкольного образования</t>
  </si>
  <si>
    <t>2 02 02204 04 0000 151</t>
  </si>
  <si>
    <t>2 02 02204 00 0000 151</t>
  </si>
  <si>
    <t>Субсидии бюджетам на модернизацию региональных  систем  дошкольного образования</t>
  </si>
  <si>
    <t>Субвенции бюджетам городских округов на выплату единовременного  пособия при  всех  формах  устройства  детей,  лишенных  родительского попечения, в семью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</si>
  <si>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</si>
  <si>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</si>
  <si>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</si>
  <si>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</si>
  <si>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</si>
  <si>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</si>
  <si>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2 02 03024 04 0000 151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</si>
  <si>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</si>
  <si>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</si>
  <si>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</si>
  <si>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</si>
  <si>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</si>
  <si>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</si>
  <si>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</si>
  <si>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</si>
  <si>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2 02 03030 00 0000 151</t>
  </si>
  <si>
    <t>2 02 03030 04 0000 151</t>
  </si>
  <si>
    <t>2 02 03033 00 0000 151</t>
  </si>
  <si>
    <t>Субвенции бюджетам муниципальных образований на оздоровление детей</t>
  </si>
  <si>
    <t>2 02 03033 04 0000 151</t>
  </si>
  <si>
    <t>2 02 03034 00 0000 151</t>
  </si>
  <si>
    <t>2 02 03034 04 0000 151</t>
  </si>
  <si>
    <t>2 02 03055 00 0000 151</t>
  </si>
  <si>
    <t>Субвенции бюджетам муниципальных  образований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</si>
  <si>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2 02 03055 04 0000 151</t>
  </si>
  <si>
    <t>Субвенции бюджетам городских округов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</si>
  <si>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2 02 03069 00 0000 151</t>
  </si>
  <si>
    <t>2 02 03069 04 0000 151</t>
  </si>
  <si>
    <t>2 02 03070 00 0000 151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</si>
  <si>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</si>
  <si>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</si>
  <si>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</si>
  <si>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</si>
  <si>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</si>
  <si>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</si>
  <si>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</si>
  <si>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</si>
  <si>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</si>
  <si>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</si>
  <si>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</si>
  <si>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</si>
  <si>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Исполнение бюджета города Березники
 по кодам видов доходов, подвидов доходов, классификации операций сектора
государственного управления, относящихся к доходам бюджета
за 9 месяцев 2014 г.,
и ожидаемое исполнение бюджета за 2014 год</t>
  </si>
  <si>
    <t>тыс.руб.</t>
  </si>
  <si>
    <t>от 07.11.2014 № 1887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</si>
</sst>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\ mmm"/>
    <numFmt numFmtId="166" formatCode="#,##0.0"/>
    <numFmt numFmtId="167" formatCode="#,##0.0_ ;[Red]\-#,##0.0\ "/>
    <numFmt numFmtId="168" formatCode="d\ mmmm\,\ yyyy"/>
    <numFmt numFmtId="169" formatCode="0.0"/>
    <numFmt numFmtId="170" formatCode="_-* #,##0&quot;$&quot;_-;\-* #,##0&quot;$&quot;_-;_-* &quot;-&quot;&quot;$&quot;_-;_-@_-"/>
    <numFmt numFmtId="171" formatCode="_-* #,##0.00&quot;$&quot;_-;\-* #,##0.00&quot;$&quot;_-;_-* &quot;-&quot;??&quot;$&quot;_-;_-@_-"/>
    <numFmt numFmtId="172" formatCode="_-* #,##0.00_$_-;\-* #,##0.00_$_-;_-* &quot;-&quot;??_$_-;_-@_-"/>
    <numFmt numFmtId="173" formatCode="#,##0_ ;[Red]\-#,##0\ "/>
    <numFmt numFmtId="174" formatCode="0.000%"/>
    <numFmt numFmtId="175" formatCode="#,##0.000"/>
    <numFmt numFmtId="176" formatCode="#,##0.0000"/>
    <numFmt numFmtId="177" formatCode="0.00000"/>
    <numFmt numFmtId="178" formatCode="0.0000"/>
    <numFmt numFmtId="179" formatCode="0.000"/>
    <numFmt numFmtId="180" formatCode="#,##0.00_ ;[Red]\-#,##0.00\ 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0000"/>
    <numFmt numFmtId="186" formatCode="0.0000%"/>
    <numFmt numFmtId="187" formatCode="_-* #,##0.0_р_._-;\-* #,##0.0_р_._-;_-* &quot;-&quot;??_р_._-;_-@_-"/>
    <numFmt numFmtId="188" formatCode="#,##0.00&quot;р.&quot;"/>
    <numFmt numFmtId="189" formatCode="_-* #,##0_р_._-;\-* #,##0_р_._-;_-* &quot;-&quot;??_р_._-;_-@_-"/>
    <numFmt numFmtId="190" formatCode="000"/>
    <numFmt numFmtId="191" formatCode="#,##0_ ;\-#,##0\ "/>
    <numFmt numFmtId="192" formatCode="d/m"/>
    <numFmt numFmtId="193" formatCode="mmm/yyyy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&quot;р.&quot;"/>
    <numFmt numFmtId="203" formatCode="#,##0_р_."/>
    <numFmt numFmtId="204" formatCode="dd/mm/yy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[$€-2]\ ###,000_);[Red]\([$€-2]\ ###,000\)"/>
    <numFmt numFmtId="213" formatCode="_-* #,##0.00000_р_._-;\-* #,##0.00000_р_._-;_-* &quot;-&quot;??_р_._-;_-@_-"/>
    <numFmt numFmtId="214" formatCode="_-* #,##0.000000_р_._-;\-* #,##0.000000_р_._-;_-* &quot;-&quot;??_р_._-;_-@_-"/>
    <numFmt numFmtId="215" formatCode="#,##0.00_ ;\-#,##0.00\ "/>
    <numFmt numFmtId="216" formatCode="#,##0.0_ ;\-#,##0.0\ "/>
    <numFmt numFmtId="217" formatCode="#,##0.0&quot;р.&quot;"/>
    <numFmt numFmtId="218" formatCode="000000"/>
    <numFmt numFmtId="219" formatCode="#,##0.000_ ;[Red]\-#,##0.000\ 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Tahoma"/>
      <family val="2"/>
    </font>
    <font>
      <u val="single"/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85">
    <xf numFmtId="0" fontId="0" fillId="0" borderId="0" xfId="0" applyAlignment="1">
      <alignment/>
    </xf>
    <xf numFmtId="0" fontId="8" fillId="0" borderId="0" xfId="56">
      <alignment/>
      <protection/>
    </xf>
    <xf numFmtId="0" fontId="8" fillId="0" borderId="0" xfId="56" applyFill="1">
      <alignment/>
      <protection/>
    </xf>
    <xf numFmtId="0" fontId="22" fillId="0" borderId="0" xfId="56" applyFont="1">
      <alignment/>
      <protection/>
    </xf>
    <xf numFmtId="0" fontId="24" fillId="0" borderId="0" xfId="56" applyFont="1">
      <alignment/>
      <protection/>
    </xf>
    <xf numFmtId="0" fontId="25" fillId="0" borderId="0" xfId="56" applyFont="1" applyBorder="1">
      <alignment/>
      <protection/>
    </xf>
    <xf numFmtId="0" fontId="22" fillId="0" borderId="0" xfId="56" applyFont="1" applyFill="1">
      <alignment/>
      <protection/>
    </xf>
    <xf numFmtId="0" fontId="27" fillId="0" borderId="0" xfId="56" applyFont="1">
      <alignment/>
      <protection/>
    </xf>
    <xf numFmtId="3" fontId="28" fillId="0" borderId="10" xfId="56" applyNumberFormat="1" applyFont="1" applyBorder="1" applyAlignment="1">
      <alignment horizontal="left" vertical="top"/>
      <protection/>
    </xf>
    <xf numFmtId="166" fontId="29" fillId="0" borderId="10" xfId="56" applyNumberFormat="1" applyFont="1" applyFill="1" applyBorder="1" applyAlignment="1">
      <alignment vertical="top"/>
      <protection/>
    </xf>
    <xf numFmtId="0" fontId="28" fillId="0" borderId="10" xfId="56" applyFont="1" applyBorder="1" applyAlignment="1">
      <alignment horizontal="left" vertical="top"/>
      <protection/>
    </xf>
    <xf numFmtId="0" fontId="30" fillId="0" borderId="0" xfId="56" applyFont="1">
      <alignment/>
      <protection/>
    </xf>
    <xf numFmtId="3" fontId="31" fillId="0" borderId="10" xfId="56" applyNumberFormat="1" applyFont="1" applyBorder="1" applyAlignment="1">
      <alignment horizontal="left" vertical="top"/>
      <protection/>
    </xf>
    <xf numFmtId="166" fontId="22" fillId="0" borderId="10" xfId="56" applyNumberFormat="1" applyFont="1" applyFill="1" applyBorder="1" applyAlignment="1">
      <alignment vertical="top"/>
      <protection/>
    </xf>
    <xf numFmtId="3" fontId="32" fillId="0" borderId="10" xfId="56" applyNumberFormat="1" applyFont="1" applyBorder="1" applyAlignment="1">
      <alignment horizontal="left" vertical="top"/>
      <protection/>
    </xf>
    <xf numFmtId="166" fontId="33" fillId="0" borderId="10" xfId="56" applyNumberFormat="1" applyFont="1" applyFill="1" applyBorder="1" applyAlignment="1">
      <alignment vertical="top"/>
      <protection/>
    </xf>
    <xf numFmtId="166" fontId="22" fillId="0" borderId="10" xfId="56" applyNumberFormat="1" applyFont="1" applyFill="1" applyBorder="1" applyAlignment="1">
      <alignment vertical="top"/>
      <protection/>
    </xf>
    <xf numFmtId="0" fontId="20" fillId="0" borderId="0" xfId="56" applyFont="1">
      <alignment/>
      <protection/>
    </xf>
    <xf numFmtId="3" fontId="32" fillId="0" borderId="10" xfId="56" applyNumberFormat="1" applyFont="1" applyBorder="1" applyAlignment="1">
      <alignment horizontal="left" vertical="top"/>
      <protection/>
    </xf>
    <xf numFmtId="166" fontId="33" fillId="0" borderId="10" xfId="56" applyNumberFormat="1" applyFont="1" applyFill="1" applyBorder="1" applyAlignment="1">
      <alignment vertical="top"/>
      <protection/>
    </xf>
    <xf numFmtId="0" fontId="8" fillId="0" borderId="0" xfId="56" applyFont="1">
      <alignment/>
      <protection/>
    </xf>
    <xf numFmtId="3" fontId="28" fillId="0" borderId="10" xfId="56" applyNumberFormat="1" applyFont="1" applyBorder="1" applyAlignment="1">
      <alignment vertical="top"/>
      <protection/>
    </xf>
    <xf numFmtId="3" fontId="32" fillId="0" borderId="10" xfId="56" applyNumberFormat="1" applyFont="1" applyBorder="1" applyAlignment="1">
      <alignment vertical="top"/>
      <protection/>
    </xf>
    <xf numFmtId="3" fontId="31" fillId="0" borderId="10" xfId="56" applyNumberFormat="1" applyFont="1" applyBorder="1" applyAlignment="1">
      <alignment vertical="top"/>
      <protection/>
    </xf>
    <xf numFmtId="0" fontId="31" fillId="0" borderId="10" xfId="56" applyFont="1" applyBorder="1" applyAlignment="1">
      <alignment horizontal="left" vertical="top"/>
      <protection/>
    </xf>
    <xf numFmtId="0" fontId="32" fillId="0" borderId="10" xfId="56" applyFont="1" applyBorder="1" applyAlignment="1">
      <alignment horizontal="left" vertical="top"/>
      <protection/>
    </xf>
    <xf numFmtId="0" fontId="31" fillId="0" borderId="10" xfId="56" applyFont="1" applyFill="1" applyBorder="1" applyAlignment="1">
      <alignment horizontal="left" vertical="top"/>
      <protection/>
    </xf>
    <xf numFmtId="0" fontId="32" fillId="0" borderId="10" xfId="56" applyFont="1" applyFill="1" applyBorder="1" applyAlignment="1">
      <alignment horizontal="left" vertical="top"/>
      <protection/>
    </xf>
    <xf numFmtId="0" fontId="32" fillId="0" borderId="10" xfId="56" applyFont="1" applyBorder="1" applyAlignment="1">
      <alignment horizontal="left" vertical="top"/>
      <protection/>
    </xf>
    <xf numFmtId="0" fontId="31" fillId="0" borderId="10" xfId="56" applyFont="1" applyBorder="1" applyAlignment="1">
      <alignment horizontal="left" vertical="top"/>
      <protection/>
    </xf>
    <xf numFmtId="3" fontId="31" fillId="0" borderId="10" xfId="56" applyNumberFormat="1" applyFont="1" applyBorder="1" applyAlignment="1">
      <alignment horizontal="left" vertical="top"/>
      <protection/>
    </xf>
    <xf numFmtId="166" fontId="29" fillId="0" borderId="10" xfId="56" applyNumberFormat="1" applyFont="1" applyFill="1" applyBorder="1" applyAlignment="1">
      <alignment vertical="top"/>
      <protection/>
    </xf>
    <xf numFmtId="166" fontId="29" fillId="0" borderId="10" xfId="56" applyNumberFormat="1" applyFont="1" applyFill="1" applyBorder="1" applyAlignment="1">
      <alignment/>
      <protection/>
    </xf>
    <xf numFmtId="0" fontId="29" fillId="0" borderId="10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0" fontId="29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wrapText="1"/>
    </xf>
    <xf numFmtId="0" fontId="25" fillId="0" borderId="0" xfId="56" applyFont="1" applyFill="1" applyBorder="1">
      <alignment/>
      <protection/>
    </xf>
    <xf numFmtId="3" fontId="28" fillId="0" borderId="10" xfId="56" applyNumberFormat="1" applyFont="1" applyFill="1" applyBorder="1" applyAlignment="1">
      <alignment horizontal="left" vertical="top"/>
      <protection/>
    </xf>
    <xf numFmtId="0" fontId="29" fillId="0" borderId="10" xfId="0" applyFont="1" applyFill="1" applyBorder="1" applyAlignment="1">
      <alignment horizontal="left" vertical="top" wrapText="1"/>
    </xf>
    <xf numFmtId="3" fontId="31" fillId="0" borderId="10" xfId="56" applyNumberFormat="1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horizontal="left" vertical="top" wrapText="1"/>
    </xf>
    <xf numFmtId="3" fontId="26" fillId="0" borderId="10" xfId="56" applyNumberFormat="1" applyFont="1" applyFill="1" applyBorder="1" applyAlignment="1">
      <alignment horizontal="center" vertical="center" wrapText="1"/>
      <protection/>
    </xf>
    <xf numFmtId="0" fontId="27" fillId="0" borderId="0" xfId="56" applyFont="1" applyFill="1">
      <alignment/>
      <protection/>
    </xf>
    <xf numFmtId="166" fontId="29" fillId="18" borderId="10" xfId="56" applyNumberFormat="1" applyFont="1" applyFill="1" applyBorder="1" applyAlignment="1">
      <alignment vertical="top"/>
      <protection/>
    </xf>
    <xf numFmtId="166" fontId="22" fillId="18" borderId="10" xfId="56" applyNumberFormat="1" applyFont="1" applyFill="1" applyBorder="1" applyAlignment="1">
      <alignment vertical="top"/>
      <protection/>
    </xf>
    <xf numFmtId="166" fontId="33" fillId="18" borderId="10" xfId="56" applyNumberFormat="1" applyFont="1" applyFill="1" applyBorder="1" applyAlignment="1">
      <alignment vertical="top"/>
      <protection/>
    </xf>
    <xf numFmtId="166" fontId="22" fillId="18" borderId="10" xfId="56" applyNumberFormat="1" applyFont="1" applyFill="1" applyBorder="1" applyAlignment="1">
      <alignment vertical="top"/>
      <protection/>
    </xf>
    <xf numFmtId="166" fontId="33" fillId="18" borderId="10" xfId="56" applyNumberFormat="1" applyFont="1" applyFill="1" applyBorder="1" applyAlignment="1">
      <alignment vertical="top"/>
      <protection/>
    </xf>
    <xf numFmtId="0" fontId="8" fillId="18" borderId="0" xfId="56" applyFill="1">
      <alignment/>
      <protection/>
    </xf>
    <xf numFmtId="0" fontId="22" fillId="0" borderId="10" xfId="0" applyFont="1" applyFill="1" applyBorder="1" applyAlignment="1">
      <alignment vertical="top" wrapText="1"/>
    </xf>
    <xf numFmtId="0" fontId="22" fillId="18" borderId="0" xfId="56" applyFont="1" applyFill="1">
      <alignment/>
      <protection/>
    </xf>
    <xf numFmtId="3" fontId="26" fillId="18" borderId="10" xfId="56" applyNumberFormat="1" applyFont="1" applyFill="1" applyBorder="1" applyAlignment="1">
      <alignment horizontal="center" vertical="center" wrapText="1"/>
      <protection/>
    </xf>
    <xf numFmtId="166" fontId="29" fillId="18" borderId="10" xfId="56" applyNumberFormat="1" applyFont="1" applyFill="1" applyBorder="1" applyAlignment="1">
      <alignment vertical="top"/>
      <protection/>
    </xf>
    <xf numFmtId="166" fontId="29" fillId="18" borderId="10" xfId="56" applyNumberFormat="1" applyFont="1" applyFill="1" applyBorder="1" applyAlignment="1">
      <alignment/>
      <protection/>
    </xf>
    <xf numFmtId="3" fontId="32" fillId="0" borderId="10" xfId="56" applyNumberFormat="1" applyFont="1" applyFill="1" applyBorder="1" applyAlignment="1">
      <alignment horizontal="left" vertical="top"/>
      <protection/>
    </xf>
    <xf numFmtId="0" fontId="33" fillId="0" borderId="10" xfId="0" applyFont="1" applyFill="1" applyBorder="1" applyAlignment="1">
      <alignment vertical="top" wrapText="1"/>
    </xf>
    <xf numFmtId="0" fontId="19" fillId="0" borderId="0" xfId="56" applyFont="1">
      <alignment/>
      <protection/>
    </xf>
    <xf numFmtId="0" fontId="35" fillId="0" borderId="0" xfId="56" applyFont="1" applyFill="1" applyAlignment="1">
      <alignment horizontal="left"/>
      <protection/>
    </xf>
    <xf numFmtId="0" fontId="0" fillId="0" borderId="0" xfId="0" applyAlignment="1">
      <alignment/>
    </xf>
    <xf numFmtId="3" fontId="26" fillId="0" borderId="10" xfId="55" applyNumberFormat="1" applyFont="1" applyFill="1" applyBorder="1" applyAlignment="1">
      <alignment horizontal="center" vertical="top" wrapText="1"/>
      <protection/>
    </xf>
    <xf numFmtId="3" fontId="26" fillId="18" borderId="10" xfId="55" applyNumberFormat="1" applyFont="1" applyFill="1" applyBorder="1" applyAlignment="1">
      <alignment horizontal="center" vertical="top" wrapText="1"/>
      <protection/>
    </xf>
    <xf numFmtId="0" fontId="34" fillId="0" borderId="0" xfId="56" applyFont="1" applyFill="1" applyAlignment="1">
      <alignment horizontal="left"/>
      <protection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0" fontId="22" fillId="0" borderId="11" xfId="56" applyFont="1" applyFill="1" applyBorder="1" applyAlignment="1">
      <alignment horizontal="left"/>
      <protection/>
    </xf>
    <xf numFmtId="0" fontId="22" fillId="0" borderId="11" xfId="0" applyFont="1" applyBorder="1" applyAlignment="1">
      <alignment horizontal="left"/>
    </xf>
    <xf numFmtId="0" fontId="34" fillId="0" borderId="0" xfId="56" applyFont="1" applyFill="1" applyAlignment="1">
      <alignment horizontal="left" wrapText="1"/>
      <protection/>
    </xf>
    <xf numFmtId="0" fontId="0" fillId="0" borderId="0" xfId="0" applyAlignment="1">
      <alignment wrapText="1"/>
    </xf>
    <xf numFmtId="3" fontId="26" fillId="0" borderId="10" xfId="55" applyNumberFormat="1" applyFont="1" applyFill="1" applyBorder="1" applyAlignment="1">
      <alignment horizontal="center" vertical="top" wrapText="1"/>
      <protection/>
    </xf>
    <xf numFmtId="0" fontId="26" fillId="0" borderId="10" xfId="56" applyFont="1" applyBorder="1" applyAlignment="1">
      <alignment horizontal="center" vertical="top" wrapText="1"/>
      <protection/>
    </xf>
    <xf numFmtId="0" fontId="23" fillId="0" borderId="0" xfId="56" applyFont="1" applyBorder="1" applyAlignment="1">
      <alignment horizontal="center" vertical="center" wrapText="1"/>
      <protection/>
    </xf>
    <xf numFmtId="3" fontId="26" fillId="0" borderId="10" xfId="56" applyNumberFormat="1" applyFont="1" applyFill="1" applyBorder="1" applyAlignment="1">
      <alignment horizontal="center" vertical="top" wrapText="1"/>
      <protection/>
    </xf>
    <xf numFmtId="0" fontId="37" fillId="0" borderId="0" xfId="56" applyFont="1" applyFill="1" applyAlignment="1">
      <alignment horizontal="left"/>
      <protection/>
    </xf>
  </cellXfs>
  <cellStyles count="56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сп9м-в2005г." xfId="55"/>
    <cellStyle name="Обычный_Покварталь.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6"/>
  <sheetViews>
    <sheetView tabSelected="1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6" sqref="A6:J6"/>
    </sheetView>
  </sheetViews>
  <sheetFormatPr defaultColWidth="9.140625" defaultRowHeight="12.75"/>
  <cols>
    <col min="1" max="1" width="16.57421875" style="1" customWidth="1"/>
    <col min="2" max="2" width="78.57421875" style="1" customWidth="1"/>
    <col min="3" max="3" width="10.28125" style="2" customWidth="1"/>
    <col min="4" max="4" width="10.28125" style="2" hidden="1" customWidth="1"/>
    <col min="5" max="5" width="10.8515625" style="2" customWidth="1"/>
    <col min="6" max="6" width="10.8515625" style="2" hidden="1" customWidth="1"/>
    <col min="7" max="7" width="11.140625" style="2" customWidth="1"/>
    <col min="8" max="8" width="11.421875" style="60" hidden="1" customWidth="1"/>
    <col min="9" max="9" width="8.57421875" style="2" customWidth="1"/>
    <col min="10" max="10" width="10.8515625" style="2" customWidth="1"/>
    <col min="11" max="11" width="9.140625" style="1" hidden="1" customWidth="1"/>
    <col min="12" max="16384" width="9.140625" style="1" customWidth="1"/>
  </cols>
  <sheetData>
    <row r="1" spans="3:10" ht="15">
      <c r="C1" s="73" t="s">
        <v>381</v>
      </c>
      <c r="D1" s="74"/>
      <c r="E1" s="74"/>
      <c r="F1" s="74"/>
      <c r="G1" s="74"/>
      <c r="H1" s="74"/>
      <c r="I1" s="74"/>
      <c r="J1" s="74"/>
    </row>
    <row r="2" spans="3:10" ht="15">
      <c r="C2" s="73" t="s">
        <v>160</v>
      </c>
      <c r="D2" s="75"/>
      <c r="E2" s="75"/>
      <c r="F2" s="75"/>
      <c r="G2" s="75"/>
      <c r="H2" s="75"/>
      <c r="I2" s="75"/>
      <c r="J2" s="75"/>
    </row>
    <row r="3" spans="3:10" ht="15">
      <c r="C3" s="84" t="s">
        <v>500</v>
      </c>
      <c r="D3" s="75"/>
      <c r="E3" s="75"/>
      <c r="F3" s="75"/>
      <c r="G3" s="75"/>
      <c r="H3" s="75"/>
      <c r="I3" s="75"/>
      <c r="J3" s="75"/>
    </row>
    <row r="4" spans="3:10" ht="15">
      <c r="C4" s="69"/>
      <c r="D4" s="70"/>
      <c r="E4" s="70"/>
      <c r="F4" s="70"/>
      <c r="G4" s="70"/>
      <c r="H4" s="70"/>
      <c r="I4" s="70"/>
      <c r="J4" s="70"/>
    </row>
    <row r="5" spans="1:10" ht="15.75" customHeight="1">
      <c r="A5" s="3"/>
      <c r="B5" s="3"/>
      <c r="C5" s="78" t="s">
        <v>100</v>
      </c>
      <c r="D5" s="79"/>
      <c r="E5" s="79"/>
      <c r="F5" s="79"/>
      <c r="G5" s="79"/>
      <c r="H5" s="79"/>
      <c r="I5" s="79"/>
      <c r="J5" s="79"/>
    </row>
    <row r="6" spans="1:10" s="4" customFormat="1" ht="97.5" customHeight="1">
      <c r="A6" s="82" t="s">
        <v>498</v>
      </c>
      <c r="B6" s="82"/>
      <c r="C6" s="82"/>
      <c r="D6" s="82"/>
      <c r="E6" s="82"/>
      <c r="F6" s="82"/>
      <c r="G6" s="82"/>
      <c r="H6" s="82"/>
      <c r="I6" s="82"/>
      <c r="J6" s="82"/>
    </row>
    <row r="7" spans="1:10" ht="12.75" customHeight="1">
      <c r="A7" s="5"/>
      <c r="B7" s="5"/>
      <c r="C7" s="48"/>
      <c r="D7" s="48"/>
      <c r="E7" s="6"/>
      <c r="F7" s="6"/>
      <c r="G7" s="6"/>
      <c r="H7" s="62"/>
      <c r="I7" s="76" t="s">
        <v>499</v>
      </c>
      <c r="J7" s="77"/>
    </row>
    <row r="8" spans="1:10" ht="12.75" customHeight="1">
      <c r="A8" s="83" t="s">
        <v>192</v>
      </c>
      <c r="B8" s="83" t="s">
        <v>373</v>
      </c>
      <c r="C8" s="80" t="s">
        <v>152</v>
      </c>
      <c r="D8" s="80"/>
      <c r="E8" s="80"/>
      <c r="F8" s="80"/>
      <c r="G8" s="80"/>
      <c r="H8" s="80"/>
      <c r="I8" s="80"/>
      <c r="J8" s="81" t="s">
        <v>174</v>
      </c>
    </row>
    <row r="9" spans="1:10" s="2" customFormat="1" ht="59.25" customHeight="1">
      <c r="A9" s="83"/>
      <c r="B9" s="83"/>
      <c r="C9" s="71" t="s">
        <v>161</v>
      </c>
      <c r="D9" s="71"/>
      <c r="E9" s="71" t="s">
        <v>219</v>
      </c>
      <c r="F9" s="71"/>
      <c r="G9" s="71" t="s">
        <v>193</v>
      </c>
      <c r="H9" s="72" t="s">
        <v>159</v>
      </c>
      <c r="I9" s="71" t="s">
        <v>173</v>
      </c>
      <c r="J9" s="81"/>
    </row>
    <row r="10" spans="1:10" s="54" customFormat="1" ht="9.75">
      <c r="A10" s="53">
        <v>1</v>
      </c>
      <c r="B10" s="53">
        <v>2</v>
      </c>
      <c r="C10" s="53">
        <v>3</v>
      </c>
      <c r="D10" s="53"/>
      <c r="E10" s="53">
        <v>4</v>
      </c>
      <c r="F10" s="53"/>
      <c r="G10" s="53">
        <v>5</v>
      </c>
      <c r="H10" s="63"/>
      <c r="I10" s="53">
        <v>6</v>
      </c>
      <c r="J10" s="53">
        <v>7</v>
      </c>
    </row>
    <row r="11" spans="1:11" s="7" customFormat="1" ht="12.75">
      <c r="A11" s="8" t="s">
        <v>194</v>
      </c>
      <c r="B11" s="33" t="s">
        <v>195</v>
      </c>
      <c r="C11" s="9">
        <f>C12+C24+C33+C47+C57+C71+C93+C110+C122+C125+C158+C103+C18</f>
        <v>1285961.5000000002</v>
      </c>
      <c r="D11" s="9">
        <f>D12+D24+D33+D47+D57+D71+D93+D110+D122+D125+D158+D103+D18</f>
        <v>104177.20000000003</v>
      </c>
      <c r="E11" s="9">
        <f>E12+E24+E33+E47+E57+E71+E93+E110+E122+E125+E158+E103+E18</f>
        <v>1390138.7</v>
      </c>
      <c r="F11" s="9">
        <f>E11-C11</f>
        <v>104177.19999999972</v>
      </c>
      <c r="G11" s="9">
        <f>G12+G24+G33+G47+G57+G71+G93+G110+G122+G125+G158+G103+G18</f>
        <v>1426900.4000000001</v>
      </c>
      <c r="H11" s="9">
        <f>H12+H24+H33+H47+H57+H71+H93+H110+H122+H125+H158+H103+H18</f>
        <v>36761.69999999995</v>
      </c>
      <c r="I11" s="9">
        <f aca="true" t="shared" si="0" ref="I11:I80">G11/E11*100</f>
        <v>102.64446274317808</v>
      </c>
      <c r="J11" s="9">
        <f>J12+J24+J33+J47+J57+J71+J93+J110+J122+J125+J158+J103+J18</f>
        <v>2008170.4999999998</v>
      </c>
      <c r="K11" s="9">
        <f>K12+K24+K33+K47+K57+K71+K93+K110+K122+K125+K158+K103+K18</f>
        <v>0</v>
      </c>
    </row>
    <row r="12" spans="1:11" s="7" customFormat="1" ht="12.75">
      <c r="A12" s="10" t="s">
        <v>196</v>
      </c>
      <c r="B12" s="34" t="s">
        <v>197</v>
      </c>
      <c r="C12" s="9">
        <f>C13</f>
        <v>679064.8</v>
      </c>
      <c r="D12" s="9">
        <f aca="true" t="shared" si="1" ref="D12:D81">E12-C12</f>
        <v>17437</v>
      </c>
      <c r="E12" s="9">
        <f>E13</f>
        <v>696501.8</v>
      </c>
      <c r="F12" s="9">
        <f aca="true" t="shared" si="2" ref="F12:F75">E12-C12</f>
        <v>17437</v>
      </c>
      <c r="G12" s="9">
        <f>G13</f>
        <v>686023.8</v>
      </c>
      <c r="H12" s="55">
        <f aca="true" t="shared" si="3" ref="H12:H75">G12-E12</f>
        <v>-10478</v>
      </c>
      <c r="I12" s="9">
        <f t="shared" si="0"/>
        <v>98.49562484978503</v>
      </c>
      <c r="J12" s="9">
        <f>J13</f>
        <v>933504.2</v>
      </c>
      <c r="K12" s="9">
        <f>K13</f>
        <v>0</v>
      </c>
    </row>
    <row r="13" spans="1:11" s="11" customFormat="1" ht="12.75">
      <c r="A13" s="8" t="s">
        <v>198</v>
      </c>
      <c r="B13" s="33" t="s">
        <v>199</v>
      </c>
      <c r="C13" s="9">
        <f>C14+C15+C17+C16</f>
        <v>679064.8</v>
      </c>
      <c r="D13" s="9">
        <f t="shared" si="1"/>
        <v>17437</v>
      </c>
      <c r="E13" s="9">
        <f>E14+E15+E17+E16</f>
        <v>696501.8</v>
      </c>
      <c r="F13" s="9">
        <f t="shared" si="2"/>
        <v>17437</v>
      </c>
      <c r="G13" s="9">
        <f>G14+G15+G17+G16</f>
        <v>686023.8</v>
      </c>
      <c r="H13" s="55">
        <f t="shared" si="3"/>
        <v>-10478</v>
      </c>
      <c r="I13" s="9">
        <f t="shared" si="0"/>
        <v>98.49562484978503</v>
      </c>
      <c r="J13" s="9">
        <f>J14+J15+J17+J16</f>
        <v>933504.2</v>
      </c>
      <c r="K13" s="9">
        <f>K14+K15+K17+K16</f>
        <v>0</v>
      </c>
    </row>
    <row r="14" spans="1:11" ht="40.5" customHeight="1">
      <c r="A14" s="12" t="s">
        <v>200</v>
      </c>
      <c r="B14" s="35" t="s">
        <v>50</v>
      </c>
      <c r="C14" s="13">
        <v>643120</v>
      </c>
      <c r="D14" s="13">
        <f t="shared" si="1"/>
        <v>17437</v>
      </c>
      <c r="E14" s="13">
        <v>660557</v>
      </c>
      <c r="F14" s="13">
        <f t="shared" si="2"/>
        <v>17437</v>
      </c>
      <c r="G14" s="13">
        <v>671490.8</v>
      </c>
      <c r="H14" s="56">
        <f t="shared" si="3"/>
        <v>10933.800000000047</v>
      </c>
      <c r="I14" s="13">
        <f t="shared" si="0"/>
        <v>101.65523944186499</v>
      </c>
      <c r="J14" s="13">
        <v>915725.2</v>
      </c>
      <c r="K14" s="13"/>
    </row>
    <row r="15" spans="1:11" ht="66">
      <c r="A15" s="12" t="s">
        <v>201</v>
      </c>
      <c r="B15" s="35" t="s">
        <v>51</v>
      </c>
      <c r="C15" s="13">
        <v>2922</v>
      </c>
      <c r="D15" s="13">
        <f t="shared" si="1"/>
        <v>0</v>
      </c>
      <c r="E15" s="13">
        <v>2922</v>
      </c>
      <c r="F15" s="13">
        <f t="shared" si="2"/>
        <v>0</v>
      </c>
      <c r="G15" s="13">
        <v>1479.5</v>
      </c>
      <c r="H15" s="56">
        <f t="shared" si="3"/>
        <v>-1442.5</v>
      </c>
      <c r="I15" s="13">
        <f t="shared" si="0"/>
        <v>50.633127994524294</v>
      </c>
      <c r="J15" s="13">
        <v>2539</v>
      </c>
      <c r="K15" s="13"/>
    </row>
    <row r="16" spans="1:11" ht="27.75" customHeight="1">
      <c r="A16" s="12" t="s">
        <v>202</v>
      </c>
      <c r="B16" s="35" t="s">
        <v>203</v>
      </c>
      <c r="C16" s="13">
        <v>32802.8</v>
      </c>
      <c r="D16" s="13">
        <f t="shared" si="1"/>
        <v>0</v>
      </c>
      <c r="E16" s="13">
        <v>32802.8</v>
      </c>
      <c r="F16" s="13">
        <f t="shared" si="2"/>
        <v>0</v>
      </c>
      <c r="G16" s="13">
        <v>12363.2</v>
      </c>
      <c r="H16" s="56">
        <f t="shared" si="3"/>
        <v>-20439.600000000002</v>
      </c>
      <c r="I16" s="13">
        <f t="shared" si="0"/>
        <v>37.689465533430074</v>
      </c>
      <c r="J16" s="13">
        <v>14400</v>
      </c>
      <c r="K16" s="13"/>
    </row>
    <row r="17" spans="1:11" ht="54.75" customHeight="1">
      <c r="A17" s="12" t="s">
        <v>204</v>
      </c>
      <c r="B17" s="35" t="s">
        <v>52</v>
      </c>
      <c r="C17" s="13">
        <v>220</v>
      </c>
      <c r="D17" s="13">
        <f t="shared" si="1"/>
        <v>0</v>
      </c>
      <c r="E17" s="13">
        <v>220</v>
      </c>
      <c r="F17" s="13">
        <f t="shared" si="2"/>
        <v>0</v>
      </c>
      <c r="G17" s="13">
        <v>690.3</v>
      </c>
      <c r="H17" s="56">
        <f t="shared" si="3"/>
        <v>470.29999999999995</v>
      </c>
      <c r="I17" s="13">
        <f t="shared" si="0"/>
        <v>313.77272727272725</v>
      </c>
      <c r="J17" s="13">
        <v>840</v>
      </c>
      <c r="K17" s="13"/>
    </row>
    <row r="18" spans="1:11" s="68" customFormat="1" ht="26.25">
      <c r="A18" s="49" t="s">
        <v>486</v>
      </c>
      <c r="B18" s="50" t="s">
        <v>487</v>
      </c>
      <c r="C18" s="9">
        <f aca="true" t="shared" si="4" ref="C18:K18">C19</f>
        <v>5126.799999999999</v>
      </c>
      <c r="D18" s="9">
        <f t="shared" si="4"/>
        <v>0</v>
      </c>
      <c r="E18" s="9">
        <f t="shared" si="4"/>
        <v>5126.799999999999</v>
      </c>
      <c r="F18" s="9">
        <f t="shared" si="2"/>
        <v>0</v>
      </c>
      <c r="G18" s="9">
        <f t="shared" si="4"/>
        <v>4212.5</v>
      </c>
      <c r="H18" s="55">
        <f t="shared" si="3"/>
        <v>-914.2999999999993</v>
      </c>
      <c r="I18" s="9">
        <f t="shared" si="0"/>
        <v>82.16626355621442</v>
      </c>
      <c r="J18" s="9">
        <f>J19</f>
        <v>5678.9</v>
      </c>
      <c r="K18" s="9">
        <f t="shared" si="4"/>
        <v>0</v>
      </c>
    </row>
    <row r="19" spans="1:11" s="17" customFormat="1" ht="26.25">
      <c r="A19" s="66" t="s">
        <v>488</v>
      </c>
      <c r="B19" s="67" t="s">
        <v>489</v>
      </c>
      <c r="C19" s="15">
        <f>C20+C21+C22+C23</f>
        <v>5126.799999999999</v>
      </c>
      <c r="D19" s="15">
        <f>D20+D21+D22+D23</f>
        <v>0</v>
      </c>
      <c r="E19" s="15">
        <f>E20+E21+E22+E23</f>
        <v>5126.799999999999</v>
      </c>
      <c r="F19" s="15">
        <f t="shared" si="2"/>
        <v>0</v>
      </c>
      <c r="G19" s="15">
        <f>G20+G21+G22+G23</f>
        <v>4212.5</v>
      </c>
      <c r="H19" s="57">
        <f t="shared" si="3"/>
        <v>-914.2999999999993</v>
      </c>
      <c r="I19" s="15">
        <f t="shared" si="0"/>
        <v>82.16626355621442</v>
      </c>
      <c r="J19" s="15">
        <f>J20+J21+J22+J23</f>
        <v>5678.9</v>
      </c>
      <c r="K19" s="15">
        <f>K20+K21+K22+K23</f>
        <v>0</v>
      </c>
    </row>
    <row r="20" spans="1:11" ht="39">
      <c r="A20" s="51" t="s">
        <v>490</v>
      </c>
      <c r="B20" s="61" t="s">
        <v>491</v>
      </c>
      <c r="C20" s="13">
        <v>2190.6</v>
      </c>
      <c r="D20" s="13"/>
      <c r="E20" s="13">
        <v>2190.6</v>
      </c>
      <c r="F20" s="13">
        <f t="shared" si="2"/>
        <v>0</v>
      </c>
      <c r="G20" s="13">
        <v>1599.9</v>
      </c>
      <c r="H20" s="56">
        <f t="shared" si="3"/>
        <v>-590.6999999999998</v>
      </c>
      <c r="I20" s="13">
        <f t="shared" si="0"/>
        <v>73.0347849904136</v>
      </c>
      <c r="J20" s="13">
        <v>2133.2</v>
      </c>
      <c r="K20" s="13"/>
    </row>
    <row r="21" spans="1:11" ht="52.5">
      <c r="A21" s="51" t="s">
        <v>492</v>
      </c>
      <c r="B21" s="61" t="s">
        <v>493</v>
      </c>
      <c r="C21" s="13">
        <v>40.5</v>
      </c>
      <c r="D21" s="13"/>
      <c r="E21" s="13">
        <v>40.5</v>
      </c>
      <c r="F21" s="13">
        <f t="shared" si="2"/>
        <v>0</v>
      </c>
      <c r="G21" s="13">
        <v>33.3</v>
      </c>
      <c r="H21" s="56">
        <f t="shared" si="3"/>
        <v>-7.200000000000003</v>
      </c>
      <c r="I21" s="13">
        <f t="shared" si="0"/>
        <v>82.22222222222221</v>
      </c>
      <c r="J21" s="13">
        <v>44.4</v>
      </c>
      <c r="K21" s="13"/>
    </row>
    <row r="22" spans="1:11" ht="39">
      <c r="A22" s="51" t="s">
        <v>494</v>
      </c>
      <c r="B22" s="61" t="s">
        <v>495</v>
      </c>
      <c r="C22" s="13">
        <v>2706.8</v>
      </c>
      <c r="D22" s="13"/>
      <c r="E22" s="13">
        <v>2706.8</v>
      </c>
      <c r="F22" s="13">
        <f t="shared" si="2"/>
        <v>0</v>
      </c>
      <c r="G22" s="13">
        <v>2626</v>
      </c>
      <c r="H22" s="56">
        <f t="shared" si="3"/>
        <v>-80.80000000000018</v>
      </c>
      <c r="I22" s="13">
        <f t="shared" si="0"/>
        <v>97.01492537313432</v>
      </c>
      <c r="J22" s="13">
        <v>3501.3</v>
      </c>
      <c r="K22" s="13"/>
    </row>
    <row r="23" spans="1:11" ht="39">
      <c r="A23" s="51" t="s">
        <v>496</v>
      </c>
      <c r="B23" s="61" t="s">
        <v>497</v>
      </c>
      <c r="C23" s="13">
        <v>188.9</v>
      </c>
      <c r="D23" s="13"/>
      <c r="E23" s="13">
        <v>188.9</v>
      </c>
      <c r="F23" s="13">
        <f t="shared" si="2"/>
        <v>0</v>
      </c>
      <c r="G23" s="13">
        <v>-46.7</v>
      </c>
      <c r="H23" s="56">
        <f t="shared" si="3"/>
        <v>-235.60000000000002</v>
      </c>
      <c r="I23" s="13">
        <f t="shared" si="0"/>
        <v>-24.722075172048704</v>
      </c>
      <c r="J23" s="13">
        <v>0</v>
      </c>
      <c r="K23" s="13"/>
    </row>
    <row r="24" spans="1:11" ht="18" customHeight="1">
      <c r="A24" s="8" t="s">
        <v>205</v>
      </c>
      <c r="B24" s="34" t="s">
        <v>206</v>
      </c>
      <c r="C24" s="9">
        <f>C25+C28+C31</f>
        <v>73195</v>
      </c>
      <c r="D24" s="9">
        <f t="shared" si="1"/>
        <v>0</v>
      </c>
      <c r="E24" s="9">
        <f>E25+E28+E31</f>
        <v>73195</v>
      </c>
      <c r="F24" s="9">
        <f t="shared" si="2"/>
        <v>0</v>
      </c>
      <c r="G24" s="9">
        <f>G25+G28+G31</f>
        <v>75428.09999999999</v>
      </c>
      <c r="H24" s="55">
        <f t="shared" si="3"/>
        <v>2233.0999999999913</v>
      </c>
      <c r="I24" s="9">
        <f t="shared" si="0"/>
        <v>103.0508914543343</v>
      </c>
      <c r="J24" s="9">
        <f>J25+J28+J31</f>
        <v>100675.1</v>
      </c>
      <c r="K24" s="9">
        <f>K25+K28+K31</f>
        <v>0</v>
      </c>
    </row>
    <row r="25" spans="1:11" ht="14.25" customHeight="1">
      <c r="A25" s="14" t="s">
        <v>207</v>
      </c>
      <c r="B25" s="36" t="s">
        <v>208</v>
      </c>
      <c r="C25" s="15">
        <f>C26+C27</f>
        <v>72050</v>
      </c>
      <c r="D25" s="15">
        <f t="shared" si="1"/>
        <v>0</v>
      </c>
      <c r="E25" s="15">
        <f>E26+E27</f>
        <v>72050</v>
      </c>
      <c r="F25" s="15">
        <f t="shared" si="2"/>
        <v>0</v>
      </c>
      <c r="G25" s="15">
        <f>G26+G27</f>
        <v>74303.4</v>
      </c>
      <c r="H25" s="57">
        <f t="shared" si="3"/>
        <v>2253.399999999994</v>
      </c>
      <c r="I25" s="15">
        <f t="shared" si="0"/>
        <v>103.12755031228313</v>
      </c>
      <c r="J25" s="15">
        <f>J26+J27</f>
        <v>98168.1</v>
      </c>
      <c r="K25" s="15">
        <f>K26+K27</f>
        <v>0</v>
      </c>
    </row>
    <row r="26" spans="1:11" ht="17.25" customHeight="1">
      <c r="A26" s="12" t="s">
        <v>209</v>
      </c>
      <c r="B26" s="35" t="s">
        <v>208</v>
      </c>
      <c r="C26" s="16">
        <v>72000</v>
      </c>
      <c r="D26" s="16">
        <f t="shared" si="1"/>
        <v>0</v>
      </c>
      <c r="E26" s="16">
        <v>72000</v>
      </c>
      <c r="F26" s="16">
        <f t="shared" si="2"/>
        <v>0</v>
      </c>
      <c r="G26" s="16">
        <v>74130</v>
      </c>
      <c r="H26" s="58">
        <f t="shared" si="3"/>
        <v>2130</v>
      </c>
      <c r="I26" s="16">
        <f t="shared" si="0"/>
        <v>102.95833333333333</v>
      </c>
      <c r="J26" s="16">
        <v>98000</v>
      </c>
      <c r="K26" s="16"/>
    </row>
    <row r="27" spans="1:11" ht="26.25">
      <c r="A27" s="12" t="s">
        <v>210</v>
      </c>
      <c r="B27" s="35" t="s">
        <v>211</v>
      </c>
      <c r="C27" s="16">
        <v>50</v>
      </c>
      <c r="D27" s="16">
        <f t="shared" si="1"/>
        <v>0</v>
      </c>
      <c r="E27" s="16">
        <v>50</v>
      </c>
      <c r="F27" s="16">
        <f t="shared" si="2"/>
        <v>0</v>
      </c>
      <c r="G27" s="16">
        <v>173.4</v>
      </c>
      <c r="H27" s="58">
        <f t="shared" si="3"/>
        <v>123.4</v>
      </c>
      <c r="I27" s="16">
        <f t="shared" si="0"/>
        <v>346.8</v>
      </c>
      <c r="J27" s="16">
        <v>168.1</v>
      </c>
      <c r="K27" s="16"/>
    </row>
    <row r="28" spans="1:11" ht="12.75">
      <c r="A28" s="14" t="s">
        <v>212</v>
      </c>
      <c r="B28" s="36" t="s">
        <v>213</v>
      </c>
      <c r="C28" s="15">
        <f>C29+C30</f>
        <v>17</v>
      </c>
      <c r="D28" s="15">
        <f t="shared" si="1"/>
        <v>0</v>
      </c>
      <c r="E28" s="15">
        <f>E29+E30</f>
        <v>17</v>
      </c>
      <c r="F28" s="15">
        <f t="shared" si="2"/>
        <v>0</v>
      </c>
      <c r="G28" s="15">
        <f>G29+G30</f>
        <v>6.7</v>
      </c>
      <c r="H28" s="57">
        <f t="shared" si="3"/>
        <v>-10.3</v>
      </c>
      <c r="I28" s="15">
        <f t="shared" si="0"/>
        <v>39.411764705882355</v>
      </c>
      <c r="J28" s="15">
        <f>J29+J30</f>
        <v>7</v>
      </c>
      <c r="K28" s="15">
        <f>K29+K30</f>
        <v>0</v>
      </c>
    </row>
    <row r="29" spans="1:11" s="20" customFormat="1" ht="12.75">
      <c r="A29" s="12" t="s">
        <v>214</v>
      </c>
      <c r="B29" s="35" t="s">
        <v>213</v>
      </c>
      <c r="C29" s="13">
        <v>17</v>
      </c>
      <c r="D29" s="13">
        <f t="shared" si="1"/>
        <v>0</v>
      </c>
      <c r="E29" s="13">
        <v>17</v>
      </c>
      <c r="F29" s="13">
        <f t="shared" si="2"/>
        <v>0</v>
      </c>
      <c r="G29" s="13">
        <v>6.7</v>
      </c>
      <c r="H29" s="56">
        <f t="shared" si="3"/>
        <v>-10.3</v>
      </c>
      <c r="I29" s="13">
        <f t="shared" si="0"/>
        <v>39.411764705882355</v>
      </c>
      <c r="J29" s="13">
        <v>7</v>
      </c>
      <c r="K29" s="13">
        <v>0</v>
      </c>
    </row>
    <row r="30" spans="1:11" ht="12.75" hidden="1">
      <c r="A30" s="12" t="s">
        <v>215</v>
      </c>
      <c r="B30" s="35" t="s">
        <v>216</v>
      </c>
      <c r="C30" s="15">
        <v>0</v>
      </c>
      <c r="D30" s="15">
        <f t="shared" si="1"/>
        <v>0</v>
      </c>
      <c r="E30" s="15">
        <v>0</v>
      </c>
      <c r="F30" s="15">
        <f t="shared" si="2"/>
        <v>0</v>
      </c>
      <c r="G30" s="15">
        <v>0</v>
      </c>
      <c r="H30" s="57">
        <f t="shared" si="3"/>
        <v>0</v>
      </c>
      <c r="I30" s="15" t="e">
        <f t="shared" si="0"/>
        <v>#DIV/0!</v>
      </c>
      <c r="J30" s="15">
        <v>0</v>
      </c>
      <c r="K30" s="15">
        <v>0</v>
      </c>
    </row>
    <row r="31" spans="1:11" ht="12.75">
      <c r="A31" s="14" t="s">
        <v>310</v>
      </c>
      <c r="B31" s="36" t="s">
        <v>162</v>
      </c>
      <c r="C31" s="15">
        <f>C32</f>
        <v>1128</v>
      </c>
      <c r="D31" s="15">
        <f t="shared" si="1"/>
        <v>0</v>
      </c>
      <c r="E31" s="15">
        <f>E32</f>
        <v>1128</v>
      </c>
      <c r="F31" s="15">
        <f t="shared" si="2"/>
        <v>0</v>
      </c>
      <c r="G31" s="15">
        <f>G32</f>
        <v>1118</v>
      </c>
      <c r="H31" s="57">
        <f t="shared" si="3"/>
        <v>-10</v>
      </c>
      <c r="I31" s="15">
        <f t="shared" si="0"/>
        <v>99.11347517730496</v>
      </c>
      <c r="J31" s="15">
        <f>J32</f>
        <v>2500</v>
      </c>
      <c r="K31" s="15">
        <f>K32</f>
        <v>0</v>
      </c>
    </row>
    <row r="32" spans="1:11" s="20" customFormat="1" ht="26.25">
      <c r="A32" s="12" t="s">
        <v>309</v>
      </c>
      <c r="B32" s="35" t="s">
        <v>163</v>
      </c>
      <c r="C32" s="13">
        <v>1128</v>
      </c>
      <c r="D32" s="13">
        <f t="shared" si="1"/>
        <v>0</v>
      </c>
      <c r="E32" s="13">
        <v>1128</v>
      </c>
      <c r="F32" s="13">
        <f t="shared" si="2"/>
        <v>0</v>
      </c>
      <c r="G32" s="13">
        <v>1118</v>
      </c>
      <c r="H32" s="56">
        <f t="shared" si="3"/>
        <v>-10</v>
      </c>
      <c r="I32" s="13">
        <f t="shared" si="0"/>
        <v>99.11347517730496</v>
      </c>
      <c r="J32" s="13">
        <v>2500</v>
      </c>
      <c r="K32" s="13"/>
    </row>
    <row r="33" spans="1:11" s="17" customFormat="1" ht="12.75">
      <c r="A33" s="8" t="s">
        <v>217</v>
      </c>
      <c r="B33" s="34" t="s">
        <v>218</v>
      </c>
      <c r="C33" s="9">
        <f>C34+C42+C39+C36</f>
        <v>321279</v>
      </c>
      <c r="D33" s="9">
        <f t="shared" si="1"/>
        <v>0</v>
      </c>
      <c r="E33" s="9">
        <f>E34+E42+E39+E36</f>
        <v>321279</v>
      </c>
      <c r="F33" s="9">
        <f t="shared" si="2"/>
        <v>0</v>
      </c>
      <c r="G33" s="9">
        <f>G34+G42+G39+G36</f>
        <v>348877</v>
      </c>
      <c r="H33" s="55">
        <f t="shared" si="3"/>
        <v>27598</v>
      </c>
      <c r="I33" s="9">
        <f t="shared" si="0"/>
        <v>108.59004167717154</v>
      </c>
      <c r="J33" s="9">
        <f>J34+J42+J39+J36</f>
        <v>504246</v>
      </c>
      <c r="K33" s="9">
        <f>K34+K42+K39+K36</f>
        <v>0</v>
      </c>
    </row>
    <row r="34" spans="1:11" ht="12.75">
      <c r="A34" s="14" t="s">
        <v>220</v>
      </c>
      <c r="B34" s="36" t="s">
        <v>221</v>
      </c>
      <c r="C34" s="15">
        <f>C35</f>
        <v>8353</v>
      </c>
      <c r="D34" s="15">
        <f t="shared" si="1"/>
        <v>0</v>
      </c>
      <c r="E34" s="15">
        <f>E35</f>
        <v>8353</v>
      </c>
      <c r="F34" s="15">
        <f t="shared" si="2"/>
        <v>0</v>
      </c>
      <c r="G34" s="15">
        <f>G35</f>
        <v>8112.6</v>
      </c>
      <c r="H34" s="57">
        <f t="shared" si="3"/>
        <v>-240.39999999999964</v>
      </c>
      <c r="I34" s="15">
        <f t="shared" si="0"/>
        <v>97.1219920986472</v>
      </c>
      <c r="J34" s="15">
        <f>J35</f>
        <v>20210</v>
      </c>
      <c r="K34" s="15">
        <f>K35</f>
        <v>0</v>
      </c>
    </row>
    <row r="35" spans="1:11" ht="26.25">
      <c r="A35" s="12" t="s">
        <v>222</v>
      </c>
      <c r="B35" s="35" t="s">
        <v>223</v>
      </c>
      <c r="C35" s="13">
        <v>8353</v>
      </c>
      <c r="D35" s="13">
        <f t="shared" si="1"/>
        <v>0</v>
      </c>
      <c r="E35" s="13">
        <v>8353</v>
      </c>
      <c r="F35" s="13">
        <f t="shared" si="2"/>
        <v>0</v>
      </c>
      <c r="G35" s="13">
        <v>8112.6</v>
      </c>
      <c r="H35" s="56">
        <f t="shared" si="3"/>
        <v>-240.39999999999964</v>
      </c>
      <c r="I35" s="13">
        <f t="shared" si="0"/>
        <v>97.1219920986472</v>
      </c>
      <c r="J35" s="13">
        <v>20210</v>
      </c>
      <c r="K35" s="13"/>
    </row>
    <row r="36" spans="1:11" ht="12.75" hidden="1">
      <c r="A36" s="18" t="s">
        <v>224</v>
      </c>
      <c r="B36" s="37" t="s">
        <v>225</v>
      </c>
      <c r="C36" s="19">
        <f>C37+C38</f>
        <v>0</v>
      </c>
      <c r="D36" s="19">
        <f t="shared" si="1"/>
        <v>0</v>
      </c>
      <c r="E36" s="19">
        <f>E37+E38</f>
        <v>0</v>
      </c>
      <c r="F36" s="19">
        <f t="shared" si="2"/>
        <v>0</v>
      </c>
      <c r="G36" s="19">
        <f>G37+G38</f>
        <v>0</v>
      </c>
      <c r="H36" s="59">
        <f t="shared" si="3"/>
        <v>0</v>
      </c>
      <c r="I36" s="19" t="e">
        <f t="shared" si="0"/>
        <v>#DIV/0!</v>
      </c>
      <c r="J36" s="19">
        <f>J37+J38</f>
        <v>0</v>
      </c>
      <c r="K36" s="19">
        <f>K37+K38</f>
        <v>0</v>
      </c>
    </row>
    <row r="37" spans="1:11" ht="26.25" hidden="1">
      <c r="A37" s="12" t="s">
        <v>226</v>
      </c>
      <c r="B37" s="35" t="s">
        <v>227</v>
      </c>
      <c r="C37" s="13">
        <v>0</v>
      </c>
      <c r="D37" s="13">
        <f t="shared" si="1"/>
        <v>0</v>
      </c>
      <c r="E37" s="13">
        <v>0</v>
      </c>
      <c r="F37" s="13">
        <f t="shared" si="2"/>
        <v>0</v>
      </c>
      <c r="G37" s="13">
        <v>0</v>
      </c>
      <c r="H37" s="56">
        <f t="shared" si="3"/>
        <v>0</v>
      </c>
      <c r="I37" s="13" t="e">
        <f t="shared" si="0"/>
        <v>#DIV/0!</v>
      </c>
      <c r="J37" s="13">
        <v>0</v>
      </c>
      <c r="K37" s="13">
        <v>0</v>
      </c>
    </row>
    <row r="38" spans="1:11" ht="26.25" hidden="1">
      <c r="A38" s="12" t="s">
        <v>228</v>
      </c>
      <c r="B38" s="35" t="s">
        <v>229</v>
      </c>
      <c r="C38" s="13"/>
      <c r="D38" s="13">
        <f t="shared" si="1"/>
        <v>0</v>
      </c>
      <c r="E38" s="13"/>
      <c r="F38" s="13">
        <f t="shared" si="2"/>
        <v>0</v>
      </c>
      <c r="G38" s="13"/>
      <c r="H38" s="56">
        <f t="shared" si="3"/>
        <v>0</v>
      </c>
      <c r="I38" s="13" t="e">
        <f t="shared" si="0"/>
        <v>#DIV/0!</v>
      </c>
      <c r="J38" s="13"/>
      <c r="K38" s="13"/>
    </row>
    <row r="39" spans="1:11" ht="12.75">
      <c r="A39" s="18" t="s">
        <v>230</v>
      </c>
      <c r="B39" s="37" t="s">
        <v>231</v>
      </c>
      <c r="C39" s="19">
        <f>C40+C41</f>
        <v>48976</v>
      </c>
      <c r="D39" s="19">
        <f t="shared" si="1"/>
        <v>0</v>
      </c>
      <c r="E39" s="19">
        <f>E40+E41</f>
        <v>48976</v>
      </c>
      <c r="F39" s="19">
        <f t="shared" si="2"/>
        <v>0</v>
      </c>
      <c r="G39" s="19">
        <f>G40+G41</f>
        <v>58913</v>
      </c>
      <c r="H39" s="59">
        <f t="shared" si="3"/>
        <v>9937</v>
      </c>
      <c r="I39" s="19">
        <f t="shared" si="0"/>
        <v>120.28952956550147</v>
      </c>
      <c r="J39" s="19">
        <f>J40+J41</f>
        <v>106020</v>
      </c>
      <c r="K39" s="19">
        <f>K40+K41</f>
        <v>0</v>
      </c>
    </row>
    <row r="40" spans="1:11" ht="12.75">
      <c r="A40" s="12" t="s">
        <v>232</v>
      </c>
      <c r="B40" s="35" t="s">
        <v>233</v>
      </c>
      <c r="C40" s="13">
        <v>19076</v>
      </c>
      <c r="D40" s="13">
        <f t="shared" si="1"/>
        <v>0</v>
      </c>
      <c r="E40" s="13">
        <v>19076</v>
      </c>
      <c r="F40" s="13">
        <f t="shared" si="2"/>
        <v>0</v>
      </c>
      <c r="G40" s="13">
        <v>18886.1</v>
      </c>
      <c r="H40" s="56">
        <f t="shared" si="3"/>
        <v>-189.90000000000146</v>
      </c>
      <c r="I40" s="13">
        <f t="shared" si="0"/>
        <v>99.00450828265883</v>
      </c>
      <c r="J40" s="13">
        <v>24800</v>
      </c>
      <c r="K40" s="13"/>
    </row>
    <row r="41" spans="1:11" ht="12.75">
      <c r="A41" s="12" t="s">
        <v>234</v>
      </c>
      <c r="B41" s="35" t="s">
        <v>235</v>
      </c>
      <c r="C41" s="16">
        <v>29900</v>
      </c>
      <c r="D41" s="16">
        <f t="shared" si="1"/>
        <v>0</v>
      </c>
      <c r="E41" s="16">
        <v>29900</v>
      </c>
      <c r="F41" s="16">
        <f t="shared" si="2"/>
        <v>0</v>
      </c>
      <c r="G41" s="16">
        <v>40026.9</v>
      </c>
      <c r="H41" s="58">
        <f t="shared" si="3"/>
        <v>10126.900000000001</v>
      </c>
      <c r="I41" s="16">
        <f t="shared" si="0"/>
        <v>133.8692307692308</v>
      </c>
      <c r="J41" s="16">
        <v>81220</v>
      </c>
      <c r="K41" s="16"/>
    </row>
    <row r="42" spans="1:11" ht="12.75">
      <c r="A42" s="18" t="s">
        <v>236</v>
      </c>
      <c r="B42" s="37" t="s">
        <v>237</v>
      </c>
      <c r="C42" s="15">
        <f>C43+C45</f>
        <v>263950</v>
      </c>
      <c r="D42" s="15">
        <f t="shared" si="1"/>
        <v>0</v>
      </c>
      <c r="E42" s="15">
        <f>E43+E45</f>
        <v>263950</v>
      </c>
      <c r="F42" s="15">
        <f t="shared" si="2"/>
        <v>0</v>
      </c>
      <c r="G42" s="15">
        <f>G43+G45</f>
        <v>281851.4</v>
      </c>
      <c r="H42" s="57">
        <f t="shared" si="3"/>
        <v>17901.400000000023</v>
      </c>
      <c r="I42" s="15">
        <f t="shared" si="0"/>
        <v>106.78211782534572</v>
      </c>
      <c r="J42" s="15">
        <f>J43+J45</f>
        <v>378016</v>
      </c>
      <c r="K42" s="15">
        <f>K43+K45</f>
        <v>0</v>
      </c>
    </row>
    <row r="43" spans="1:11" ht="26.25">
      <c r="A43" s="12" t="s">
        <v>240</v>
      </c>
      <c r="B43" s="35" t="s">
        <v>241</v>
      </c>
      <c r="C43" s="13">
        <f>C44</f>
        <v>3350</v>
      </c>
      <c r="D43" s="13">
        <f t="shared" si="1"/>
        <v>0</v>
      </c>
      <c r="E43" s="13">
        <f>E44</f>
        <v>3350</v>
      </c>
      <c r="F43" s="13">
        <f t="shared" si="2"/>
        <v>0</v>
      </c>
      <c r="G43" s="13">
        <f>G44</f>
        <v>7858.7</v>
      </c>
      <c r="H43" s="56">
        <f t="shared" si="3"/>
        <v>4508.7</v>
      </c>
      <c r="I43" s="13">
        <f t="shared" si="0"/>
        <v>234.5880597014925</v>
      </c>
      <c r="J43" s="13">
        <f>J44</f>
        <v>14100</v>
      </c>
      <c r="K43" s="13">
        <f>K44</f>
        <v>0</v>
      </c>
    </row>
    <row r="44" spans="1:11" ht="40.5" customHeight="1">
      <c r="A44" s="12" t="s">
        <v>242</v>
      </c>
      <c r="B44" s="35" t="s">
        <v>243</v>
      </c>
      <c r="C44" s="13">
        <v>3350</v>
      </c>
      <c r="D44" s="13">
        <f t="shared" si="1"/>
        <v>0</v>
      </c>
      <c r="E44" s="13">
        <v>3350</v>
      </c>
      <c r="F44" s="13">
        <f t="shared" si="2"/>
        <v>0</v>
      </c>
      <c r="G44" s="13">
        <v>7858.7</v>
      </c>
      <c r="H44" s="56">
        <f t="shared" si="3"/>
        <v>4508.7</v>
      </c>
      <c r="I44" s="13">
        <f t="shared" si="0"/>
        <v>234.5880597014925</v>
      </c>
      <c r="J44" s="13">
        <v>14100</v>
      </c>
      <c r="K44" s="13"/>
    </row>
    <row r="45" spans="1:11" ht="26.25">
      <c r="A45" s="12" t="s">
        <v>244</v>
      </c>
      <c r="B45" s="35" t="s">
        <v>245</v>
      </c>
      <c r="C45" s="13">
        <f>C46</f>
        <v>260600</v>
      </c>
      <c r="D45" s="13">
        <f t="shared" si="1"/>
        <v>0</v>
      </c>
      <c r="E45" s="13">
        <f>E46</f>
        <v>260600</v>
      </c>
      <c r="F45" s="13">
        <f t="shared" si="2"/>
        <v>0</v>
      </c>
      <c r="G45" s="13">
        <f>G46</f>
        <v>273992.7</v>
      </c>
      <c r="H45" s="56">
        <f t="shared" si="3"/>
        <v>13392.700000000012</v>
      </c>
      <c r="I45" s="13">
        <f t="shared" si="0"/>
        <v>105.13917881811206</v>
      </c>
      <c r="J45" s="13">
        <f>J46</f>
        <v>363916</v>
      </c>
      <c r="K45" s="13">
        <f>K46</f>
        <v>0</v>
      </c>
    </row>
    <row r="46" spans="1:11" ht="41.25" customHeight="1">
      <c r="A46" s="12" t="s">
        <v>246</v>
      </c>
      <c r="B46" s="35" t="s">
        <v>247</v>
      </c>
      <c r="C46" s="13">
        <v>260600</v>
      </c>
      <c r="D46" s="13">
        <f t="shared" si="1"/>
        <v>0</v>
      </c>
      <c r="E46" s="13">
        <v>260600</v>
      </c>
      <c r="F46" s="13">
        <f t="shared" si="2"/>
        <v>0</v>
      </c>
      <c r="G46" s="13">
        <v>273992.7</v>
      </c>
      <c r="H46" s="56">
        <f t="shared" si="3"/>
        <v>13392.700000000012</v>
      </c>
      <c r="I46" s="13">
        <f t="shared" si="0"/>
        <v>105.13917881811206</v>
      </c>
      <c r="J46" s="13">
        <v>363916</v>
      </c>
      <c r="K46" s="13"/>
    </row>
    <row r="47" spans="1:11" ht="12.75">
      <c r="A47" s="8" t="s">
        <v>248</v>
      </c>
      <c r="B47" s="34" t="s">
        <v>249</v>
      </c>
      <c r="C47" s="9">
        <f>C48+C50</f>
        <v>9805</v>
      </c>
      <c r="D47" s="9">
        <f t="shared" si="1"/>
        <v>-32</v>
      </c>
      <c r="E47" s="9">
        <f>E48+E50</f>
        <v>9773</v>
      </c>
      <c r="F47" s="9">
        <f t="shared" si="2"/>
        <v>-32</v>
      </c>
      <c r="G47" s="9">
        <f>G48+G50</f>
        <v>9389.4</v>
      </c>
      <c r="H47" s="55">
        <f t="shared" si="3"/>
        <v>-383.60000000000036</v>
      </c>
      <c r="I47" s="9">
        <f t="shared" si="0"/>
        <v>96.07490023534227</v>
      </c>
      <c r="J47" s="9">
        <f>J48+J50</f>
        <v>13297</v>
      </c>
      <c r="K47" s="9">
        <f>K48+K50</f>
        <v>0</v>
      </c>
    </row>
    <row r="48" spans="1:11" ht="27" customHeight="1">
      <c r="A48" s="14" t="s">
        <v>250</v>
      </c>
      <c r="B48" s="38" t="s">
        <v>251</v>
      </c>
      <c r="C48" s="19">
        <f>C49</f>
        <v>9651</v>
      </c>
      <c r="D48" s="19">
        <f t="shared" si="1"/>
        <v>0</v>
      </c>
      <c r="E48" s="19">
        <f>E49</f>
        <v>9651</v>
      </c>
      <c r="F48" s="19">
        <f t="shared" si="2"/>
        <v>0</v>
      </c>
      <c r="G48" s="19">
        <f>G49</f>
        <v>9267.6</v>
      </c>
      <c r="H48" s="59">
        <f t="shared" si="3"/>
        <v>-383.39999999999964</v>
      </c>
      <c r="I48" s="19">
        <f t="shared" si="0"/>
        <v>96.02735467827168</v>
      </c>
      <c r="J48" s="19">
        <f>J49</f>
        <v>13100</v>
      </c>
      <c r="K48" s="19">
        <f>K49</f>
        <v>0</v>
      </c>
    </row>
    <row r="49" spans="1:11" ht="26.25">
      <c r="A49" s="12" t="s">
        <v>252</v>
      </c>
      <c r="B49" s="35" t="s">
        <v>253</v>
      </c>
      <c r="C49" s="13">
        <v>9651</v>
      </c>
      <c r="D49" s="13">
        <f t="shared" si="1"/>
        <v>0</v>
      </c>
      <c r="E49" s="13">
        <v>9651</v>
      </c>
      <c r="F49" s="13">
        <f t="shared" si="2"/>
        <v>0</v>
      </c>
      <c r="G49" s="13">
        <v>9267.6</v>
      </c>
      <c r="H49" s="56">
        <f t="shared" si="3"/>
        <v>-383.39999999999964</v>
      </c>
      <c r="I49" s="13">
        <f t="shared" si="0"/>
        <v>96.02735467827168</v>
      </c>
      <c r="J49" s="13">
        <v>13100</v>
      </c>
      <c r="K49" s="13"/>
    </row>
    <row r="50" spans="1:11" ht="28.5" customHeight="1">
      <c r="A50" s="14" t="s">
        <v>254</v>
      </c>
      <c r="B50" s="36" t="s">
        <v>255</v>
      </c>
      <c r="C50" s="15">
        <f>C53+C54+C55+C52+C51</f>
        <v>154</v>
      </c>
      <c r="D50" s="15">
        <f t="shared" si="1"/>
        <v>-32</v>
      </c>
      <c r="E50" s="15">
        <f>E53+E54+E55+E52+E51</f>
        <v>122</v>
      </c>
      <c r="F50" s="15">
        <f t="shared" si="2"/>
        <v>-32</v>
      </c>
      <c r="G50" s="15">
        <f>G53+G54+G55+G52+G51</f>
        <v>121.8</v>
      </c>
      <c r="H50" s="57">
        <f t="shared" si="3"/>
        <v>-0.20000000000000284</v>
      </c>
      <c r="I50" s="15">
        <f t="shared" si="0"/>
        <v>99.8360655737705</v>
      </c>
      <c r="J50" s="15">
        <f>J53+J54+J55+J52+J51</f>
        <v>197</v>
      </c>
      <c r="K50" s="15">
        <f>K53+K54+K55+K52+K51</f>
        <v>0</v>
      </c>
    </row>
    <row r="51" spans="1:11" ht="52.5" customHeight="1" hidden="1">
      <c r="A51" s="12" t="s">
        <v>399</v>
      </c>
      <c r="B51" s="35" t="s">
        <v>398</v>
      </c>
      <c r="C51" s="15"/>
      <c r="D51" s="15">
        <f t="shared" si="1"/>
        <v>0</v>
      </c>
      <c r="E51" s="15"/>
      <c r="F51" s="15">
        <f t="shared" si="2"/>
        <v>0</v>
      </c>
      <c r="G51" s="15"/>
      <c r="H51" s="57">
        <f t="shared" si="3"/>
        <v>0</v>
      </c>
      <c r="I51" s="15" t="e">
        <f t="shared" si="0"/>
        <v>#DIV/0!</v>
      </c>
      <c r="J51" s="15"/>
      <c r="K51" s="15"/>
    </row>
    <row r="52" spans="1:11" ht="52.5" hidden="1">
      <c r="A52" s="12" t="s">
        <v>256</v>
      </c>
      <c r="B52" s="35" t="s">
        <v>53</v>
      </c>
      <c r="C52" s="15">
        <v>0</v>
      </c>
      <c r="D52" s="15">
        <f t="shared" si="1"/>
        <v>0</v>
      </c>
      <c r="E52" s="15">
        <v>0</v>
      </c>
      <c r="F52" s="15">
        <f t="shared" si="2"/>
        <v>0</v>
      </c>
      <c r="G52" s="15">
        <v>0</v>
      </c>
      <c r="H52" s="57">
        <f t="shared" si="3"/>
        <v>0</v>
      </c>
      <c r="I52" s="15" t="e">
        <f t="shared" si="0"/>
        <v>#DIV/0!</v>
      </c>
      <c r="J52" s="15">
        <v>0</v>
      </c>
      <c r="K52" s="15">
        <v>0</v>
      </c>
    </row>
    <row r="53" spans="1:11" ht="40.5" customHeight="1" hidden="1">
      <c r="A53" s="12" t="s">
        <v>257</v>
      </c>
      <c r="B53" s="35" t="s">
        <v>258</v>
      </c>
      <c r="C53" s="13">
        <v>0</v>
      </c>
      <c r="D53" s="13">
        <f t="shared" si="1"/>
        <v>0</v>
      </c>
      <c r="E53" s="13">
        <v>0</v>
      </c>
      <c r="F53" s="13">
        <f t="shared" si="2"/>
        <v>0</v>
      </c>
      <c r="G53" s="13">
        <v>0</v>
      </c>
      <c r="H53" s="56">
        <f t="shared" si="3"/>
        <v>0</v>
      </c>
      <c r="I53" s="13" t="e">
        <f t="shared" si="0"/>
        <v>#DIV/0!</v>
      </c>
      <c r="J53" s="13">
        <v>0</v>
      </c>
      <c r="K53" s="13">
        <v>0</v>
      </c>
    </row>
    <row r="54" spans="1:11" ht="17.25" customHeight="1">
      <c r="A54" s="12" t="s">
        <v>259</v>
      </c>
      <c r="B54" s="35" t="s">
        <v>260</v>
      </c>
      <c r="C54" s="13">
        <v>64</v>
      </c>
      <c r="D54" s="13">
        <f t="shared" si="1"/>
        <v>-32</v>
      </c>
      <c r="E54" s="13">
        <v>32</v>
      </c>
      <c r="F54" s="13">
        <f t="shared" si="2"/>
        <v>-32</v>
      </c>
      <c r="G54" s="13">
        <v>24</v>
      </c>
      <c r="H54" s="56">
        <f t="shared" si="3"/>
        <v>-8</v>
      </c>
      <c r="I54" s="13">
        <f t="shared" si="0"/>
        <v>75</v>
      </c>
      <c r="J54" s="13">
        <v>45</v>
      </c>
      <c r="K54" s="13"/>
    </row>
    <row r="55" spans="1:11" ht="42.75" customHeight="1">
      <c r="A55" s="12" t="s">
        <v>261</v>
      </c>
      <c r="B55" s="35" t="s">
        <v>262</v>
      </c>
      <c r="C55" s="13">
        <f>C56</f>
        <v>90</v>
      </c>
      <c r="D55" s="13">
        <f t="shared" si="1"/>
        <v>0</v>
      </c>
      <c r="E55" s="13">
        <f>E56</f>
        <v>90</v>
      </c>
      <c r="F55" s="13">
        <f t="shared" si="2"/>
        <v>0</v>
      </c>
      <c r="G55" s="13">
        <f>G56</f>
        <v>97.8</v>
      </c>
      <c r="H55" s="56">
        <f t="shared" si="3"/>
        <v>7.799999999999997</v>
      </c>
      <c r="I55" s="13">
        <f t="shared" si="0"/>
        <v>108.66666666666667</v>
      </c>
      <c r="J55" s="13">
        <f>J56</f>
        <v>152</v>
      </c>
      <c r="K55" s="13">
        <f>K56</f>
        <v>0</v>
      </c>
    </row>
    <row r="56" spans="1:11" ht="55.5" customHeight="1">
      <c r="A56" s="12" t="s">
        <v>263</v>
      </c>
      <c r="B56" s="35" t="s">
        <v>54</v>
      </c>
      <c r="C56" s="13">
        <v>90</v>
      </c>
      <c r="D56" s="13">
        <f t="shared" si="1"/>
        <v>0</v>
      </c>
      <c r="E56" s="13">
        <v>90</v>
      </c>
      <c r="F56" s="13">
        <f t="shared" si="2"/>
        <v>0</v>
      </c>
      <c r="G56" s="13">
        <v>97.8</v>
      </c>
      <c r="H56" s="56">
        <f t="shared" si="3"/>
        <v>7.799999999999997</v>
      </c>
      <c r="I56" s="13">
        <f t="shared" si="0"/>
        <v>108.66666666666667</v>
      </c>
      <c r="J56" s="13">
        <v>152</v>
      </c>
      <c r="K56" s="13"/>
    </row>
    <row r="57" spans="1:11" ht="30" customHeight="1" hidden="1">
      <c r="A57" s="8" t="s">
        <v>264</v>
      </c>
      <c r="B57" s="34" t="s">
        <v>265</v>
      </c>
      <c r="C57" s="9">
        <f>C58+C60+C64</f>
        <v>0</v>
      </c>
      <c r="D57" s="9">
        <f t="shared" si="1"/>
        <v>0</v>
      </c>
      <c r="E57" s="9">
        <f>E58+E60+E64</f>
        <v>0</v>
      </c>
      <c r="F57" s="9">
        <f t="shared" si="2"/>
        <v>0</v>
      </c>
      <c r="G57" s="9">
        <f>G58+G60+G64</f>
        <v>0</v>
      </c>
      <c r="H57" s="55">
        <f t="shared" si="3"/>
        <v>0</v>
      </c>
      <c r="I57" s="9" t="e">
        <f t="shared" si="0"/>
        <v>#DIV/0!</v>
      </c>
      <c r="J57" s="9">
        <f>J58+J60+J64</f>
        <v>0</v>
      </c>
      <c r="K57" s="9">
        <f>K58+K60+K64</f>
        <v>0</v>
      </c>
    </row>
    <row r="58" spans="1:11" s="20" customFormat="1" ht="30" customHeight="1" hidden="1">
      <c r="A58" s="18" t="s">
        <v>266</v>
      </c>
      <c r="B58" s="37" t="s">
        <v>267</v>
      </c>
      <c r="C58" s="19"/>
      <c r="D58" s="19">
        <f t="shared" si="1"/>
        <v>0</v>
      </c>
      <c r="E58" s="19"/>
      <c r="F58" s="19">
        <f t="shared" si="2"/>
        <v>0</v>
      </c>
      <c r="G58" s="19"/>
      <c r="H58" s="59">
        <f t="shared" si="3"/>
        <v>0</v>
      </c>
      <c r="I58" s="19" t="e">
        <f t="shared" si="0"/>
        <v>#DIV/0!</v>
      </c>
      <c r="J58" s="19"/>
      <c r="K58" s="19"/>
    </row>
    <row r="59" spans="1:11" ht="26.25" hidden="1">
      <c r="A59" s="18" t="s">
        <v>268</v>
      </c>
      <c r="B59" s="39" t="s">
        <v>269</v>
      </c>
      <c r="C59" s="19"/>
      <c r="D59" s="19">
        <f t="shared" si="1"/>
        <v>0</v>
      </c>
      <c r="E59" s="19"/>
      <c r="F59" s="19">
        <f t="shared" si="2"/>
        <v>0</v>
      </c>
      <c r="G59" s="19"/>
      <c r="H59" s="59">
        <f t="shared" si="3"/>
        <v>0</v>
      </c>
      <c r="I59" s="19" t="e">
        <f t="shared" si="0"/>
        <v>#DIV/0!</v>
      </c>
      <c r="J59" s="19"/>
      <c r="K59" s="19"/>
    </row>
    <row r="60" spans="1:11" ht="18" customHeight="1" hidden="1">
      <c r="A60" s="14" t="s">
        <v>270</v>
      </c>
      <c r="B60" s="36" t="s">
        <v>271</v>
      </c>
      <c r="C60" s="15">
        <f>C61+C62</f>
        <v>0</v>
      </c>
      <c r="D60" s="15">
        <f t="shared" si="1"/>
        <v>0</v>
      </c>
      <c r="E60" s="15">
        <f>E61+E62</f>
        <v>0</v>
      </c>
      <c r="F60" s="15">
        <f t="shared" si="2"/>
        <v>0</v>
      </c>
      <c r="G60" s="15">
        <f>G61+G62</f>
        <v>0</v>
      </c>
      <c r="H60" s="57">
        <f t="shared" si="3"/>
        <v>0</v>
      </c>
      <c r="I60" s="15" t="e">
        <f t="shared" si="0"/>
        <v>#DIV/0!</v>
      </c>
      <c r="J60" s="15">
        <f>J61+J62</f>
        <v>0</v>
      </c>
      <c r="K60" s="15">
        <f>K61+K62</f>
        <v>0</v>
      </c>
    </row>
    <row r="61" spans="1:11" ht="16.5" customHeight="1" hidden="1">
      <c r="A61" s="12" t="s">
        <v>272</v>
      </c>
      <c r="B61" s="35" t="s">
        <v>273</v>
      </c>
      <c r="C61" s="13"/>
      <c r="D61" s="13">
        <f t="shared" si="1"/>
        <v>0</v>
      </c>
      <c r="E61" s="13"/>
      <c r="F61" s="13">
        <f t="shared" si="2"/>
        <v>0</v>
      </c>
      <c r="G61" s="13"/>
      <c r="H61" s="56">
        <f t="shared" si="3"/>
        <v>0</v>
      </c>
      <c r="I61" s="13" t="e">
        <f t="shared" si="0"/>
        <v>#DIV/0!</v>
      </c>
      <c r="J61" s="13"/>
      <c r="K61" s="13"/>
    </row>
    <row r="62" spans="1:11" ht="16.5" customHeight="1" hidden="1">
      <c r="A62" s="12" t="s">
        <v>274</v>
      </c>
      <c r="B62" s="35" t="s">
        <v>275</v>
      </c>
      <c r="C62" s="13">
        <f>C63</f>
        <v>0</v>
      </c>
      <c r="D62" s="13">
        <f t="shared" si="1"/>
        <v>0</v>
      </c>
      <c r="E62" s="13">
        <f>E63</f>
        <v>0</v>
      </c>
      <c r="F62" s="13">
        <f t="shared" si="2"/>
        <v>0</v>
      </c>
      <c r="G62" s="13">
        <f>G63</f>
        <v>0</v>
      </c>
      <c r="H62" s="56">
        <f t="shared" si="3"/>
        <v>0</v>
      </c>
      <c r="I62" s="13" t="e">
        <f t="shared" si="0"/>
        <v>#DIV/0!</v>
      </c>
      <c r="J62" s="13">
        <f>J63</f>
        <v>0</v>
      </c>
      <c r="K62" s="13">
        <f>K63</f>
        <v>0</v>
      </c>
    </row>
    <row r="63" spans="1:11" ht="27.75" customHeight="1" hidden="1">
      <c r="A63" s="12" t="s">
        <v>400</v>
      </c>
      <c r="B63" s="35" t="s">
        <v>276</v>
      </c>
      <c r="C63" s="13">
        <v>0</v>
      </c>
      <c r="D63" s="13">
        <f t="shared" si="1"/>
        <v>0</v>
      </c>
      <c r="E63" s="13">
        <v>0</v>
      </c>
      <c r="F63" s="13">
        <f t="shared" si="2"/>
        <v>0</v>
      </c>
      <c r="G63" s="13">
        <v>0</v>
      </c>
      <c r="H63" s="56">
        <f t="shared" si="3"/>
        <v>0</v>
      </c>
      <c r="I63" s="13" t="e">
        <f t="shared" si="0"/>
        <v>#DIV/0!</v>
      </c>
      <c r="J63" s="13">
        <v>0</v>
      </c>
      <c r="K63" s="13">
        <v>0</v>
      </c>
    </row>
    <row r="64" spans="1:11" ht="12.75" hidden="1">
      <c r="A64" s="14" t="s">
        <v>277</v>
      </c>
      <c r="B64" s="36" t="s">
        <v>278</v>
      </c>
      <c r="C64" s="15">
        <f>C65+C67+C69</f>
        <v>0</v>
      </c>
      <c r="D64" s="15">
        <f t="shared" si="1"/>
        <v>0</v>
      </c>
      <c r="E64" s="15">
        <f>E65+E67+E69</f>
        <v>0</v>
      </c>
      <c r="F64" s="15">
        <f t="shared" si="2"/>
        <v>0</v>
      </c>
      <c r="G64" s="15">
        <f>G65+G67+G69</f>
        <v>0</v>
      </c>
      <c r="H64" s="57">
        <f t="shared" si="3"/>
        <v>0</v>
      </c>
      <c r="I64" s="15" t="e">
        <f t="shared" si="0"/>
        <v>#DIV/0!</v>
      </c>
      <c r="J64" s="15">
        <f>J65+J67+J69</f>
        <v>0</v>
      </c>
      <c r="K64" s="15">
        <f>K65+K67+K69</f>
        <v>0</v>
      </c>
    </row>
    <row r="65" spans="1:11" ht="12.75" hidden="1">
      <c r="A65" s="12" t="s">
        <v>279</v>
      </c>
      <c r="B65" s="35" t="s">
        <v>280</v>
      </c>
      <c r="C65" s="13">
        <f>C66</f>
        <v>0</v>
      </c>
      <c r="D65" s="13">
        <f t="shared" si="1"/>
        <v>0</v>
      </c>
      <c r="E65" s="13">
        <f>E66</f>
        <v>0</v>
      </c>
      <c r="F65" s="13">
        <f t="shared" si="2"/>
        <v>0</v>
      </c>
      <c r="G65" s="13">
        <f>G66</f>
        <v>0</v>
      </c>
      <c r="H65" s="56">
        <f t="shared" si="3"/>
        <v>0</v>
      </c>
      <c r="I65" s="13" t="e">
        <f t="shared" si="0"/>
        <v>#DIV/0!</v>
      </c>
      <c r="J65" s="13">
        <f>J66</f>
        <v>0</v>
      </c>
      <c r="K65" s="13">
        <f>K66</f>
        <v>0</v>
      </c>
    </row>
    <row r="66" spans="1:11" ht="12.75" hidden="1">
      <c r="A66" s="12" t="s">
        <v>281</v>
      </c>
      <c r="B66" s="35" t="s">
        <v>282</v>
      </c>
      <c r="C66" s="13">
        <v>0</v>
      </c>
      <c r="D66" s="13">
        <f t="shared" si="1"/>
        <v>0</v>
      </c>
      <c r="E66" s="13">
        <v>0</v>
      </c>
      <c r="F66" s="13">
        <f t="shared" si="2"/>
        <v>0</v>
      </c>
      <c r="G66" s="13">
        <v>0</v>
      </c>
      <c r="H66" s="56">
        <f t="shared" si="3"/>
        <v>0</v>
      </c>
      <c r="I66" s="13" t="e">
        <f t="shared" si="0"/>
        <v>#DIV/0!</v>
      </c>
      <c r="J66" s="13">
        <v>0</v>
      </c>
      <c r="K66" s="13">
        <v>0</v>
      </c>
    </row>
    <row r="67" spans="1:11" ht="26.25" hidden="1">
      <c r="A67" s="12" t="s">
        <v>283</v>
      </c>
      <c r="B67" s="35" t="s">
        <v>284</v>
      </c>
      <c r="C67" s="13">
        <f>C68</f>
        <v>0</v>
      </c>
      <c r="D67" s="13">
        <f t="shared" si="1"/>
        <v>0</v>
      </c>
      <c r="E67" s="13">
        <f>E68</f>
        <v>0</v>
      </c>
      <c r="F67" s="13">
        <f t="shared" si="2"/>
        <v>0</v>
      </c>
      <c r="G67" s="13">
        <f>G68</f>
        <v>0</v>
      </c>
      <c r="H67" s="56">
        <f t="shared" si="3"/>
        <v>0</v>
      </c>
      <c r="I67" s="13" t="e">
        <f t="shared" si="0"/>
        <v>#DIV/0!</v>
      </c>
      <c r="J67" s="13">
        <f>J68</f>
        <v>0</v>
      </c>
      <c r="K67" s="13">
        <f>K68</f>
        <v>0</v>
      </c>
    </row>
    <row r="68" spans="1:11" ht="39" hidden="1">
      <c r="A68" s="12" t="s">
        <v>158</v>
      </c>
      <c r="B68" s="35" t="s">
        <v>287</v>
      </c>
      <c r="C68" s="13">
        <v>0</v>
      </c>
      <c r="D68" s="13">
        <f t="shared" si="1"/>
        <v>0</v>
      </c>
      <c r="E68" s="13">
        <v>0</v>
      </c>
      <c r="F68" s="13">
        <f t="shared" si="2"/>
        <v>0</v>
      </c>
      <c r="G68" s="13">
        <v>0</v>
      </c>
      <c r="H68" s="56">
        <f t="shared" si="3"/>
        <v>0</v>
      </c>
      <c r="I68" s="13" t="e">
        <f t="shared" si="0"/>
        <v>#DIV/0!</v>
      </c>
      <c r="J68" s="13">
        <v>0</v>
      </c>
      <c r="K68" s="13">
        <v>0</v>
      </c>
    </row>
    <row r="69" spans="1:11" ht="14.25" customHeight="1" hidden="1">
      <c r="A69" s="12" t="s">
        <v>288</v>
      </c>
      <c r="B69" s="35" t="s">
        <v>289</v>
      </c>
      <c r="C69" s="13">
        <f>C70</f>
        <v>0</v>
      </c>
      <c r="D69" s="13">
        <f t="shared" si="1"/>
        <v>0</v>
      </c>
      <c r="E69" s="13">
        <f>E70</f>
        <v>0</v>
      </c>
      <c r="F69" s="13">
        <f t="shared" si="2"/>
        <v>0</v>
      </c>
      <c r="G69" s="13">
        <f>G70</f>
        <v>0</v>
      </c>
      <c r="H69" s="56">
        <f t="shared" si="3"/>
        <v>0</v>
      </c>
      <c r="I69" s="13" t="e">
        <f t="shared" si="0"/>
        <v>#DIV/0!</v>
      </c>
      <c r="J69" s="13">
        <f>J70</f>
        <v>0</v>
      </c>
      <c r="K69" s="13">
        <f>K70</f>
        <v>0</v>
      </c>
    </row>
    <row r="70" spans="1:11" ht="23.25" customHeight="1" hidden="1">
      <c r="A70" s="12" t="s">
        <v>290</v>
      </c>
      <c r="B70" s="35" t="s">
        <v>291</v>
      </c>
      <c r="C70" s="13">
        <v>0</v>
      </c>
      <c r="D70" s="13">
        <f t="shared" si="1"/>
        <v>0</v>
      </c>
      <c r="E70" s="13">
        <v>0</v>
      </c>
      <c r="F70" s="13">
        <f t="shared" si="2"/>
        <v>0</v>
      </c>
      <c r="G70" s="13">
        <v>0</v>
      </c>
      <c r="H70" s="56">
        <f t="shared" si="3"/>
        <v>0</v>
      </c>
      <c r="I70" s="13" t="e">
        <f t="shared" si="0"/>
        <v>#DIV/0!</v>
      </c>
      <c r="J70" s="13">
        <v>0</v>
      </c>
      <c r="K70" s="13">
        <v>0</v>
      </c>
    </row>
    <row r="71" spans="1:11" ht="26.25">
      <c r="A71" s="8" t="s">
        <v>292</v>
      </c>
      <c r="B71" s="34" t="s">
        <v>293</v>
      </c>
      <c r="C71" s="9">
        <f>C74+C76+C83+C86+C88+C72</f>
        <v>125704.9</v>
      </c>
      <c r="D71" s="9">
        <f t="shared" si="1"/>
        <v>77455.30000000002</v>
      </c>
      <c r="E71" s="9">
        <f>E74+E76+E83+E86+E88+E72</f>
        <v>203160.2</v>
      </c>
      <c r="F71" s="9">
        <f t="shared" si="2"/>
        <v>77455.30000000002</v>
      </c>
      <c r="G71" s="9">
        <f>G74+G76+G83+G86+G88+G72</f>
        <v>217728.59999999998</v>
      </c>
      <c r="H71" s="55">
        <f t="shared" si="3"/>
        <v>14568.399999999965</v>
      </c>
      <c r="I71" s="9">
        <f t="shared" si="0"/>
        <v>107.17089272406699</v>
      </c>
      <c r="J71" s="9">
        <f>J74+J76+J83+J86+J88+J72</f>
        <v>286984.60000000003</v>
      </c>
      <c r="K71" s="9">
        <f>K74+K76+K83+K86+K88+K72</f>
        <v>0</v>
      </c>
    </row>
    <row r="72" spans="1:11" ht="40.5" customHeight="1">
      <c r="A72" s="49" t="s">
        <v>79</v>
      </c>
      <c r="B72" s="50" t="s">
        <v>80</v>
      </c>
      <c r="C72" s="9">
        <f>C73</f>
        <v>0</v>
      </c>
      <c r="D72" s="9">
        <f t="shared" si="1"/>
        <v>9056</v>
      </c>
      <c r="E72" s="9">
        <f>E73</f>
        <v>9056</v>
      </c>
      <c r="F72" s="9">
        <f t="shared" si="2"/>
        <v>9056</v>
      </c>
      <c r="G72" s="9">
        <f>G73</f>
        <v>9056.9</v>
      </c>
      <c r="H72" s="55">
        <f t="shared" si="3"/>
        <v>0.8999999999996362</v>
      </c>
      <c r="I72" s="9">
        <f t="shared" si="0"/>
        <v>100.00993816254417</v>
      </c>
      <c r="J72" s="9">
        <f>J73</f>
        <v>9506.9</v>
      </c>
      <c r="K72" s="9">
        <f>K73</f>
        <v>0</v>
      </c>
    </row>
    <row r="73" spans="1:11" s="20" customFormat="1" ht="30.75" customHeight="1">
      <c r="A73" s="51" t="s">
        <v>81</v>
      </c>
      <c r="B73" s="52" t="s">
        <v>285</v>
      </c>
      <c r="C73" s="13">
        <v>0</v>
      </c>
      <c r="D73" s="13">
        <f t="shared" si="1"/>
        <v>9056</v>
      </c>
      <c r="E73" s="13">
        <v>9056</v>
      </c>
      <c r="F73" s="13">
        <f t="shared" si="2"/>
        <v>9056</v>
      </c>
      <c r="G73" s="13">
        <v>9056.9</v>
      </c>
      <c r="H73" s="56">
        <f t="shared" si="3"/>
        <v>0.8999999999996362</v>
      </c>
      <c r="I73" s="13">
        <f t="shared" si="0"/>
        <v>100.00993816254417</v>
      </c>
      <c r="J73" s="13">
        <v>9506.9</v>
      </c>
      <c r="K73" s="13"/>
    </row>
    <row r="74" spans="1:11" ht="12.75" hidden="1">
      <c r="A74" s="8" t="s">
        <v>294</v>
      </c>
      <c r="B74" s="33" t="s">
        <v>295</v>
      </c>
      <c r="C74" s="9">
        <f>C75</f>
        <v>0</v>
      </c>
      <c r="D74" s="9">
        <f t="shared" si="1"/>
        <v>0</v>
      </c>
      <c r="E74" s="9">
        <f>E75</f>
        <v>0</v>
      </c>
      <c r="F74" s="9">
        <f t="shared" si="2"/>
        <v>0</v>
      </c>
      <c r="G74" s="9">
        <f>G75</f>
        <v>0</v>
      </c>
      <c r="H74" s="55">
        <f t="shared" si="3"/>
        <v>0</v>
      </c>
      <c r="I74" s="9" t="e">
        <f t="shared" si="0"/>
        <v>#DIV/0!</v>
      </c>
      <c r="J74" s="9">
        <f>J75</f>
        <v>0</v>
      </c>
      <c r="K74" s="9">
        <f>K75</f>
        <v>0</v>
      </c>
    </row>
    <row r="75" spans="1:11" ht="26.25" hidden="1">
      <c r="A75" s="12" t="s">
        <v>296</v>
      </c>
      <c r="B75" s="35" t="s">
        <v>297</v>
      </c>
      <c r="C75" s="13"/>
      <c r="D75" s="13">
        <f t="shared" si="1"/>
        <v>0</v>
      </c>
      <c r="E75" s="13"/>
      <c r="F75" s="13">
        <f t="shared" si="2"/>
        <v>0</v>
      </c>
      <c r="G75" s="13"/>
      <c r="H75" s="56">
        <f t="shared" si="3"/>
        <v>0</v>
      </c>
      <c r="I75" s="13" t="e">
        <f t="shared" si="0"/>
        <v>#DIV/0!</v>
      </c>
      <c r="J75" s="13"/>
      <c r="K75" s="13"/>
    </row>
    <row r="76" spans="1:11" ht="54.75" customHeight="1">
      <c r="A76" s="8" t="s">
        <v>298</v>
      </c>
      <c r="B76" s="33" t="s">
        <v>55</v>
      </c>
      <c r="C76" s="9">
        <f>C77+C79+C81</f>
        <v>121820.9</v>
      </c>
      <c r="D76" s="9">
        <f t="shared" si="1"/>
        <v>52599.70000000001</v>
      </c>
      <c r="E76" s="9">
        <f>E77+E79+E81</f>
        <v>174420.6</v>
      </c>
      <c r="F76" s="9">
        <f aca="true" t="shared" si="5" ref="F76:F139">E76-C76</f>
        <v>52599.70000000001</v>
      </c>
      <c r="G76" s="9">
        <f>G77+G79+G81</f>
        <v>188699.8</v>
      </c>
      <c r="H76" s="55">
        <f aca="true" t="shared" si="6" ref="H76:H140">G76-E76</f>
        <v>14279.199999999983</v>
      </c>
      <c r="I76" s="9">
        <f t="shared" si="0"/>
        <v>108.18664767808389</v>
      </c>
      <c r="J76" s="9">
        <f>J77+J79+J81</f>
        <v>244688</v>
      </c>
      <c r="K76" s="9">
        <f>K77+K79+K81</f>
        <v>0</v>
      </c>
    </row>
    <row r="77" spans="1:11" ht="40.5" customHeight="1">
      <c r="A77" s="14" t="s">
        <v>299</v>
      </c>
      <c r="B77" s="36" t="s">
        <v>300</v>
      </c>
      <c r="C77" s="15">
        <f>C78</f>
        <v>69300</v>
      </c>
      <c r="D77" s="15">
        <f t="shared" si="1"/>
        <v>48299.7</v>
      </c>
      <c r="E77" s="15">
        <f>E78</f>
        <v>117599.7</v>
      </c>
      <c r="F77" s="15">
        <f t="shared" si="5"/>
        <v>48299.7</v>
      </c>
      <c r="G77" s="15">
        <f>G78</f>
        <v>128967.3</v>
      </c>
      <c r="H77" s="57">
        <f t="shared" si="6"/>
        <v>11367.600000000006</v>
      </c>
      <c r="I77" s="15">
        <f t="shared" si="0"/>
        <v>109.6663511896714</v>
      </c>
      <c r="J77" s="15">
        <f>J78</f>
        <v>167000</v>
      </c>
      <c r="K77" s="15">
        <f>K78</f>
        <v>0</v>
      </c>
    </row>
    <row r="78" spans="1:11" ht="52.5">
      <c r="A78" s="12" t="s">
        <v>301</v>
      </c>
      <c r="B78" s="35" t="s">
        <v>56</v>
      </c>
      <c r="C78" s="16">
        <v>69300</v>
      </c>
      <c r="D78" s="16">
        <f t="shared" si="1"/>
        <v>48299.7</v>
      </c>
      <c r="E78" s="16">
        <v>117599.7</v>
      </c>
      <c r="F78" s="16">
        <f t="shared" si="5"/>
        <v>48299.7</v>
      </c>
      <c r="G78" s="16">
        <v>128967.3</v>
      </c>
      <c r="H78" s="58">
        <f t="shared" si="6"/>
        <v>11367.600000000006</v>
      </c>
      <c r="I78" s="16">
        <f t="shared" si="0"/>
        <v>109.6663511896714</v>
      </c>
      <c r="J78" s="16">
        <v>167000</v>
      </c>
      <c r="K78" s="16"/>
    </row>
    <row r="79" spans="1:11" ht="53.25" customHeight="1">
      <c r="A79" s="18" t="s">
        <v>302</v>
      </c>
      <c r="B79" s="37" t="s">
        <v>57</v>
      </c>
      <c r="C79" s="15">
        <f>C80</f>
        <v>7492.5</v>
      </c>
      <c r="D79" s="15">
        <f t="shared" si="1"/>
        <v>0</v>
      </c>
      <c r="E79" s="15">
        <f>E80</f>
        <v>7492.5</v>
      </c>
      <c r="F79" s="15">
        <f t="shared" si="5"/>
        <v>0</v>
      </c>
      <c r="G79" s="15">
        <f>G80</f>
        <v>7839.8</v>
      </c>
      <c r="H79" s="57">
        <f t="shared" si="6"/>
        <v>347.3000000000002</v>
      </c>
      <c r="I79" s="15">
        <f t="shared" si="0"/>
        <v>104.6353019686353</v>
      </c>
      <c r="J79" s="15">
        <f>J80</f>
        <v>11088</v>
      </c>
      <c r="K79" s="15">
        <f>K80</f>
        <v>0</v>
      </c>
    </row>
    <row r="80" spans="1:11" ht="41.25" customHeight="1">
      <c r="A80" s="12" t="s">
        <v>303</v>
      </c>
      <c r="B80" s="35" t="s">
        <v>87</v>
      </c>
      <c r="C80" s="13">
        <v>7492.5</v>
      </c>
      <c r="D80" s="13">
        <f t="shared" si="1"/>
        <v>0</v>
      </c>
      <c r="E80" s="13">
        <v>7492.5</v>
      </c>
      <c r="F80" s="13">
        <f t="shared" si="5"/>
        <v>0</v>
      </c>
      <c r="G80" s="13">
        <v>7839.8</v>
      </c>
      <c r="H80" s="56">
        <f t="shared" si="6"/>
        <v>347.3000000000002</v>
      </c>
      <c r="I80" s="13">
        <f t="shared" si="0"/>
        <v>104.6353019686353</v>
      </c>
      <c r="J80" s="13">
        <v>11088</v>
      </c>
      <c r="K80" s="13"/>
    </row>
    <row r="81" spans="1:11" ht="52.5">
      <c r="A81" s="14" t="s">
        <v>304</v>
      </c>
      <c r="B81" s="36" t="s">
        <v>77</v>
      </c>
      <c r="C81" s="15">
        <f>C82</f>
        <v>45028.4</v>
      </c>
      <c r="D81" s="15">
        <f t="shared" si="1"/>
        <v>4300</v>
      </c>
      <c r="E81" s="15">
        <f>E82</f>
        <v>49328.4</v>
      </c>
      <c r="F81" s="15">
        <f t="shared" si="5"/>
        <v>4300</v>
      </c>
      <c r="G81" s="15">
        <f>G82</f>
        <v>51892.7</v>
      </c>
      <c r="H81" s="57">
        <f t="shared" si="6"/>
        <v>2564.2999999999956</v>
      </c>
      <c r="I81" s="15">
        <f aca="true" t="shared" si="7" ref="I81:I145">G81/E81*100</f>
        <v>105.19842524793019</v>
      </c>
      <c r="J81" s="15">
        <f>J82</f>
        <v>66600</v>
      </c>
      <c r="K81" s="15">
        <f>K82</f>
        <v>0</v>
      </c>
    </row>
    <row r="82" spans="1:11" ht="39">
      <c r="A82" s="12" t="s">
        <v>305</v>
      </c>
      <c r="B82" s="35" t="s">
        <v>88</v>
      </c>
      <c r="C82" s="13">
        <v>45028.4</v>
      </c>
      <c r="D82" s="13">
        <f aca="true" t="shared" si="8" ref="D82:D148">E82-C82</f>
        <v>4300</v>
      </c>
      <c r="E82" s="13">
        <v>49328.4</v>
      </c>
      <c r="F82" s="13">
        <f t="shared" si="5"/>
        <v>4300</v>
      </c>
      <c r="G82" s="13">
        <v>51892.7</v>
      </c>
      <c r="H82" s="56">
        <f t="shared" si="6"/>
        <v>2564.2999999999956</v>
      </c>
      <c r="I82" s="13">
        <f t="shared" si="7"/>
        <v>105.19842524793019</v>
      </c>
      <c r="J82" s="13">
        <v>66600</v>
      </c>
      <c r="K82" s="13"/>
    </row>
    <row r="83" spans="1:11" ht="16.5" customHeight="1">
      <c r="A83" s="21" t="s">
        <v>306</v>
      </c>
      <c r="B83" s="33" t="s">
        <v>307</v>
      </c>
      <c r="C83" s="9">
        <f>C84</f>
        <v>0</v>
      </c>
      <c r="D83" s="9">
        <f t="shared" si="8"/>
        <v>0</v>
      </c>
      <c r="E83" s="9">
        <f>E84</f>
        <v>0</v>
      </c>
      <c r="F83" s="9">
        <f t="shared" si="5"/>
        <v>0</v>
      </c>
      <c r="G83" s="9">
        <f>G84</f>
        <v>0</v>
      </c>
      <c r="H83" s="55">
        <f t="shared" si="6"/>
        <v>0</v>
      </c>
      <c r="I83" s="9">
        <v>0</v>
      </c>
      <c r="J83" s="9">
        <f>J84</f>
        <v>10369</v>
      </c>
      <c r="K83" s="9">
        <f>K84</f>
        <v>0</v>
      </c>
    </row>
    <row r="84" spans="1:11" ht="30" customHeight="1">
      <c r="A84" s="22" t="s">
        <v>308</v>
      </c>
      <c r="B84" s="36" t="s">
        <v>313</v>
      </c>
      <c r="C84" s="15">
        <f>C85</f>
        <v>0</v>
      </c>
      <c r="D84" s="15">
        <f t="shared" si="8"/>
        <v>0</v>
      </c>
      <c r="E84" s="15">
        <f>E85</f>
        <v>0</v>
      </c>
      <c r="F84" s="15">
        <f t="shared" si="5"/>
        <v>0</v>
      </c>
      <c r="G84" s="15">
        <f>G85</f>
        <v>0</v>
      </c>
      <c r="H84" s="57">
        <f t="shared" si="6"/>
        <v>0</v>
      </c>
      <c r="I84" s="15">
        <v>0</v>
      </c>
      <c r="J84" s="15">
        <f>J85</f>
        <v>10369</v>
      </c>
      <c r="K84" s="15">
        <f>K85</f>
        <v>0</v>
      </c>
    </row>
    <row r="85" spans="1:11" ht="39">
      <c r="A85" s="23" t="s">
        <v>316</v>
      </c>
      <c r="B85" s="35" t="s">
        <v>317</v>
      </c>
      <c r="C85" s="13">
        <v>0</v>
      </c>
      <c r="D85" s="13">
        <f t="shared" si="8"/>
        <v>0</v>
      </c>
      <c r="E85" s="13">
        <v>0</v>
      </c>
      <c r="F85" s="13">
        <f t="shared" si="5"/>
        <v>0</v>
      </c>
      <c r="G85" s="13">
        <v>0</v>
      </c>
      <c r="H85" s="56">
        <f t="shared" si="6"/>
        <v>0</v>
      </c>
      <c r="I85" s="13">
        <v>0</v>
      </c>
      <c r="J85" s="13">
        <f>11623.3-1254.3</f>
        <v>10369</v>
      </c>
      <c r="K85" s="13"/>
    </row>
    <row r="86" spans="1:11" ht="52.5" hidden="1">
      <c r="A86" s="21" t="s">
        <v>318</v>
      </c>
      <c r="B86" s="40" t="s">
        <v>58</v>
      </c>
      <c r="C86" s="13">
        <f>C87</f>
        <v>0</v>
      </c>
      <c r="D86" s="13">
        <f t="shared" si="8"/>
        <v>0</v>
      </c>
      <c r="E86" s="13">
        <f>E87</f>
        <v>0</v>
      </c>
      <c r="F86" s="13">
        <f t="shared" si="5"/>
        <v>0</v>
      </c>
      <c r="G86" s="13">
        <f>G87</f>
        <v>0</v>
      </c>
      <c r="H86" s="56">
        <f t="shared" si="6"/>
        <v>0</v>
      </c>
      <c r="I86" s="13" t="e">
        <f t="shared" si="7"/>
        <v>#DIV/0!</v>
      </c>
      <c r="J86" s="13">
        <f>J87</f>
        <v>0</v>
      </c>
      <c r="K86" s="13">
        <f>K87</f>
        <v>0</v>
      </c>
    </row>
    <row r="87" spans="1:11" ht="54" customHeight="1" hidden="1">
      <c r="A87" s="24" t="s">
        <v>319</v>
      </c>
      <c r="B87" s="35" t="s">
        <v>59</v>
      </c>
      <c r="C87" s="13">
        <v>0</v>
      </c>
      <c r="D87" s="13">
        <f t="shared" si="8"/>
        <v>0</v>
      </c>
      <c r="E87" s="13">
        <v>0</v>
      </c>
      <c r="F87" s="13">
        <f t="shared" si="5"/>
        <v>0</v>
      </c>
      <c r="G87" s="13">
        <v>0</v>
      </c>
      <c r="H87" s="56">
        <f t="shared" si="6"/>
        <v>0</v>
      </c>
      <c r="I87" s="13" t="e">
        <f t="shared" si="7"/>
        <v>#DIV/0!</v>
      </c>
      <c r="J87" s="13">
        <v>0</v>
      </c>
      <c r="K87" s="13">
        <v>0</v>
      </c>
    </row>
    <row r="88" spans="1:11" ht="52.5">
      <c r="A88" s="8" t="s">
        <v>320</v>
      </c>
      <c r="B88" s="40" t="s">
        <v>60</v>
      </c>
      <c r="C88" s="9">
        <f>C91+C89</f>
        <v>3884</v>
      </c>
      <c r="D88" s="9">
        <f t="shared" si="8"/>
        <v>15799.599999999999</v>
      </c>
      <c r="E88" s="9">
        <f>E91+E89</f>
        <v>19683.6</v>
      </c>
      <c r="F88" s="9">
        <f t="shared" si="5"/>
        <v>15799.599999999999</v>
      </c>
      <c r="G88" s="9">
        <f>G91+G89</f>
        <v>19971.9</v>
      </c>
      <c r="H88" s="55">
        <f t="shared" si="6"/>
        <v>288.3000000000029</v>
      </c>
      <c r="I88" s="9">
        <f t="shared" si="7"/>
        <v>101.4646710967506</v>
      </c>
      <c r="J88" s="9">
        <f>J91+J89</f>
        <v>22420.7</v>
      </c>
      <c r="K88" s="9">
        <f>K91+K89</f>
        <v>0</v>
      </c>
    </row>
    <row r="89" spans="1:11" ht="26.25">
      <c r="A89" s="14" t="s">
        <v>321</v>
      </c>
      <c r="B89" s="37" t="s">
        <v>322</v>
      </c>
      <c r="C89" s="15">
        <f>C90</f>
        <v>13</v>
      </c>
      <c r="D89" s="15">
        <f t="shared" si="8"/>
        <v>172</v>
      </c>
      <c r="E89" s="15">
        <f>E90</f>
        <v>185</v>
      </c>
      <c r="F89" s="15">
        <f t="shared" si="5"/>
        <v>172</v>
      </c>
      <c r="G89" s="15">
        <f>G90</f>
        <v>187.7</v>
      </c>
      <c r="H89" s="57">
        <f t="shared" si="6"/>
        <v>2.6999999999999886</v>
      </c>
      <c r="I89" s="15">
        <f t="shared" si="7"/>
        <v>101.45945945945944</v>
      </c>
      <c r="J89" s="15">
        <f>J90</f>
        <v>190</v>
      </c>
      <c r="K89" s="15">
        <f>K90</f>
        <v>0</v>
      </c>
    </row>
    <row r="90" spans="1:11" ht="26.25">
      <c r="A90" s="12" t="s">
        <v>323</v>
      </c>
      <c r="B90" s="39" t="s">
        <v>324</v>
      </c>
      <c r="C90" s="13">
        <v>13</v>
      </c>
      <c r="D90" s="13">
        <f t="shared" si="8"/>
        <v>172</v>
      </c>
      <c r="E90" s="13">
        <v>185</v>
      </c>
      <c r="F90" s="13">
        <f t="shared" si="5"/>
        <v>172</v>
      </c>
      <c r="G90" s="13">
        <v>187.7</v>
      </c>
      <c r="H90" s="56">
        <f t="shared" si="6"/>
        <v>2.6999999999999886</v>
      </c>
      <c r="I90" s="13">
        <f t="shared" si="7"/>
        <v>101.45945945945944</v>
      </c>
      <c r="J90" s="13">
        <v>190</v>
      </c>
      <c r="K90" s="13"/>
    </row>
    <row r="91" spans="1:11" ht="52.5" customHeight="1">
      <c r="A91" s="25" t="s">
        <v>325</v>
      </c>
      <c r="B91" s="37" t="s">
        <v>61</v>
      </c>
      <c r="C91" s="19">
        <f>C92</f>
        <v>3871</v>
      </c>
      <c r="D91" s="19">
        <f t="shared" si="8"/>
        <v>15627.599999999999</v>
      </c>
      <c r="E91" s="19">
        <f>E92</f>
        <v>19498.6</v>
      </c>
      <c r="F91" s="19">
        <f t="shared" si="5"/>
        <v>15627.599999999999</v>
      </c>
      <c r="G91" s="19">
        <f>G92</f>
        <v>19784.2</v>
      </c>
      <c r="H91" s="59">
        <f t="shared" si="6"/>
        <v>285.6000000000022</v>
      </c>
      <c r="I91" s="19">
        <f t="shared" si="7"/>
        <v>101.46472054403908</v>
      </c>
      <c r="J91" s="19">
        <f>J92</f>
        <v>22230.7</v>
      </c>
      <c r="K91" s="19">
        <f>K92</f>
        <v>0</v>
      </c>
    </row>
    <row r="92" spans="1:11" ht="41.25" customHeight="1">
      <c r="A92" s="26" t="s">
        <v>326</v>
      </c>
      <c r="B92" s="41" t="s">
        <v>89</v>
      </c>
      <c r="C92" s="16">
        <v>3871</v>
      </c>
      <c r="D92" s="16">
        <f t="shared" si="8"/>
        <v>15627.599999999999</v>
      </c>
      <c r="E92" s="16">
        <v>19498.6</v>
      </c>
      <c r="F92" s="16">
        <f t="shared" si="5"/>
        <v>15627.599999999999</v>
      </c>
      <c r="G92" s="16">
        <v>19784.2</v>
      </c>
      <c r="H92" s="58">
        <f t="shared" si="6"/>
        <v>285.6000000000022</v>
      </c>
      <c r="I92" s="16">
        <f t="shared" si="7"/>
        <v>101.46472054403908</v>
      </c>
      <c r="J92" s="16">
        <v>22230.7</v>
      </c>
      <c r="K92" s="16"/>
    </row>
    <row r="93" spans="1:11" ht="12.75">
      <c r="A93" s="8" t="s">
        <v>327</v>
      </c>
      <c r="B93" s="34" t="s">
        <v>328</v>
      </c>
      <c r="C93" s="9">
        <f>C94+C101</f>
        <v>17227.8</v>
      </c>
      <c r="D93" s="9">
        <f t="shared" si="8"/>
        <v>4929.899999999998</v>
      </c>
      <c r="E93" s="9">
        <f>E94+E101</f>
        <v>22157.699999999997</v>
      </c>
      <c r="F93" s="9">
        <f t="shared" si="5"/>
        <v>4929.899999999998</v>
      </c>
      <c r="G93" s="9">
        <f>G94+G101</f>
        <v>21915.100000000002</v>
      </c>
      <c r="H93" s="55">
        <f t="shared" si="6"/>
        <v>-242.5999999999949</v>
      </c>
      <c r="I93" s="9">
        <f t="shared" si="7"/>
        <v>98.90512101887833</v>
      </c>
      <c r="J93" s="9">
        <f>J94+J101</f>
        <v>29021</v>
      </c>
      <c r="K93" s="9">
        <f>K94+K101</f>
        <v>0</v>
      </c>
    </row>
    <row r="94" spans="1:11" ht="12.75">
      <c r="A94" s="27" t="s">
        <v>329</v>
      </c>
      <c r="B94" s="42" t="s">
        <v>330</v>
      </c>
      <c r="C94" s="15">
        <f>C95+C96+C97+C98+C99+C100</f>
        <v>17224.8</v>
      </c>
      <c r="D94" s="15">
        <f>D95+D96+D97+D98+D99+D100</f>
        <v>4929.9</v>
      </c>
      <c r="E94" s="15">
        <f>E95+E96+E97+E98+E99+E100</f>
        <v>22154.699999999997</v>
      </c>
      <c r="F94" s="15">
        <f t="shared" si="5"/>
        <v>4929.899999999998</v>
      </c>
      <c r="G94" s="15">
        <f>G95+G96+G97+G98+G99+G100</f>
        <v>21912.2</v>
      </c>
      <c r="H94" s="57">
        <f t="shared" si="6"/>
        <v>-242.49999999999636</v>
      </c>
      <c r="I94" s="15">
        <f t="shared" si="7"/>
        <v>98.90542413122274</v>
      </c>
      <c r="J94" s="15">
        <f>J95+J96+J97+J98+J99+J100</f>
        <v>29015.2</v>
      </c>
      <c r="K94" s="15">
        <f>K95+K96+K97+K98+K99+K100</f>
        <v>0</v>
      </c>
    </row>
    <row r="95" spans="1:11" ht="17.25" customHeight="1">
      <c r="A95" s="26" t="s">
        <v>331</v>
      </c>
      <c r="B95" s="41" t="s">
        <v>90</v>
      </c>
      <c r="C95" s="16">
        <v>737.6</v>
      </c>
      <c r="D95" s="16">
        <f t="shared" si="8"/>
        <v>-5.600000000000023</v>
      </c>
      <c r="E95" s="16">
        <v>732</v>
      </c>
      <c r="F95" s="16">
        <f t="shared" si="5"/>
        <v>-5.600000000000023</v>
      </c>
      <c r="G95" s="16">
        <v>711.9</v>
      </c>
      <c r="H95" s="58">
        <f t="shared" si="6"/>
        <v>-20.100000000000023</v>
      </c>
      <c r="I95" s="16">
        <f t="shared" si="7"/>
        <v>97.25409836065573</v>
      </c>
      <c r="J95" s="16">
        <v>984</v>
      </c>
      <c r="K95" s="16"/>
    </row>
    <row r="96" spans="1:11" ht="15.75" customHeight="1">
      <c r="A96" s="26" t="s">
        <v>332</v>
      </c>
      <c r="B96" s="41" t="s">
        <v>91</v>
      </c>
      <c r="C96" s="16">
        <v>79.9</v>
      </c>
      <c r="D96" s="16">
        <f t="shared" si="8"/>
        <v>12.399999999999991</v>
      </c>
      <c r="E96" s="16">
        <v>92.3</v>
      </c>
      <c r="F96" s="16">
        <f t="shared" si="5"/>
        <v>12.399999999999991</v>
      </c>
      <c r="G96" s="16">
        <v>92</v>
      </c>
      <c r="H96" s="58">
        <f t="shared" si="6"/>
        <v>-0.29999999999999716</v>
      </c>
      <c r="I96" s="16">
        <f t="shared" si="7"/>
        <v>99.67497291440954</v>
      </c>
      <c r="J96" s="16">
        <v>119.5</v>
      </c>
      <c r="K96" s="16"/>
    </row>
    <row r="97" spans="1:11" ht="12.75">
      <c r="A97" s="26" t="s">
        <v>333</v>
      </c>
      <c r="B97" s="41" t="s">
        <v>334</v>
      </c>
      <c r="C97" s="16">
        <v>6671.8</v>
      </c>
      <c r="D97" s="16">
        <f t="shared" si="8"/>
        <v>4956.7</v>
      </c>
      <c r="E97" s="16">
        <v>11628.5</v>
      </c>
      <c r="F97" s="16">
        <f t="shared" si="5"/>
        <v>4956.7</v>
      </c>
      <c r="G97" s="16">
        <v>11332.6</v>
      </c>
      <c r="H97" s="58">
        <f t="shared" si="6"/>
        <v>-295.89999999999964</v>
      </c>
      <c r="I97" s="16">
        <f t="shared" si="7"/>
        <v>97.45538977512147</v>
      </c>
      <c r="J97" s="16">
        <v>14890.7</v>
      </c>
      <c r="K97" s="16"/>
    </row>
    <row r="98" spans="1:11" ht="12.75">
      <c r="A98" s="26" t="s">
        <v>335</v>
      </c>
      <c r="B98" s="41" t="s">
        <v>92</v>
      </c>
      <c r="C98" s="16">
        <v>9735.4</v>
      </c>
      <c r="D98" s="16">
        <f t="shared" si="8"/>
        <v>-33.600000000000364</v>
      </c>
      <c r="E98" s="16">
        <v>9701.8</v>
      </c>
      <c r="F98" s="16">
        <f t="shared" si="5"/>
        <v>-33.600000000000364</v>
      </c>
      <c r="G98" s="16">
        <v>9773.2</v>
      </c>
      <c r="H98" s="58">
        <f t="shared" si="6"/>
        <v>71.40000000000146</v>
      </c>
      <c r="I98" s="16">
        <f t="shared" si="7"/>
        <v>100.73594590694512</v>
      </c>
      <c r="J98" s="16">
        <v>13016.7</v>
      </c>
      <c r="K98" s="16"/>
    </row>
    <row r="99" spans="1:11" ht="15.75" customHeight="1" hidden="1">
      <c r="A99" s="26" t="s">
        <v>336</v>
      </c>
      <c r="B99" s="41" t="s">
        <v>93</v>
      </c>
      <c r="C99" s="16"/>
      <c r="D99" s="16">
        <f t="shared" si="8"/>
        <v>0</v>
      </c>
      <c r="E99" s="16"/>
      <c r="F99" s="16">
        <f t="shared" si="5"/>
        <v>0</v>
      </c>
      <c r="G99" s="16"/>
      <c r="H99" s="58">
        <f t="shared" si="6"/>
        <v>0</v>
      </c>
      <c r="I99" s="16" t="e">
        <f t="shared" si="7"/>
        <v>#DIV/0!</v>
      </c>
      <c r="J99" s="16"/>
      <c r="K99" s="16"/>
    </row>
    <row r="100" spans="1:11" ht="27" customHeight="1">
      <c r="A100" s="26" t="s">
        <v>314</v>
      </c>
      <c r="B100" s="41" t="s">
        <v>315</v>
      </c>
      <c r="C100" s="16">
        <v>0.1</v>
      </c>
      <c r="D100" s="16">
        <f t="shared" si="8"/>
        <v>0</v>
      </c>
      <c r="E100" s="16">
        <v>0.1</v>
      </c>
      <c r="F100" s="16">
        <f t="shared" si="5"/>
        <v>0</v>
      </c>
      <c r="G100" s="16">
        <v>2.5</v>
      </c>
      <c r="H100" s="58">
        <f t="shared" si="6"/>
        <v>2.4</v>
      </c>
      <c r="I100" s="16">
        <f t="shared" si="7"/>
        <v>2500</v>
      </c>
      <c r="J100" s="16">
        <v>4.3</v>
      </c>
      <c r="K100" s="16"/>
    </row>
    <row r="101" spans="1:11" ht="12.75">
      <c r="A101" s="14" t="s">
        <v>337</v>
      </c>
      <c r="B101" s="36" t="s">
        <v>338</v>
      </c>
      <c r="C101" s="15">
        <f>C102</f>
        <v>3</v>
      </c>
      <c r="D101" s="15">
        <f t="shared" si="8"/>
        <v>0</v>
      </c>
      <c r="E101" s="15">
        <f>E102</f>
        <v>3</v>
      </c>
      <c r="F101" s="15">
        <f t="shared" si="5"/>
        <v>0</v>
      </c>
      <c r="G101" s="15">
        <f>G102</f>
        <v>2.9</v>
      </c>
      <c r="H101" s="57">
        <f t="shared" si="6"/>
        <v>-0.10000000000000009</v>
      </c>
      <c r="I101" s="15">
        <f t="shared" si="7"/>
        <v>96.66666666666667</v>
      </c>
      <c r="J101" s="15">
        <f>J102</f>
        <v>5.8</v>
      </c>
      <c r="K101" s="15">
        <f>K102</f>
        <v>0</v>
      </c>
    </row>
    <row r="102" spans="1:11" s="17" customFormat="1" ht="15.75" customHeight="1">
      <c r="A102" s="12" t="s">
        <v>339</v>
      </c>
      <c r="B102" s="35" t="s">
        <v>170</v>
      </c>
      <c r="C102" s="13">
        <v>3</v>
      </c>
      <c r="D102" s="13">
        <f t="shared" si="8"/>
        <v>0</v>
      </c>
      <c r="E102" s="13">
        <v>3</v>
      </c>
      <c r="F102" s="13">
        <f t="shared" si="5"/>
        <v>0</v>
      </c>
      <c r="G102" s="13">
        <v>2.9</v>
      </c>
      <c r="H102" s="56">
        <f t="shared" si="6"/>
        <v>-0.10000000000000009</v>
      </c>
      <c r="I102" s="13">
        <f t="shared" si="7"/>
        <v>96.66666666666667</v>
      </c>
      <c r="J102" s="13">
        <v>5.8</v>
      </c>
      <c r="K102" s="13">
        <v>0</v>
      </c>
    </row>
    <row r="103" spans="1:11" s="17" customFormat="1" ht="26.25">
      <c r="A103" s="8" t="s">
        <v>340</v>
      </c>
      <c r="B103" s="33" t="s">
        <v>341</v>
      </c>
      <c r="C103" s="9">
        <f>C104+C108+C106</f>
        <v>16793</v>
      </c>
      <c r="D103" s="9">
        <f t="shared" si="8"/>
        <v>-6206.299999999999</v>
      </c>
      <c r="E103" s="9">
        <f>E104+E108+E106</f>
        <v>10586.7</v>
      </c>
      <c r="F103" s="9">
        <f t="shared" si="5"/>
        <v>-6206.299999999999</v>
      </c>
      <c r="G103" s="9">
        <f>G104+G108+G106</f>
        <v>10734.6</v>
      </c>
      <c r="H103" s="55">
        <f t="shared" si="6"/>
        <v>147.89999999999964</v>
      </c>
      <c r="I103" s="9">
        <f t="shared" si="7"/>
        <v>101.39703590353935</v>
      </c>
      <c r="J103" s="9">
        <f>J104+J108+J106</f>
        <v>33197</v>
      </c>
      <c r="K103" s="9">
        <f>K104+K108+K106</f>
        <v>0</v>
      </c>
    </row>
    <row r="104" spans="1:11" ht="12.75">
      <c r="A104" s="18" t="s">
        <v>342</v>
      </c>
      <c r="B104" s="37" t="s">
        <v>343</v>
      </c>
      <c r="C104" s="15">
        <f>C105</f>
        <v>16726.4</v>
      </c>
      <c r="D104" s="15">
        <f t="shared" si="8"/>
        <v>-7121.9000000000015</v>
      </c>
      <c r="E104" s="15">
        <f>E105</f>
        <v>9604.5</v>
      </c>
      <c r="F104" s="15">
        <f t="shared" si="5"/>
        <v>-7121.9000000000015</v>
      </c>
      <c r="G104" s="15">
        <f>G105</f>
        <v>9552.4</v>
      </c>
      <c r="H104" s="57">
        <f t="shared" si="6"/>
        <v>-52.100000000000364</v>
      </c>
      <c r="I104" s="15">
        <f t="shared" si="7"/>
        <v>99.45754594200635</v>
      </c>
      <c r="J104" s="15">
        <f>J105</f>
        <v>31833</v>
      </c>
      <c r="K104" s="15">
        <f>K105</f>
        <v>0</v>
      </c>
    </row>
    <row r="105" spans="1:11" ht="26.25">
      <c r="A105" s="12" t="s">
        <v>344</v>
      </c>
      <c r="B105" s="35" t="s">
        <v>171</v>
      </c>
      <c r="C105" s="13">
        <v>16726.4</v>
      </c>
      <c r="D105" s="13">
        <f t="shared" si="8"/>
        <v>-7121.9000000000015</v>
      </c>
      <c r="E105" s="13">
        <v>9604.5</v>
      </c>
      <c r="F105" s="13">
        <f t="shared" si="5"/>
        <v>-7121.9000000000015</v>
      </c>
      <c r="G105" s="13">
        <v>9552.4</v>
      </c>
      <c r="H105" s="56">
        <f t="shared" si="6"/>
        <v>-52.100000000000364</v>
      </c>
      <c r="I105" s="13">
        <f t="shared" si="7"/>
        <v>99.45754594200635</v>
      </c>
      <c r="J105" s="13">
        <v>31833</v>
      </c>
      <c r="K105" s="13"/>
    </row>
    <row r="106" spans="1:11" s="17" customFormat="1" ht="26.25">
      <c r="A106" s="14" t="s">
        <v>164</v>
      </c>
      <c r="B106" s="36" t="s">
        <v>165</v>
      </c>
      <c r="C106" s="15">
        <f>C107</f>
        <v>66.6</v>
      </c>
      <c r="D106" s="15">
        <f t="shared" si="8"/>
        <v>0</v>
      </c>
      <c r="E106" s="15">
        <f>E107</f>
        <v>66.6</v>
      </c>
      <c r="F106" s="15">
        <f t="shared" si="5"/>
        <v>0</v>
      </c>
      <c r="G106" s="15">
        <f>G107</f>
        <v>192</v>
      </c>
      <c r="H106" s="57">
        <f t="shared" si="6"/>
        <v>125.4</v>
      </c>
      <c r="I106" s="15">
        <f t="shared" si="7"/>
        <v>288.2882882882883</v>
      </c>
      <c r="J106" s="15">
        <f>J107</f>
        <v>364.6</v>
      </c>
      <c r="K106" s="15">
        <f>K107</f>
        <v>0</v>
      </c>
    </row>
    <row r="107" spans="1:11" ht="26.25">
      <c r="A107" s="12" t="s">
        <v>166</v>
      </c>
      <c r="B107" s="35" t="s">
        <v>167</v>
      </c>
      <c r="C107" s="13">
        <v>66.6</v>
      </c>
      <c r="D107" s="13">
        <f t="shared" si="8"/>
        <v>0</v>
      </c>
      <c r="E107" s="13">
        <v>66.6</v>
      </c>
      <c r="F107" s="13">
        <f t="shared" si="5"/>
        <v>0</v>
      </c>
      <c r="G107" s="13">
        <v>192</v>
      </c>
      <c r="H107" s="56">
        <f t="shared" si="6"/>
        <v>125.4</v>
      </c>
      <c r="I107" s="13">
        <f t="shared" si="7"/>
        <v>288.2882882882883</v>
      </c>
      <c r="J107" s="13">
        <v>364.6</v>
      </c>
      <c r="K107" s="13"/>
    </row>
    <row r="108" spans="1:11" s="17" customFormat="1" ht="15" customHeight="1">
      <c r="A108" s="14" t="s">
        <v>345</v>
      </c>
      <c r="B108" s="36" t="s">
        <v>346</v>
      </c>
      <c r="C108" s="15">
        <f>C109</f>
        <v>0</v>
      </c>
      <c r="D108" s="15">
        <f t="shared" si="8"/>
        <v>915.6</v>
      </c>
      <c r="E108" s="15">
        <f>E109</f>
        <v>915.6</v>
      </c>
      <c r="F108" s="15">
        <f t="shared" si="5"/>
        <v>915.6</v>
      </c>
      <c r="G108" s="15">
        <f>G109</f>
        <v>990.2</v>
      </c>
      <c r="H108" s="57">
        <f t="shared" si="6"/>
        <v>74.60000000000002</v>
      </c>
      <c r="I108" s="15">
        <f t="shared" si="7"/>
        <v>108.14766273481871</v>
      </c>
      <c r="J108" s="15">
        <f>J109</f>
        <v>999.4</v>
      </c>
      <c r="K108" s="15">
        <f>K109</f>
        <v>0</v>
      </c>
    </row>
    <row r="109" spans="1:11" ht="18.75" customHeight="1">
      <c r="A109" s="12" t="s">
        <v>347</v>
      </c>
      <c r="B109" s="35" t="s">
        <v>172</v>
      </c>
      <c r="C109" s="13">
        <v>0</v>
      </c>
      <c r="D109" s="13">
        <f t="shared" si="8"/>
        <v>915.6</v>
      </c>
      <c r="E109" s="13">
        <v>915.6</v>
      </c>
      <c r="F109" s="13">
        <f t="shared" si="5"/>
        <v>915.6</v>
      </c>
      <c r="G109" s="13">
        <v>990.2</v>
      </c>
      <c r="H109" s="56">
        <f t="shared" si="6"/>
        <v>74.60000000000002</v>
      </c>
      <c r="I109" s="13">
        <f t="shared" si="7"/>
        <v>108.14766273481871</v>
      </c>
      <c r="J109" s="13">
        <v>999.4</v>
      </c>
      <c r="K109" s="13"/>
    </row>
    <row r="110" spans="1:11" ht="18" customHeight="1">
      <c r="A110" s="8" t="s">
        <v>348</v>
      </c>
      <c r="B110" s="34" t="s">
        <v>349</v>
      </c>
      <c r="C110" s="9">
        <f>C111+C113+C119</f>
        <v>22807.1</v>
      </c>
      <c r="D110" s="9">
        <f t="shared" si="8"/>
        <v>14488.700000000004</v>
      </c>
      <c r="E110" s="9">
        <f>E111+E113+E119</f>
        <v>37295.8</v>
      </c>
      <c r="F110" s="9">
        <f t="shared" si="5"/>
        <v>14488.700000000004</v>
      </c>
      <c r="G110" s="9">
        <f>G111+G113+G119</f>
        <v>38454.99999999999</v>
      </c>
      <c r="H110" s="55">
        <f t="shared" si="6"/>
        <v>1159.1999999999898</v>
      </c>
      <c r="I110" s="9">
        <f t="shared" si="7"/>
        <v>103.10812477544387</v>
      </c>
      <c r="J110" s="9">
        <f>J111+J113+J119</f>
        <v>82447.59999999999</v>
      </c>
      <c r="K110" s="9">
        <f>K111+K113+K119</f>
        <v>0</v>
      </c>
    </row>
    <row r="111" spans="1:11" ht="12.75">
      <c r="A111" s="28" t="s">
        <v>350</v>
      </c>
      <c r="B111" s="38" t="s">
        <v>351</v>
      </c>
      <c r="C111" s="15">
        <f>C112</f>
        <v>0</v>
      </c>
      <c r="D111" s="15">
        <f t="shared" si="8"/>
        <v>210.1</v>
      </c>
      <c r="E111" s="15">
        <f>E112</f>
        <v>210.1</v>
      </c>
      <c r="F111" s="15">
        <f t="shared" si="5"/>
        <v>210.1</v>
      </c>
      <c r="G111" s="15">
        <f>G112</f>
        <v>596.2</v>
      </c>
      <c r="H111" s="57">
        <f t="shared" si="6"/>
        <v>386.1</v>
      </c>
      <c r="I111" s="15">
        <f t="shared" si="7"/>
        <v>283.7696335078534</v>
      </c>
      <c r="J111" s="15">
        <f>J112</f>
        <v>1245.2</v>
      </c>
      <c r="K111" s="15">
        <f>K112</f>
        <v>0</v>
      </c>
    </row>
    <row r="112" spans="1:11" ht="17.25" customHeight="1">
      <c r="A112" s="24" t="s">
        <v>352</v>
      </c>
      <c r="B112" s="43" t="s">
        <v>353</v>
      </c>
      <c r="C112" s="13">
        <v>0</v>
      </c>
      <c r="D112" s="13">
        <f t="shared" si="8"/>
        <v>210.1</v>
      </c>
      <c r="E112" s="13">
        <v>210.1</v>
      </c>
      <c r="F112" s="13">
        <f t="shared" si="5"/>
        <v>210.1</v>
      </c>
      <c r="G112" s="13">
        <v>596.2</v>
      </c>
      <c r="H112" s="56">
        <f t="shared" si="6"/>
        <v>386.1</v>
      </c>
      <c r="I112" s="13">
        <f t="shared" si="7"/>
        <v>283.7696335078534</v>
      </c>
      <c r="J112" s="13">
        <v>1245.2</v>
      </c>
      <c r="K112" s="13"/>
    </row>
    <row r="113" spans="1:11" ht="52.5">
      <c r="A113" s="28" t="s">
        <v>354</v>
      </c>
      <c r="B113" s="38" t="s">
        <v>238</v>
      </c>
      <c r="C113" s="15">
        <f>C114+C117</f>
        <v>12382.3</v>
      </c>
      <c r="D113" s="15">
        <f t="shared" si="8"/>
        <v>19826.9</v>
      </c>
      <c r="E113" s="15">
        <f>E114+E117</f>
        <v>32209.2</v>
      </c>
      <c r="F113" s="15">
        <f t="shared" si="5"/>
        <v>19826.9</v>
      </c>
      <c r="G113" s="15">
        <f>G114+G117</f>
        <v>33222.6</v>
      </c>
      <c r="H113" s="57">
        <f t="shared" si="6"/>
        <v>1013.3999999999978</v>
      </c>
      <c r="I113" s="15">
        <f t="shared" si="7"/>
        <v>103.1463060243657</v>
      </c>
      <c r="J113" s="15">
        <f>J114+J117</f>
        <v>75068.4</v>
      </c>
      <c r="K113" s="15">
        <f>K114+K117</f>
        <v>0</v>
      </c>
    </row>
    <row r="114" spans="1:11" ht="52.5">
      <c r="A114" s="24" t="s">
        <v>355</v>
      </c>
      <c r="B114" s="43" t="s">
        <v>62</v>
      </c>
      <c r="C114" s="13">
        <f>C116+C115</f>
        <v>12382.3</v>
      </c>
      <c r="D114" s="13">
        <f t="shared" si="8"/>
        <v>19821.600000000002</v>
      </c>
      <c r="E114" s="13">
        <f>E116+E115</f>
        <v>32203.9</v>
      </c>
      <c r="F114" s="13">
        <f t="shared" si="5"/>
        <v>19821.600000000002</v>
      </c>
      <c r="G114" s="13">
        <f>G116+G115</f>
        <v>33209.1</v>
      </c>
      <c r="H114" s="56">
        <f t="shared" si="6"/>
        <v>1005.1999999999971</v>
      </c>
      <c r="I114" s="13">
        <f t="shared" si="7"/>
        <v>103.12136107738503</v>
      </c>
      <c r="J114" s="13">
        <f>J116+J115</f>
        <v>75000</v>
      </c>
      <c r="K114" s="13">
        <f>K116+K115</f>
        <v>0</v>
      </c>
    </row>
    <row r="115" spans="1:11" ht="52.5" hidden="1">
      <c r="A115" s="24" t="s">
        <v>76</v>
      </c>
      <c r="B115" s="43" t="s">
        <v>75</v>
      </c>
      <c r="C115" s="13"/>
      <c r="D115" s="13">
        <f t="shared" si="8"/>
        <v>0</v>
      </c>
      <c r="E115" s="13"/>
      <c r="F115" s="13">
        <f t="shared" si="5"/>
        <v>0</v>
      </c>
      <c r="G115" s="13"/>
      <c r="H115" s="56">
        <f t="shared" si="6"/>
        <v>0</v>
      </c>
      <c r="I115" s="13" t="e">
        <f t="shared" si="7"/>
        <v>#DIV/0!</v>
      </c>
      <c r="J115" s="13"/>
      <c r="K115" s="13"/>
    </row>
    <row r="116" spans="1:11" ht="54.75" customHeight="1">
      <c r="A116" s="24" t="s">
        <v>356</v>
      </c>
      <c r="B116" s="43" t="s">
        <v>175</v>
      </c>
      <c r="C116" s="13">
        <v>12382.3</v>
      </c>
      <c r="D116" s="13">
        <f t="shared" si="8"/>
        <v>19821.600000000002</v>
      </c>
      <c r="E116" s="13">
        <v>32203.9</v>
      </c>
      <c r="F116" s="13">
        <f t="shared" si="5"/>
        <v>19821.600000000002</v>
      </c>
      <c r="G116" s="13">
        <v>33209.1</v>
      </c>
      <c r="H116" s="56">
        <f t="shared" si="6"/>
        <v>1005.1999999999971</v>
      </c>
      <c r="I116" s="13">
        <f t="shared" si="7"/>
        <v>103.12136107738503</v>
      </c>
      <c r="J116" s="13">
        <v>75000</v>
      </c>
      <c r="K116" s="13"/>
    </row>
    <row r="117" spans="1:11" ht="52.5">
      <c r="A117" s="24" t="s">
        <v>357</v>
      </c>
      <c r="B117" s="43" t="s">
        <v>63</v>
      </c>
      <c r="C117" s="13">
        <f>C118</f>
        <v>0</v>
      </c>
      <c r="D117" s="13">
        <f t="shared" si="8"/>
        <v>5.3</v>
      </c>
      <c r="E117" s="13">
        <f>E118</f>
        <v>5.3</v>
      </c>
      <c r="F117" s="13">
        <f t="shared" si="5"/>
        <v>5.3</v>
      </c>
      <c r="G117" s="13">
        <f>G118</f>
        <v>13.5</v>
      </c>
      <c r="H117" s="56">
        <f t="shared" si="6"/>
        <v>8.2</v>
      </c>
      <c r="I117" s="13">
        <f t="shared" si="7"/>
        <v>254.7169811320755</v>
      </c>
      <c r="J117" s="13">
        <f>J118</f>
        <v>68.4</v>
      </c>
      <c r="K117" s="13">
        <f>K118</f>
        <v>0</v>
      </c>
    </row>
    <row r="118" spans="1:11" ht="53.25" customHeight="1">
      <c r="A118" s="24" t="s">
        <v>358</v>
      </c>
      <c r="B118" s="43" t="s">
        <v>64</v>
      </c>
      <c r="C118" s="13">
        <v>0</v>
      </c>
      <c r="D118" s="13">
        <f t="shared" si="8"/>
        <v>5.3</v>
      </c>
      <c r="E118" s="13">
        <v>5.3</v>
      </c>
      <c r="F118" s="13">
        <f t="shared" si="5"/>
        <v>5.3</v>
      </c>
      <c r="G118" s="13">
        <v>13.5</v>
      </c>
      <c r="H118" s="56">
        <f t="shared" si="6"/>
        <v>8.2</v>
      </c>
      <c r="I118" s="13">
        <f t="shared" si="7"/>
        <v>254.7169811320755</v>
      </c>
      <c r="J118" s="13">
        <v>68.4</v>
      </c>
      <c r="K118" s="13"/>
    </row>
    <row r="119" spans="1:11" ht="27.75" customHeight="1">
      <c r="A119" s="25" t="s">
        <v>359</v>
      </c>
      <c r="B119" s="44" t="s">
        <v>239</v>
      </c>
      <c r="C119" s="19">
        <f>C120</f>
        <v>10424.8</v>
      </c>
      <c r="D119" s="19">
        <f t="shared" si="8"/>
        <v>-5548.299999999999</v>
      </c>
      <c r="E119" s="19">
        <f>E120</f>
        <v>4876.5</v>
      </c>
      <c r="F119" s="19">
        <f t="shared" si="5"/>
        <v>-5548.299999999999</v>
      </c>
      <c r="G119" s="19">
        <f>G120</f>
        <v>4636.2</v>
      </c>
      <c r="H119" s="59">
        <f t="shared" si="6"/>
        <v>-240.30000000000018</v>
      </c>
      <c r="I119" s="19">
        <f t="shared" si="7"/>
        <v>95.07228545063057</v>
      </c>
      <c r="J119" s="19">
        <f>J120</f>
        <v>6134</v>
      </c>
      <c r="K119" s="19">
        <f>K120</f>
        <v>0</v>
      </c>
    </row>
    <row r="120" spans="1:11" ht="26.25">
      <c r="A120" s="29" t="s">
        <v>360</v>
      </c>
      <c r="B120" s="45" t="s">
        <v>361</v>
      </c>
      <c r="C120" s="13">
        <f>C121</f>
        <v>10424.8</v>
      </c>
      <c r="D120" s="13">
        <f t="shared" si="8"/>
        <v>-5548.299999999999</v>
      </c>
      <c r="E120" s="13">
        <f>E121</f>
        <v>4876.5</v>
      </c>
      <c r="F120" s="13">
        <f t="shared" si="5"/>
        <v>-5548.299999999999</v>
      </c>
      <c r="G120" s="13">
        <f>G121</f>
        <v>4636.2</v>
      </c>
      <c r="H120" s="56">
        <f t="shared" si="6"/>
        <v>-240.30000000000018</v>
      </c>
      <c r="I120" s="13">
        <f t="shared" si="7"/>
        <v>95.07228545063057</v>
      </c>
      <c r="J120" s="13">
        <f>J121</f>
        <v>6134</v>
      </c>
      <c r="K120" s="13">
        <f>K121</f>
        <v>0</v>
      </c>
    </row>
    <row r="121" spans="1:11" ht="26.25">
      <c r="A121" s="29" t="s">
        <v>362</v>
      </c>
      <c r="B121" s="43" t="s">
        <v>176</v>
      </c>
      <c r="C121" s="13">
        <v>10424.8</v>
      </c>
      <c r="D121" s="13">
        <f t="shared" si="8"/>
        <v>-5548.299999999999</v>
      </c>
      <c r="E121" s="13">
        <v>4876.5</v>
      </c>
      <c r="F121" s="13">
        <f t="shared" si="5"/>
        <v>-5548.299999999999</v>
      </c>
      <c r="G121" s="13">
        <v>4636.2</v>
      </c>
      <c r="H121" s="56">
        <f t="shared" si="6"/>
        <v>-240.30000000000018</v>
      </c>
      <c r="I121" s="13">
        <f t="shared" si="7"/>
        <v>95.07228545063057</v>
      </c>
      <c r="J121" s="13">
        <v>6134</v>
      </c>
      <c r="K121" s="13"/>
    </row>
    <row r="122" spans="1:11" ht="12.75">
      <c r="A122" s="8" t="s">
        <v>363</v>
      </c>
      <c r="B122" s="34" t="s">
        <v>364</v>
      </c>
      <c r="C122" s="9">
        <f>C123</f>
        <v>1300</v>
      </c>
      <c r="D122" s="9">
        <f t="shared" si="8"/>
        <v>0</v>
      </c>
      <c r="E122" s="9">
        <f>E123</f>
        <v>1300</v>
      </c>
      <c r="F122" s="9">
        <f t="shared" si="5"/>
        <v>0</v>
      </c>
      <c r="G122" s="9">
        <f>G123</f>
        <v>1220</v>
      </c>
      <c r="H122" s="55">
        <f t="shared" si="6"/>
        <v>-80</v>
      </c>
      <c r="I122" s="9">
        <f t="shared" si="7"/>
        <v>93.84615384615384</v>
      </c>
      <c r="J122" s="9">
        <f>J123</f>
        <v>1300</v>
      </c>
      <c r="K122" s="9">
        <f>K123</f>
        <v>0</v>
      </c>
    </row>
    <row r="123" spans="1:11" ht="30" customHeight="1">
      <c r="A123" s="28" t="s">
        <v>365</v>
      </c>
      <c r="B123" s="38" t="s">
        <v>366</v>
      </c>
      <c r="C123" s="15">
        <f>C124</f>
        <v>1300</v>
      </c>
      <c r="D123" s="15">
        <f t="shared" si="8"/>
        <v>0</v>
      </c>
      <c r="E123" s="15">
        <f>E124</f>
        <v>1300</v>
      </c>
      <c r="F123" s="15">
        <f t="shared" si="5"/>
        <v>0</v>
      </c>
      <c r="G123" s="15">
        <f>G124</f>
        <v>1220</v>
      </c>
      <c r="H123" s="57">
        <f t="shared" si="6"/>
        <v>-80</v>
      </c>
      <c r="I123" s="15">
        <f t="shared" si="7"/>
        <v>93.84615384615384</v>
      </c>
      <c r="J123" s="15">
        <f>J124</f>
        <v>1300</v>
      </c>
      <c r="K123" s="15">
        <f>K124</f>
        <v>0</v>
      </c>
    </row>
    <row r="124" spans="1:11" ht="28.5" customHeight="1">
      <c r="A124" s="24" t="s">
        <v>367</v>
      </c>
      <c r="B124" s="52" t="s">
        <v>177</v>
      </c>
      <c r="C124" s="13">
        <v>1300</v>
      </c>
      <c r="D124" s="13">
        <f t="shared" si="8"/>
        <v>0</v>
      </c>
      <c r="E124" s="13">
        <v>1300</v>
      </c>
      <c r="F124" s="13">
        <f t="shared" si="5"/>
        <v>0</v>
      </c>
      <c r="G124" s="13">
        <v>1220</v>
      </c>
      <c r="H124" s="56">
        <f t="shared" si="6"/>
        <v>-80</v>
      </c>
      <c r="I124" s="13">
        <f t="shared" si="7"/>
        <v>93.84615384615384</v>
      </c>
      <c r="J124" s="13">
        <v>1300</v>
      </c>
      <c r="K124" s="13"/>
    </row>
    <row r="125" spans="1:11" ht="18.75" customHeight="1">
      <c r="A125" s="8" t="s">
        <v>368</v>
      </c>
      <c r="B125" s="34" t="s">
        <v>369</v>
      </c>
      <c r="C125" s="9">
        <f>C126+C129+C130+C134+C137+C146+C147+C148+C156+C152+C154+C155+C132</f>
        <v>13652.1</v>
      </c>
      <c r="D125" s="9">
        <f>D126+D129+D130+D134+D137+D146+D147+D148+D156+D152+D154+D155+D132</f>
        <v>-4018.4000000000005</v>
      </c>
      <c r="E125" s="9">
        <f>E126+E129+E130+E134+E137+E146+E147+E148+E156+E152+E154+E155+E132</f>
        <v>9633.7</v>
      </c>
      <c r="F125" s="9">
        <f t="shared" si="5"/>
        <v>-4018.3999999999996</v>
      </c>
      <c r="G125" s="9">
        <f>G126+G129+G130+G134+G137+G146+G147+G148+G156+G152+G154+G155+G132</f>
        <v>12597.3</v>
      </c>
      <c r="H125" s="64">
        <f t="shared" si="6"/>
        <v>2963.5999999999985</v>
      </c>
      <c r="I125" s="9">
        <f t="shared" si="7"/>
        <v>130.76284293677404</v>
      </c>
      <c r="J125" s="9">
        <f>J126+J129+J130+J134+J137+J146+J147+J148+J156+J152+J154+J155+J132</f>
        <v>17486.4</v>
      </c>
      <c r="K125" s="9">
        <f>K126+K129+K130+K134+K137+K146+K147+K148+K156+K152+K154+K155+K132</f>
        <v>0</v>
      </c>
    </row>
    <row r="126" spans="1:11" s="17" customFormat="1" ht="17.25" customHeight="1">
      <c r="A126" s="18" t="s">
        <v>370</v>
      </c>
      <c r="B126" s="44" t="s">
        <v>371</v>
      </c>
      <c r="C126" s="19">
        <f>C127+C128</f>
        <v>620</v>
      </c>
      <c r="D126" s="19">
        <f t="shared" si="8"/>
        <v>0</v>
      </c>
      <c r="E126" s="19">
        <f>E127+E128</f>
        <v>620</v>
      </c>
      <c r="F126" s="19">
        <f t="shared" si="5"/>
        <v>0</v>
      </c>
      <c r="G126" s="19">
        <f>G127+G128</f>
        <v>218.7</v>
      </c>
      <c r="H126" s="59">
        <f t="shared" si="6"/>
        <v>-401.3</v>
      </c>
      <c r="I126" s="19">
        <f t="shared" si="7"/>
        <v>35.274193548387096</v>
      </c>
      <c r="J126" s="19">
        <f>J127+J128</f>
        <v>375</v>
      </c>
      <c r="K126" s="19">
        <f>K127+K128</f>
        <v>0</v>
      </c>
    </row>
    <row r="127" spans="1:11" ht="40.5" customHeight="1">
      <c r="A127" s="30" t="s">
        <v>372</v>
      </c>
      <c r="B127" s="43" t="s">
        <v>311</v>
      </c>
      <c r="C127" s="16">
        <v>578</v>
      </c>
      <c r="D127" s="16">
        <f t="shared" si="8"/>
        <v>0</v>
      </c>
      <c r="E127" s="16">
        <v>578</v>
      </c>
      <c r="F127" s="16">
        <f t="shared" si="5"/>
        <v>0</v>
      </c>
      <c r="G127" s="16">
        <v>210.7</v>
      </c>
      <c r="H127" s="58">
        <f t="shared" si="6"/>
        <v>-367.3</v>
      </c>
      <c r="I127" s="16">
        <f t="shared" si="7"/>
        <v>36.45328719723183</v>
      </c>
      <c r="J127" s="16">
        <v>350</v>
      </c>
      <c r="K127" s="16"/>
    </row>
    <row r="128" spans="1:11" ht="41.25" customHeight="1">
      <c r="A128" s="30" t="s">
        <v>378</v>
      </c>
      <c r="B128" s="43" t="s">
        <v>379</v>
      </c>
      <c r="C128" s="16">
        <v>42</v>
      </c>
      <c r="D128" s="16">
        <f t="shared" si="8"/>
        <v>0</v>
      </c>
      <c r="E128" s="16">
        <v>42</v>
      </c>
      <c r="F128" s="16">
        <f t="shared" si="5"/>
        <v>0</v>
      </c>
      <c r="G128" s="16">
        <v>8</v>
      </c>
      <c r="H128" s="58">
        <f t="shared" si="6"/>
        <v>-34</v>
      </c>
      <c r="I128" s="16">
        <f t="shared" si="7"/>
        <v>19.047619047619047</v>
      </c>
      <c r="J128" s="16">
        <v>25</v>
      </c>
      <c r="K128" s="16"/>
    </row>
    <row r="129" spans="1:11" s="17" customFormat="1" ht="39.75" customHeight="1">
      <c r="A129" s="18" t="s">
        <v>380</v>
      </c>
      <c r="B129" s="44" t="s">
        <v>382</v>
      </c>
      <c r="C129" s="19">
        <v>93</v>
      </c>
      <c r="D129" s="19">
        <f t="shared" si="8"/>
        <v>0</v>
      </c>
      <c r="E129" s="19">
        <v>93</v>
      </c>
      <c r="F129" s="19">
        <f t="shared" si="5"/>
        <v>0</v>
      </c>
      <c r="G129" s="19">
        <v>196</v>
      </c>
      <c r="H129" s="59">
        <f t="shared" si="6"/>
        <v>103</v>
      </c>
      <c r="I129" s="19">
        <f t="shared" si="7"/>
        <v>210.752688172043</v>
      </c>
      <c r="J129" s="19">
        <v>250</v>
      </c>
      <c r="K129" s="19"/>
    </row>
    <row r="130" spans="1:11" s="17" customFormat="1" ht="39">
      <c r="A130" s="18" t="s">
        <v>383</v>
      </c>
      <c r="B130" s="44" t="s">
        <v>384</v>
      </c>
      <c r="C130" s="19">
        <f aca="true" t="shared" si="9" ref="C130:K130">C131</f>
        <v>0</v>
      </c>
      <c r="D130" s="19">
        <f t="shared" si="9"/>
        <v>0</v>
      </c>
      <c r="E130" s="19">
        <f t="shared" si="9"/>
        <v>0</v>
      </c>
      <c r="F130" s="19">
        <f t="shared" si="5"/>
        <v>0</v>
      </c>
      <c r="G130" s="19">
        <f t="shared" si="9"/>
        <v>40</v>
      </c>
      <c r="H130" s="59">
        <f t="shared" si="6"/>
        <v>40</v>
      </c>
      <c r="I130" s="19"/>
      <c r="J130" s="19">
        <f t="shared" si="9"/>
        <v>80</v>
      </c>
      <c r="K130" s="19">
        <f t="shared" si="9"/>
        <v>0</v>
      </c>
    </row>
    <row r="131" spans="1:11" s="20" customFormat="1" ht="28.5" customHeight="1">
      <c r="A131" s="30" t="s">
        <v>392</v>
      </c>
      <c r="B131" s="45" t="s">
        <v>393</v>
      </c>
      <c r="C131" s="16">
        <v>0</v>
      </c>
      <c r="D131" s="16"/>
      <c r="E131" s="16">
        <v>0</v>
      </c>
      <c r="F131" s="16">
        <f t="shared" si="5"/>
        <v>0</v>
      </c>
      <c r="G131" s="16">
        <v>40</v>
      </c>
      <c r="H131" s="58">
        <f t="shared" si="6"/>
        <v>40</v>
      </c>
      <c r="I131" s="19"/>
      <c r="J131" s="16">
        <v>80</v>
      </c>
      <c r="K131" s="16"/>
    </row>
    <row r="132" spans="1:11" ht="26.25">
      <c r="A132" s="18" t="s">
        <v>385</v>
      </c>
      <c r="B132" s="44" t="s">
        <v>403</v>
      </c>
      <c r="C132" s="16">
        <f>C133</f>
        <v>0</v>
      </c>
      <c r="D132" s="16">
        <f>D133</f>
        <v>0</v>
      </c>
      <c r="E132" s="16">
        <f>E133</f>
        <v>0</v>
      </c>
      <c r="F132" s="16">
        <f t="shared" si="5"/>
        <v>0</v>
      </c>
      <c r="G132" s="16">
        <f>G133</f>
        <v>16.7</v>
      </c>
      <c r="H132" s="58">
        <f t="shared" si="6"/>
        <v>16.7</v>
      </c>
      <c r="I132" s="19"/>
      <c r="J132" s="16">
        <f>J133</f>
        <v>16.7</v>
      </c>
      <c r="K132" s="16">
        <f>K133</f>
        <v>0</v>
      </c>
    </row>
    <row r="133" spans="1:11" ht="39">
      <c r="A133" s="30" t="s">
        <v>404</v>
      </c>
      <c r="B133" s="45" t="s">
        <v>405</v>
      </c>
      <c r="C133" s="16">
        <v>0</v>
      </c>
      <c r="D133" s="16">
        <f t="shared" si="8"/>
        <v>0</v>
      </c>
      <c r="E133" s="16">
        <v>0</v>
      </c>
      <c r="F133" s="16">
        <f t="shared" si="5"/>
        <v>0</v>
      </c>
      <c r="G133" s="16">
        <v>16.7</v>
      </c>
      <c r="H133" s="58">
        <f t="shared" si="6"/>
        <v>16.7</v>
      </c>
      <c r="I133" s="19"/>
      <c r="J133" s="16">
        <v>16.7</v>
      </c>
      <c r="K133" s="16"/>
    </row>
    <row r="134" spans="1:11" ht="12.75">
      <c r="A134" s="18" t="s">
        <v>406</v>
      </c>
      <c r="B134" s="44" t="s">
        <v>407</v>
      </c>
      <c r="C134" s="16">
        <f>C135</f>
        <v>0</v>
      </c>
      <c r="D134" s="16">
        <f t="shared" si="8"/>
        <v>0</v>
      </c>
      <c r="E134" s="16">
        <f>E135</f>
        <v>0</v>
      </c>
      <c r="F134" s="16">
        <f t="shared" si="5"/>
        <v>0</v>
      </c>
      <c r="G134" s="16">
        <f>G135</f>
        <v>16.5</v>
      </c>
      <c r="H134" s="58">
        <f t="shared" si="6"/>
        <v>16.5</v>
      </c>
      <c r="I134" s="16"/>
      <c r="J134" s="16">
        <f>J135</f>
        <v>16.5</v>
      </c>
      <c r="K134" s="16">
        <f>K135</f>
        <v>0</v>
      </c>
    </row>
    <row r="135" spans="1:11" ht="39">
      <c r="A135" s="30" t="s">
        <v>408</v>
      </c>
      <c r="B135" s="45" t="s">
        <v>409</v>
      </c>
      <c r="C135" s="16">
        <v>0</v>
      </c>
      <c r="D135" s="16">
        <f t="shared" si="8"/>
        <v>0</v>
      </c>
      <c r="E135" s="16">
        <v>0</v>
      </c>
      <c r="F135" s="16">
        <f t="shared" si="5"/>
        <v>0</v>
      </c>
      <c r="G135" s="16">
        <f>G136</f>
        <v>16.5</v>
      </c>
      <c r="H135" s="58">
        <f t="shared" si="6"/>
        <v>16.5</v>
      </c>
      <c r="I135" s="16">
        <f>I136</f>
        <v>0</v>
      </c>
      <c r="J135" s="16">
        <f>J136</f>
        <v>16.5</v>
      </c>
      <c r="K135" s="16"/>
    </row>
    <row r="136" spans="1:11" ht="39">
      <c r="A136" s="30" t="s">
        <v>153</v>
      </c>
      <c r="B136" s="45" t="s">
        <v>394</v>
      </c>
      <c r="C136" s="16">
        <v>0</v>
      </c>
      <c r="D136" s="16"/>
      <c r="E136" s="16">
        <v>0</v>
      </c>
      <c r="F136" s="16">
        <f t="shared" si="5"/>
        <v>0</v>
      </c>
      <c r="G136" s="16">
        <v>16.5</v>
      </c>
      <c r="H136" s="58"/>
      <c r="I136" s="16"/>
      <c r="J136" s="16">
        <v>16.5</v>
      </c>
      <c r="K136" s="16"/>
    </row>
    <row r="137" spans="1:11" ht="53.25" customHeight="1">
      <c r="A137" s="18" t="s">
        <v>78</v>
      </c>
      <c r="B137" s="44" t="s">
        <v>312</v>
      </c>
      <c r="C137" s="19">
        <f>C138+C139+C141+C142+C144+C140</f>
        <v>0</v>
      </c>
      <c r="D137" s="19">
        <f t="shared" si="8"/>
        <v>0</v>
      </c>
      <c r="E137" s="19">
        <f>E138+E139+E141+E142+E144+E140</f>
        <v>0</v>
      </c>
      <c r="F137" s="19">
        <f t="shared" si="5"/>
        <v>0</v>
      </c>
      <c r="G137" s="19">
        <f>G138+G139+G141+G142+G144+G140</f>
        <v>63.2</v>
      </c>
      <c r="H137" s="59">
        <f t="shared" si="6"/>
        <v>63.2</v>
      </c>
      <c r="I137" s="19"/>
      <c r="J137" s="19">
        <f>J138+J139+J141+J142+J144+J140</f>
        <v>63.2</v>
      </c>
      <c r="K137" s="19">
        <f>K138+K139+K141+K142+K144+K140</f>
        <v>0</v>
      </c>
    </row>
    <row r="138" spans="1:11" ht="12.75" hidden="1">
      <c r="A138" s="30" t="s">
        <v>410</v>
      </c>
      <c r="B138" s="45" t="s">
        <v>94</v>
      </c>
      <c r="C138" s="16"/>
      <c r="D138" s="16">
        <f t="shared" si="8"/>
        <v>0</v>
      </c>
      <c r="E138" s="16"/>
      <c r="F138" s="16">
        <f t="shared" si="5"/>
        <v>0</v>
      </c>
      <c r="G138" s="16"/>
      <c r="H138" s="58">
        <f t="shared" si="6"/>
        <v>0</v>
      </c>
      <c r="I138" s="16"/>
      <c r="J138" s="16"/>
      <c r="K138" s="16"/>
    </row>
    <row r="139" spans="1:11" s="17" customFormat="1" ht="26.25" hidden="1">
      <c r="A139" s="30" t="s">
        <v>95</v>
      </c>
      <c r="B139" s="45" t="s">
        <v>96</v>
      </c>
      <c r="C139" s="16"/>
      <c r="D139" s="16">
        <f t="shared" si="8"/>
        <v>0</v>
      </c>
      <c r="E139" s="16"/>
      <c r="F139" s="16">
        <f t="shared" si="5"/>
        <v>0</v>
      </c>
      <c r="G139" s="16"/>
      <c r="H139" s="58">
        <f t="shared" si="6"/>
        <v>0</v>
      </c>
      <c r="I139" s="16"/>
      <c r="J139" s="16"/>
      <c r="K139" s="16"/>
    </row>
    <row r="140" spans="1:11" ht="26.25" hidden="1">
      <c r="A140" s="30" t="s">
        <v>97</v>
      </c>
      <c r="B140" s="45" t="s">
        <v>178</v>
      </c>
      <c r="C140" s="16"/>
      <c r="D140" s="16">
        <f t="shared" si="8"/>
        <v>0</v>
      </c>
      <c r="E140" s="16"/>
      <c r="F140" s="16">
        <f aca="true" t="shared" si="10" ref="F140:F203">E140-C140</f>
        <v>0</v>
      </c>
      <c r="G140" s="16"/>
      <c r="H140" s="58">
        <f t="shared" si="6"/>
        <v>0</v>
      </c>
      <c r="I140" s="16"/>
      <c r="J140" s="16"/>
      <c r="K140" s="16"/>
    </row>
    <row r="141" spans="1:11" ht="16.5" customHeight="1">
      <c r="A141" s="30" t="s">
        <v>98</v>
      </c>
      <c r="B141" s="45" t="s">
        <v>179</v>
      </c>
      <c r="C141" s="16">
        <v>0</v>
      </c>
      <c r="D141" s="16">
        <f t="shared" si="8"/>
        <v>0</v>
      </c>
      <c r="E141" s="16">
        <v>0</v>
      </c>
      <c r="F141" s="16">
        <f t="shared" si="10"/>
        <v>0</v>
      </c>
      <c r="G141" s="16">
        <v>63.2</v>
      </c>
      <c r="H141" s="58">
        <f aca="true" t="shared" si="11" ref="H141:H206">G141-E141</f>
        <v>63.2</v>
      </c>
      <c r="I141" s="16"/>
      <c r="J141" s="16">
        <v>63.2</v>
      </c>
      <c r="K141" s="16"/>
    </row>
    <row r="142" spans="1:11" ht="12.75" hidden="1">
      <c r="A142" s="30" t="s">
        <v>99</v>
      </c>
      <c r="B142" s="45" t="s">
        <v>101</v>
      </c>
      <c r="C142" s="16">
        <f>C143</f>
        <v>0</v>
      </c>
      <c r="D142" s="16">
        <f t="shared" si="8"/>
        <v>0</v>
      </c>
      <c r="E142" s="16">
        <f>E143</f>
        <v>0</v>
      </c>
      <c r="F142" s="16">
        <f t="shared" si="10"/>
        <v>0</v>
      </c>
      <c r="G142" s="16">
        <f>G143</f>
        <v>0</v>
      </c>
      <c r="H142" s="58">
        <f t="shared" si="11"/>
        <v>0</v>
      </c>
      <c r="I142" s="16" t="e">
        <f t="shared" si="7"/>
        <v>#DIV/0!</v>
      </c>
      <c r="J142" s="16">
        <f>J143</f>
        <v>0</v>
      </c>
      <c r="K142" s="16">
        <f>K143</f>
        <v>0</v>
      </c>
    </row>
    <row r="143" spans="1:11" ht="26.25" hidden="1">
      <c r="A143" s="30" t="s">
        <v>102</v>
      </c>
      <c r="B143" s="45" t="s">
        <v>103</v>
      </c>
      <c r="C143" s="16"/>
      <c r="D143" s="16">
        <f t="shared" si="8"/>
        <v>0</v>
      </c>
      <c r="E143" s="16"/>
      <c r="F143" s="16">
        <f t="shared" si="10"/>
        <v>0</v>
      </c>
      <c r="G143" s="16"/>
      <c r="H143" s="58">
        <f t="shared" si="11"/>
        <v>0</v>
      </c>
      <c r="I143" s="16" t="e">
        <f t="shared" si="7"/>
        <v>#DIV/0!</v>
      </c>
      <c r="J143" s="16"/>
      <c r="K143" s="16"/>
    </row>
    <row r="144" spans="1:11" ht="12.75" hidden="1">
      <c r="A144" s="30" t="s">
        <v>104</v>
      </c>
      <c r="B144" s="45" t="s">
        <v>105</v>
      </c>
      <c r="C144" s="16">
        <f>C145</f>
        <v>0</v>
      </c>
      <c r="D144" s="16">
        <f t="shared" si="8"/>
        <v>0</v>
      </c>
      <c r="E144" s="16">
        <f>E145</f>
        <v>0</v>
      </c>
      <c r="F144" s="16">
        <f t="shared" si="10"/>
        <v>0</v>
      </c>
      <c r="G144" s="16">
        <f>G145</f>
        <v>0</v>
      </c>
      <c r="H144" s="58">
        <f t="shared" si="11"/>
        <v>0</v>
      </c>
      <c r="I144" s="16" t="e">
        <f t="shared" si="7"/>
        <v>#DIV/0!</v>
      </c>
      <c r="J144" s="16">
        <f>J145</f>
        <v>0</v>
      </c>
      <c r="K144" s="16">
        <f>K145</f>
        <v>0</v>
      </c>
    </row>
    <row r="145" spans="1:11" ht="26.25" customHeight="1" hidden="1">
      <c r="A145" s="30" t="s">
        <v>106</v>
      </c>
      <c r="B145" s="45" t="s">
        <v>107</v>
      </c>
      <c r="C145" s="16"/>
      <c r="D145" s="16">
        <f t="shared" si="8"/>
        <v>0</v>
      </c>
      <c r="E145" s="16"/>
      <c r="F145" s="16">
        <f t="shared" si="10"/>
        <v>0</v>
      </c>
      <c r="G145" s="16"/>
      <c r="H145" s="58">
        <f t="shared" si="11"/>
        <v>0</v>
      </c>
      <c r="I145" s="16" t="e">
        <f t="shared" si="7"/>
        <v>#DIV/0!</v>
      </c>
      <c r="J145" s="16"/>
      <c r="K145" s="16"/>
    </row>
    <row r="146" spans="1:11" ht="26.25" hidden="1">
      <c r="A146" s="18" t="s">
        <v>108</v>
      </c>
      <c r="B146" s="44" t="s">
        <v>110</v>
      </c>
      <c r="C146" s="19"/>
      <c r="D146" s="19">
        <f t="shared" si="8"/>
        <v>0</v>
      </c>
      <c r="E146" s="19"/>
      <c r="F146" s="19">
        <f t="shared" si="10"/>
        <v>0</v>
      </c>
      <c r="G146" s="19"/>
      <c r="H146" s="59">
        <f t="shared" si="11"/>
        <v>0</v>
      </c>
      <c r="I146" s="19" t="e">
        <f aca="true" t="shared" si="12" ref="I146:I211">G146/E146*100</f>
        <v>#DIV/0!</v>
      </c>
      <c r="J146" s="19"/>
      <c r="K146" s="19"/>
    </row>
    <row r="147" spans="1:11" ht="39">
      <c r="A147" s="18" t="s">
        <v>111</v>
      </c>
      <c r="B147" s="44" t="s">
        <v>112</v>
      </c>
      <c r="C147" s="19">
        <v>120</v>
      </c>
      <c r="D147" s="19">
        <f t="shared" si="8"/>
        <v>0</v>
      </c>
      <c r="E147" s="19">
        <v>120</v>
      </c>
      <c r="F147" s="19">
        <f t="shared" si="10"/>
        <v>0</v>
      </c>
      <c r="G147" s="19">
        <v>66</v>
      </c>
      <c r="H147" s="59">
        <f t="shared" si="11"/>
        <v>-54</v>
      </c>
      <c r="I147" s="19">
        <f t="shared" si="12"/>
        <v>55.00000000000001</v>
      </c>
      <c r="J147" s="19">
        <v>90</v>
      </c>
      <c r="K147" s="19">
        <v>0</v>
      </c>
    </row>
    <row r="148" spans="1:11" ht="16.5" customHeight="1">
      <c r="A148" s="18" t="s">
        <v>113</v>
      </c>
      <c r="B148" s="44" t="s">
        <v>114</v>
      </c>
      <c r="C148" s="19">
        <f>C151</f>
        <v>0</v>
      </c>
      <c r="D148" s="19">
        <f t="shared" si="8"/>
        <v>0</v>
      </c>
      <c r="E148" s="19">
        <f>E151</f>
        <v>0</v>
      </c>
      <c r="F148" s="19">
        <f t="shared" si="10"/>
        <v>0</v>
      </c>
      <c r="G148" s="19">
        <f>G151</f>
        <v>7.5</v>
      </c>
      <c r="H148" s="59">
        <f t="shared" si="11"/>
        <v>7.5</v>
      </c>
      <c r="I148" s="19"/>
      <c r="J148" s="19">
        <f>J151</f>
        <v>10</v>
      </c>
      <c r="K148" s="19">
        <f>K151</f>
        <v>0</v>
      </c>
    </row>
    <row r="149" spans="1:11" s="20" customFormat="1" ht="30.75" customHeight="1" hidden="1">
      <c r="A149" s="30" t="s">
        <v>115</v>
      </c>
      <c r="B149" s="45" t="s">
        <v>116</v>
      </c>
      <c r="C149" s="16">
        <f>C150</f>
        <v>0</v>
      </c>
      <c r="D149" s="16">
        <f aca="true" t="shared" si="13" ref="D149:D214">E149-C149</f>
        <v>0</v>
      </c>
      <c r="E149" s="16">
        <f>E150</f>
        <v>0</v>
      </c>
      <c r="F149" s="16">
        <f t="shared" si="10"/>
        <v>0</v>
      </c>
      <c r="G149" s="16">
        <f>G150</f>
        <v>0</v>
      </c>
      <c r="H149" s="58">
        <f t="shared" si="11"/>
        <v>0</v>
      </c>
      <c r="I149" s="16"/>
      <c r="J149" s="16">
        <f>J150</f>
        <v>0</v>
      </c>
      <c r="K149" s="16">
        <f>K150</f>
        <v>0</v>
      </c>
    </row>
    <row r="150" spans="1:11" s="20" customFormat="1" ht="39" hidden="1">
      <c r="A150" s="30" t="s">
        <v>117</v>
      </c>
      <c r="B150" s="45" t="s">
        <v>118</v>
      </c>
      <c r="C150" s="16"/>
      <c r="D150" s="16">
        <f t="shared" si="13"/>
        <v>0</v>
      </c>
      <c r="E150" s="16"/>
      <c r="F150" s="16">
        <f t="shared" si="10"/>
        <v>0</v>
      </c>
      <c r="G150" s="16"/>
      <c r="H150" s="58">
        <f t="shared" si="11"/>
        <v>0</v>
      </c>
      <c r="I150" s="16"/>
      <c r="J150" s="16"/>
      <c r="K150" s="16"/>
    </row>
    <row r="151" spans="1:11" s="20" customFormat="1" ht="18" customHeight="1">
      <c r="A151" s="30" t="s">
        <v>119</v>
      </c>
      <c r="B151" s="45" t="s">
        <v>120</v>
      </c>
      <c r="C151" s="16">
        <v>0</v>
      </c>
      <c r="D151" s="16">
        <f t="shared" si="13"/>
        <v>0</v>
      </c>
      <c r="E151" s="16">
        <v>0</v>
      </c>
      <c r="F151" s="16">
        <f t="shared" si="10"/>
        <v>0</v>
      </c>
      <c r="G151" s="16">
        <v>7.5</v>
      </c>
      <c r="H151" s="58">
        <f t="shared" si="11"/>
        <v>7.5</v>
      </c>
      <c r="I151" s="16"/>
      <c r="J151" s="16">
        <v>10</v>
      </c>
      <c r="K151" s="16"/>
    </row>
    <row r="152" spans="1:11" ht="28.5" customHeight="1" hidden="1">
      <c r="A152" s="18" t="s">
        <v>121</v>
      </c>
      <c r="B152" s="44" t="s">
        <v>122</v>
      </c>
      <c r="C152" s="19">
        <f>C153</f>
        <v>0</v>
      </c>
      <c r="D152" s="19">
        <f t="shared" si="13"/>
        <v>0</v>
      </c>
      <c r="E152" s="19">
        <f>E153</f>
        <v>0</v>
      </c>
      <c r="F152" s="19">
        <f t="shared" si="10"/>
        <v>0</v>
      </c>
      <c r="G152" s="19">
        <f>G153</f>
        <v>0</v>
      </c>
      <c r="H152" s="59">
        <f t="shared" si="11"/>
        <v>0</v>
      </c>
      <c r="I152" s="19"/>
      <c r="J152" s="19">
        <f>J153</f>
        <v>0</v>
      </c>
      <c r="K152" s="19">
        <f>K153</f>
        <v>0</v>
      </c>
    </row>
    <row r="153" spans="1:11" ht="39" hidden="1">
      <c r="A153" s="30" t="s">
        <v>123</v>
      </c>
      <c r="B153" s="45" t="s">
        <v>411</v>
      </c>
      <c r="C153" s="16"/>
      <c r="D153" s="16">
        <f t="shared" si="13"/>
        <v>0</v>
      </c>
      <c r="E153" s="16"/>
      <c r="F153" s="16">
        <f t="shared" si="10"/>
        <v>0</v>
      </c>
      <c r="G153" s="16"/>
      <c r="H153" s="58">
        <f t="shared" si="11"/>
        <v>0</v>
      </c>
      <c r="I153" s="16" t="e">
        <f t="shared" si="12"/>
        <v>#DIV/0!</v>
      </c>
      <c r="J153" s="16"/>
      <c r="K153" s="16"/>
    </row>
    <row r="154" spans="1:11" s="17" customFormat="1" ht="42" customHeight="1">
      <c r="A154" s="18" t="s">
        <v>412</v>
      </c>
      <c r="B154" s="44" t="s">
        <v>180</v>
      </c>
      <c r="C154" s="19">
        <v>5</v>
      </c>
      <c r="D154" s="19">
        <f t="shared" si="13"/>
        <v>0</v>
      </c>
      <c r="E154" s="19">
        <v>5</v>
      </c>
      <c r="F154" s="19">
        <f t="shared" si="10"/>
        <v>0</v>
      </c>
      <c r="G154" s="19">
        <v>143.8</v>
      </c>
      <c r="H154" s="59">
        <f t="shared" si="11"/>
        <v>138.8</v>
      </c>
      <c r="I154" s="19">
        <f t="shared" si="12"/>
        <v>2876</v>
      </c>
      <c r="J154" s="19">
        <v>153</v>
      </c>
      <c r="K154" s="19"/>
    </row>
    <row r="155" spans="1:11" s="17" customFormat="1" ht="30.75" customHeight="1">
      <c r="A155" s="18" t="s">
        <v>402</v>
      </c>
      <c r="B155" s="44" t="s">
        <v>401</v>
      </c>
      <c r="C155" s="19">
        <v>7117.5</v>
      </c>
      <c r="D155" s="19">
        <f t="shared" si="13"/>
        <v>-5164.6</v>
      </c>
      <c r="E155" s="19">
        <v>1952.9</v>
      </c>
      <c r="F155" s="19">
        <f t="shared" si="10"/>
        <v>-5164.6</v>
      </c>
      <c r="G155" s="19">
        <v>2020</v>
      </c>
      <c r="H155" s="59">
        <f t="shared" si="11"/>
        <v>67.09999999999991</v>
      </c>
      <c r="I155" s="19">
        <f t="shared" si="12"/>
        <v>103.43591581750218</v>
      </c>
      <c r="J155" s="19">
        <v>2400</v>
      </c>
      <c r="K155" s="19"/>
    </row>
    <row r="156" spans="1:11" ht="17.25" customHeight="1">
      <c r="A156" s="18" t="s">
        <v>413</v>
      </c>
      <c r="B156" s="44" t="s">
        <v>414</v>
      </c>
      <c r="C156" s="19">
        <f>C157</f>
        <v>5696.6</v>
      </c>
      <c r="D156" s="19">
        <f t="shared" si="13"/>
        <v>1146.1999999999998</v>
      </c>
      <c r="E156" s="19">
        <f>E157</f>
        <v>6842.8</v>
      </c>
      <c r="F156" s="19">
        <f t="shared" si="10"/>
        <v>1146.1999999999998</v>
      </c>
      <c r="G156" s="19">
        <f>G157</f>
        <v>9808.9</v>
      </c>
      <c r="H156" s="59">
        <f t="shared" si="11"/>
        <v>2966.0999999999995</v>
      </c>
      <c r="I156" s="19">
        <f t="shared" si="12"/>
        <v>143.34629099199157</v>
      </c>
      <c r="J156" s="19">
        <f>J157</f>
        <v>14032</v>
      </c>
      <c r="K156" s="19">
        <f>K157</f>
        <v>0</v>
      </c>
    </row>
    <row r="157" spans="1:11" ht="26.25">
      <c r="A157" s="30" t="s">
        <v>415</v>
      </c>
      <c r="B157" s="45" t="s">
        <v>181</v>
      </c>
      <c r="C157" s="16">
        <v>5696.6</v>
      </c>
      <c r="D157" s="16">
        <f t="shared" si="13"/>
        <v>1146.1999999999998</v>
      </c>
      <c r="E157" s="16">
        <v>6842.8</v>
      </c>
      <c r="F157" s="16">
        <f t="shared" si="10"/>
        <v>1146.1999999999998</v>
      </c>
      <c r="G157" s="16">
        <v>9808.9</v>
      </c>
      <c r="H157" s="58">
        <f t="shared" si="11"/>
        <v>2966.0999999999995</v>
      </c>
      <c r="I157" s="16">
        <f t="shared" si="12"/>
        <v>143.34629099199157</v>
      </c>
      <c r="J157" s="16">
        <f>12132+1900</f>
        <v>14032</v>
      </c>
      <c r="K157" s="16"/>
    </row>
    <row r="158" spans="1:11" ht="15" customHeight="1">
      <c r="A158" s="8" t="s">
        <v>416</v>
      </c>
      <c r="B158" s="33" t="s">
        <v>417</v>
      </c>
      <c r="C158" s="9">
        <f>C159+C161</f>
        <v>6</v>
      </c>
      <c r="D158" s="9">
        <f t="shared" si="13"/>
        <v>123</v>
      </c>
      <c r="E158" s="9">
        <f>E159+E161</f>
        <v>129</v>
      </c>
      <c r="F158" s="9">
        <f t="shared" si="10"/>
        <v>123</v>
      </c>
      <c r="G158" s="9">
        <f>G159+G161</f>
        <v>319</v>
      </c>
      <c r="H158" s="55">
        <f t="shared" si="11"/>
        <v>190</v>
      </c>
      <c r="I158" s="9">
        <f t="shared" si="12"/>
        <v>247.28682170542635</v>
      </c>
      <c r="J158" s="9">
        <f>J159+J161</f>
        <v>332.7</v>
      </c>
      <c r="K158" s="9">
        <f>K159+K161</f>
        <v>0</v>
      </c>
    </row>
    <row r="159" spans="1:11" ht="16.5" customHeight="1">
      <c r="A159" s="14" t="s">
        <v>418</v>
      </c>
      <c r="B159" s="36" t="s">
        <v>419</v>
      </c>
      <c r="C159" s="15">
        <f>C160</f>
        <v>0</v>
      </c>
      <c r="D159" s="15">
        <f t="shared" si="13"/>
        <v>0</v>
      </c>
      <c r="E159" s="15">
        <f>E160</f>
        <v>0</v>
      </c>
      <c r="F159" s="15">
        <f t="shared" si="10"/>
        <v>0</v>
      </c>
      <c r="G159" s="15">
        <f>G160</f>
        <v>-13.7</v>
      </c>
      <c r="H159" s="57">
        <f t="shared" si="11"/>
        <v>-13.7</v>
      </c>
      <c r="I159" s="15"/>
      <c r="J159" s="15">
        <f>J160</f>
        <v>0</v>
      </c>
      <c r="K159" s="15">
        <f>K160</f>
        <v>0</v>
      </c>
    </row>
    <row r="160" spans="1:11" ht="12.75">
      <c r="A160" s="12" t="s">
        <v>420</v>
      </c>
      <c r="B160" s="35" t="s">
        <v>182</v>
      </c>
      <c r="C160" s="13">
        <v>0</v>
      </c>
      <c r="D160" s="13">
        <f t="shared" si="13"/>
        <v>0</v>
      </c>
      <c r="E160" s="13">
        <v>0</v>
      </c>
      <c r="F160" s="13">
        <f t="shared" si="10"/>
        <v>0</v>
      </c>
      <c r="G160" s="13">
        <v>-13.7</v>
      </c>
      <c r="H160" s="56">
        <f t="shared" si="11"/>
        <v>-13.7</v>
      </c>
      <c r="I160" s="13"/>
      <c r="J160" s="13">
        <v>0</v>
      </c>
      <c r="K160" s="13"/>
    </row>
    <row r="161" spans="1:11" ht="14.25" customHeight="1">
      <c r="A161" s="14" t="s">
        <v>421</v>
      </c>
      <c r="B161" s="36" t="s">
        <v>422</v>
      </c>
      <c r="C161" s="15">
        <f>C162</f>
        <v>6</v>
      </c>
      <c r="D161" s="15">
        <f t="shared" si="13"/>
        <v>123</v>
      </c>
      <c r="E161" s="15">
        <f>E162</f>
        <v>129</v>
      </c>
      <c r="F161" s="15">
        <f t="shared" si="10"/>
        <v>123</v>
      </c>
      <c r="G161" s="15">
        <f>G162</f>
        <v>332.7</v>
      </c>
      <c r="H161" s="57">
        <f t="shared" si="11"/>
        <v>203.7</v>
      </c>
      <c r="I161" s="15">
        <f t="shared" si="12"/>
        <v>257.906976744186</v>
      </c>
      <c r="J161" s="15">
        <f>J162</f>
        <v>332.7</v>
      </c>
      <c r="K161" s="15">
        <f>K162</f>
        <v>0</v>
      </c>
    </row>
    <row r="162" spans="1:11" ht="12.75">
      <c r="A162" s="12" t="s">
        <v>423</v>
      </c>
      <c r="B162" s="35" t="s">
        <v>424</v>
      </c>
      <c r="C162" s="13">
        <v>6</v>
      </c>
      <c r="D162" s="13">
        <f t="shared" si="13"/>
        <v>123</v>
      </c>
      <c r="E162" s="13">
        <v>129</v>
      </c>
      <c r="F162" s="13">
        <f t="shared" si="10"/>
        <v>123</v>
      </c>
      <c r="G162" s="13">
        <v>332.7</v>
      </c>
      <c r="H162" s="56">
        <f t="shared" si="11"/>
        <v>203.7</v>
      </c>
      <c r="I162" s="13">
        <f t="shared" si="12"/>
        <v>257.906976744186</v>
      </c>
      <c r="J162" s="13">
        <v>332.7</v>
      </c>
      <c r="K162" s="13"/>
    </row>
    <row r="163" spans="1:11" ht="12.75">
      <c r="A163" s="8" t="s">
        <v>425</v>
      </c>
      <c r="B163" s="34" t="s">
        <v>426</v>
      </c>
      <c r="C163" s="9">
        <f>C164+C244+C254+C248</f>
        <v>2263388.7</v>
      </c>
      <c r="D163" s="9">
        <f t="shared" si="13"/>
        <v>165959.19999999925</v>
      </c>
      <c r="E163" s="9">
        <f>E164+E244+E254+E248</f>
        <v>2429347.8999999994</v>
      </c>
      <c r="F163" s="9">
        <f t="shared" si="10"/>
        <v>165959.19999999925</v>
      </c>
      <c r="G163" s="9">
        <f>G164+G244+G254+G248</f>
        <v>1425026.0999999999</v>
      </c>
      <c r="H163" s="64">
        <f t="shared" si="11"/>
        <v>-1004321.7999999996</v>
      </c>
      <c r="I163" s="9">
        <f t="shared" si="12"/>
        <v>58.6587906985245</v>
      </c>
      <c r="J163" s="9">
        <f>J164+J244+J254+J248</f>
        <v>3759013.0999999996</v>
      </c>
      <c r="K163" s="9">
        <f>K164+K244+K254+K248</f>
        <v>0</v>
      </c>
    </row>
    <row r="164" spans="1:11" ht="15.75" customHeight="1">
      <c r="A164" s="21" t="s">
        <v>427</v>
      </c>
      <c r="B164" s="33" t="s">
        <v>428</v>
      </c>
      <c r="C164" s="9">
        <f>C165+C169+C193+C230</f>
        <v>2263388.7</v>
      </c>
      <c r="D164" s="9">
        <f t="shared" si="13"/>
        <v>141039.39999999944</v>
      </c>
      <c r="E164" s="9">
        <f>E165+E169+E193+E230</f>
        <v>2404428.0999999996</v>
      </c>
      <c r="F164" s="9">
        <f t="shared" si="10"/>
        <v>141039.39999999944</v>
      </c>
      <c r="G164" s="9">
        <f>G165+G169+G193+G230</f>
        <v>1400106.2999999998</v>
      </c>
      <c r="H164" s="64">
        <f t="shared" si="11"/>
        <v>-1004321.7999999998</v>
      </c>
      <c r="I164" s="9">
        <f t="shared" si="12"/>
        <v>58.230325123882885</v>
      </c>
      <c r="J164" s="9">
        <f>J165+J169+J193+J230</f>
        <v>3734093.3</v>
      </c>
      <c r="K164" s="9">
        <f>K165+K169+K193+K230</f>
        <v>0</v>
      </c>
    </row>
    <row r="165" spans="1:11" ht="16.5" customHeight="1">
      <c r="A165" s="28" t="s">
        <v>429</v>
      </c>
      <c r="B165" s="38" t="s">
        <v>430</v>
      </c>
      <c r="C165" s="15">
        <f>C166</f>
        <v>26518.4</v>
      </c>
      <c r="D165" s="15">
        <f t="shared" si="13"/>
        <v>9.299999999999272</v>
      </c>
      <c r="E165" s="15">
        <f>E166</f>
        <v>26527.7</v>
      </c>
      <c r="F165" s="15">
        <f t="shared" si="10"/>
        <v>9.299999999999272</v>
      </c>
      <c r="G165" s="15">
        <f>G166</f>
        <v>26527.7</v>
      </c>
      <c r="H165" s="57">
        <f t="shared" si="11"/>
        <v>0</v>
      </c>
      <c r="I165" s="15">
        <f t="shared" si="12"/>
        <v>100</v>
      </c>
      <c r="J165" s="15">
        <f>J166</f>
        <v>35370.3</v>
      </c>
      <c r="K165" s="15">
        <f>K166</f>
        <v>0</v>
      </c>
    </row>
    <row r="166" spans="1:11" ht="15.75" customHeight="1">
      <c r="A166" s="12" t="s">
        <v>431</v>
      </c>
      <c r="B166" s="35" t="s">
        <v>432</v>
      </c>
      <c r="C166" s="13">
        <f>C167</f>
        <v>26518.4</v>
      </c>
      <c r="D166" s="13">
        <f t="shared" si="13"/>
        <v>9.299999999999272</v>
      </c>
      <c r="E166" s="13">
        <f>E167</f>
        <v>26527.7</v>
      </c>
      <c r="F166" s="13">
        <f t="shared" si="10"/>
        <v>9.299999999999272</v>
      </c>
      <c r="G166" s="13">
        <f>G167</f>
        <v>26527.7</v>
      </c>
      <c r="H166" s="56">
        <f t="shared" si="11"/>
        <v>0</v>
      </c>
      <c r="I166" s="13">
        <f t="shared" si="12"/>
        <v>100</v>
      </c>
      <c r="J166" s="13">
        <f>J167</f>
        <v>35370.3</v>
      </c>
      <c r="K166" s="13">
        <f>K167</f>
        <v>0</v>
      </c>
    </row>
    <row r="167" spans="1:11" ht="12.75">
      <c r="A167" s="12" t="s">
        <v>433</v>
      </c>
      <c r="B167" s="35" t="s">
        <v>434</v>
      </c>
      <c r="C167" s="13">
        <v>26518.4</v>
      </c>
      <c r="D167" s="13">
        <f t="shared" si="13"/>
        <v>9.299999999999272</v>
      </c>
      <c r="E167" s="13">
        <v>26527.7</v>
      </c>
      <c r="F167" s="13">
        <f t="shared" si="10"/>
        <v>9.299999999999272</v>
      </c>
      <c r="G167" s="13">
        <v>26527.7</v>
      </c>
      <c r="H167" s="56">
        <f t="shared" si="11"/>
        <v>0</v>
      </c>
      <c r="I167" s="13">
        <f t="shared" si="12"/>
        <v>100</v>
      </c>
      <c r="J167" s="13">
        <v>35370.3</v>
      </c>
      <c r="K167" s="13"/>
    </row>
    <row r="168" spans="1:11" ht="12.75" hidden="1">
      <c r="A168" s="12" t="s">
        <v>435</v>
      </c>
      <c r="B168" s="35" t="s">
        <v>436</v>
      </c>
      <c r="C168" s="13"/>
      <c r="D168" s="13">
        <f t="shared" si="13"/>
        <v>0</v>
      </c>
      <c r="E168" s="13"/>
      <c r="F168" s="13">
        <f t="shared" si="10"/>
        <v>0</v>
      </c>
      <c r="G168" s="13"/>
      <c r="H168" s="56">
        <f t="shared" si="11"/>
        <v>0</v>
      </c>
      <c r="I168" s="13" t="e">
        <f t="shared" si="12"/>
        <v>#DIV/0!</v>
      </c>
      <c r="J168" s="13"/>
      <c r="K168" s="13"/>
    </row>
    <row r="169" spans="1:11" ht="26.25">
      <c r="A169" s="28" t="s">
        <v>437</v>
      </c>
      <c r="B169" s="38" t="s">
        <v>438</v>
      </c>
      <c r="C169" s="15">
        <f>C170+C191+C174+C176+C181+C172+C187+C178+C185+C189</f>
        <v>1521</v>
      </c>
      <c r="D169" s="15">
        <f>D170+D191+D174+D176+D181+D172+D187+D178+D185+D189</f>
        <v>137078</v>
      </c>
      <c r="E169" s="15">
        <f>E170+E191+E174+E176+E181+E172+E187+E178+E185+E189</f>
        <v>138935.2</v>
      </c>
      <c r="F169" s="15">
        <f t="shared" si="10"/>
        <v>137414.2</v>
      </c>
      <c r="G169" s="15">
        <f>G170+G191+G174+G176+G181+G172+G187+G178+G185+G189</f>
        <v>137800</v>
      </c>
      <c r="H169" s="15">
        <f>H170+H191+H174+H176+H181+H172+H187+H178+H185+H189</f>
        <v>-916.8000000000029</v>
      </c>
      <c r="I169" s="15">
        <f t="shared" si="12"/>
        <v>99.18292844433951</v>
      </c>
      <c r="J169" s="15">
        <f>J170+J191+J174+J176+J181+J172+J187+J178+J185+J189</f>
        <v>242666.60000000003</v>
      </c>
      <c r="K169" s="15">
        <f>K170+K191+K174+K176+K181+K172+K187+K178+K185+K189</f>
        <v>0</v>
      </c>
    </row>
    <row r="170" spans="1:11" ht="12.75" hidden="1">
      <c r="A170" s="29" t="s">
        <v>439</v>
      </c>
      <c r="B170" s="45" t="s">
        <v>440</v>
      </c>
      <c r="C170" s="16">
        <f>C171</f>
        <v>0</v>
      </c>
      <c r="D170" s="16">
        <f t="shared" si="13"/>
        <v>0</v>
      </c>
      <c r="E170" s="16">
        <f>E171</f>
        <v>0</v>
      </c>
      <c r="F170" s="16">
        <f t="shared" si="10"/>
        <v>0</v>
      </c>
      <c r="G170" s="16">
        <f>G171</f>
        <v>0</v>
      </c>
      <c r="H170" s="58">
        <f t="shared" si="11"/>
        <v>0</v>
      </c>
      <c r="I170" s="16" t="e">
        <f t="shared" si="12"/>
        <v>#DIV/0!</v>
      </c>
      <c r="J170" s="16">
        <f>J171</f>
        <v>0</v>
      </c>
      <c r="K170" s="16">
        <f>K171</f>
        <v>0</v>
      </c>
    </row>
    <row r="171" spans="1:11" ht="12.75" hidden="1">
      <c r="A171" s="29" t="s">
        <v>441</v>
      </c>
      <c r="B171" s="45" t="s">
        <v>442</v>
      </c>
      <c r="C171" s="16"/>
      <c r="D171" s="16">
        <f t="shared" si="13"/>
        <v>0</v>
      </c>
      <c r="E171" s="16"/>
      <c r="F171" s="16">
        <f t="shared" si="10"/>
        <v>0</v>
      </c>
      <c r="G171" s="16"/>
      <c r="H171" s="58">
        <f t="shared" si="11"/>
        <v>0</v>
      </c>
      <c r="I171" s="16" t="e">
        <f t="shared" si="12"/>
        <v>#DIV/0!</v>
      </c>
      <c r="J171" s="16"/>
      <c r="K171" s="16"/>
    </row>
    <row r="172" spans="1:11" ht="12.75">
      <c r="A172" s="29" t="s">
        <v>388</v>
      </c>
      <c r="B172" s="45" t="s">
        <v>386</v>
      </c>
      <c r="C172" s="16">
        <f>C173</f>
        <v>0</v>
      </c>
      <c r="D172" s="16">
        <f t="shared" si="13"/>
        <v>1000</v>
      </c>
      <c r="E172" s="16">
        <f>E173</f>
        <v>1000</v>
      </c>
      <c r="F172" s="16">
        <f t="shared" si="10"/>
        <v>1000</v>
      </c>
      <c r="G172" s="16">
        <f>G173</f>
        <v>1000</v>
      </c>
      <c r="H172" s="58">
        <f t="shared" si="11"/>
        <v>0</v>
      </c>
      <c r="I172" s="16">
        <f t="shared" si="12"/>
        <v>100</v>
      </c>
      <c r="J172" s="16">
        <f>J173</f>
        <v>15212.7</v>
      </c>
      <c r="K172" s="16">
        <f>K173</f>
        <v>0</v>
      </c>
    </row>
    <row r="173" spans="1:11" ht="18" customHeight="1">
      <c r="A173" s="29" t="s">
        <v>389</v>
      </c>
      <c r="B173" s="45" t="s">
        <v>387</v>
      </c>
      <c r="C173" s="16">
        <v>0</v>
      </c>
      <c r="D173" s="16">
        <f t="shared" si="13"/>
        <v>1000</v>
      </c>
      <c r="E173" s="16">
        <v>1000</v>
      </c>
      <c r="F173" s="16">
        <f t="shared" si="10"/>
        <v>1000</v>
      </c>
      <c r="G173" s="16">
        <v>1000</v>
      </c>
      <c r="H173" s="58">
        <f t="shared" si="11"/>
        <v>0</v>
      </c>
      <c r="I173" s="16">
        <f t="shared" si="12"/>
        <v>100</v>
      </c>
      <c r="J173" s="16">
        <v>15212.7</v>
      </c>
      <c r="K173" s="16"/>
    </row>
    <row r="174" spans="1:11" ht="39">
      <c r="A174" s="29" t="s">
        <v>443</v>
      </c>
      <c r="B174" s="45" t="s">
        <v>444</v>
      </c>
      <c r="C174" s="16">
        <f>C175</f>
        <v>0</v>
      </c>
      <c r="D174" s="16">
        <f t="shared" si="13"/>
        <v>27000</v>
      </c>
      <c r="E174" s="16">
        <f>E175</f>
        <v>27000</v>
      </c>
      <c r="F174" s="16">
        <f t="shared" si="10"/>
        <v>27000</v>
      </c>
      <c r="G174" s="16">
        <f>G175</f>
        <v>27000</v>
      </c>
      <c r="H174" s="58">
        <f t="shared" si="11"/>
        <v>0</v>
      </c>
      <c r="I174" s="16">
        <f t="shared" si="12"/>
        <v>100</v>
      </c>
      <c r="J174" s="16">
        <f>J175</f>
        <v>59877.5</v>
      </c>
      <c r="K174" s="16">
        <f>K175</f>
        <v>0</v>
      </c>
    </row>
    <row r="175" spans="1:11" ht="26.25">
      <c r="A175" s="29" t="s">
        <v>445</v>
      </c>
      <c r="B175" s="45" t="s">
        <v>446</v>
      </c>
      <c r="C175" s="16">
        <v>0</v>
      </c>
      <c r="D175" s="16">
        <f t="shared" si="13"/>
        <v>27000</v>
      </c>
      <c r="E175" s="16">
        <v>27000</v>
      </c>
      <c r="F175" s="16">
        <f t="shared" si="10"/>
        <v>27000</v>
      </c>
      <c r="G175" s="16">
        <v>27000</v>
      </c>
      <c r="H175" s="58">
        <f t="shared" si="11"/>
        <v>0</v>
      </c>
      <c r="I175" s="16">
        <f t="shared" si="12"/>
        <v>100</v>
      </c>
      <c r="J175" s="16">
        <v>59877.5</v>
      </c>
      <c r="K175" s="16"/>
    </row>
    <row r="176" spans="1:11" ht="26.25" hidden="1">
      <c r="A176" s="29" t="s">
        <v>447</v>
      </c>
      <c r="B176" s="45" t="s">
        <v>134</v>
      </c>
      <c r="C176" s="16">
        <f>C177</f>
        <v>0</v>
      </c>
      <c r="D176" s="16">
        <f t="shared" si="13"/>
        <v>0</v>
      </c>
      <c r="E176" s="16">
        <f>E177</f>
        <v>0</v>
      </c>
      <c r="F176" s="16">
        <f t="shared" si="10"/>
        <v>0</v>
      </c>
      <c r="G176" s="16">
        <f>G177</f>
        <v>0</v>
      </c>
      <c r="H176" s="58">
        <f t="shared" si="11"/>
        <v>0</v>
      </c>
      <c r="I176" s="16" t="e">
        <f t="shared" si="12"/>
        <v>#DIV/0!</v>
      </c>
      <c r="J176" s="16">
        <f>J177</f>
        <v>0</v>
      </c>
      <c r="K176" s="16">
        <f>K177</f>
        <v>0</v>
      </c>
    </row>
    <row r="177" spans="1:11" ht="39" hidden="1">
      <c r="A177" s="29" t="s">
        <v>135</v>
      </c>
      <c r="B177" s="45" t="s">
        <v>136</v>
      </c>
      <c r="C177" s="16"/>
      <c r="D177" s="16">
        <f t="shared" si="13"/>
        <v>0</v>
      </c>
      <c r="E177" s="16"/>
      <c r="F177" s="16">
        <f t="shared" si="10"/>
        <v>0</v>
      </c>
      <c r="G177" s="16"/>
      <c r="H177" s="58">
        <f t="shared" si="11"/>
        <v>0</v>
      </c>
      <c r="I177" s="16" t="e">
        <f t="shared" si="12"/>
        <v>#DIV/0!</v>
      </c>
      <c r="J177" s="16"/>
      <c r="K177" s="16"/>
    </row>
    <row r="178" spans="1:11" ht="55.5" customHeight="1" hidden="1">
      <c r="A178" s="29" t="s">
        <v>82</v>
      </c>
      <c r="B178" s="45" t="s">
        <v>374</v>
      </c>
      <c r="C178" s="16">
        <f>C179</f>
        <v>0</v>
      </c>
      <c r="D178" s="16">
        <f t="shared" si="13"/>
        <v>0</v>
      </c>
      <c r="E178" s="16">
        <f>E179</f>
        <v>0</v>
      </c>
      <c r="F178" s="16">
        <f t="shared" si="10"/>
        <v>0</v>
      </c>
      <c r="G178" s="16">
        <f>G179</f>
        <v>0</v>
      </c>
      <c r="H178" s="58">
        <f t="shared" si="11"/>
        <v>0</v>
      </c>
      <c r="I178" s="16" t="e">
        <f t="shared" si="12"/>
        <v>#DIV/0!</v>
      </c>
      <c r="J178" s="16">
        <f>J179</f>
        <v>0</v>
      </c>
      <c r="K178" s="16">
        <f>K179</f>
        <v>0</v>
      </c>
    </row>
    <row r="179" spans="1:11" ht="53.25" customHeight="1" hidden="1">
      <c r="A179" s="29" t="s">
        <v>83</v>
      </c>
      <c r="B179" s="45" t="s">
        <v>375</v>
      </c>
      <c r="C179" s="16">
        <f>C180</f>
        <v>0</v>
      </c>
      <c r="D179" s="16">
        <f t="shared" si="13"/>
        <v>0</v>
      </c>
      <c r="E179" s="16">
        <f>E180</f>
        <v>0</v>
      </c>
      <c r="F179" s="16">
        <f t="shared" si="10"/>
        <v>0</v>
      </c>
      <c r="G179" s="16">
        <f>G180</f>
        <v>0</v>
      </c>
      <c r="H179" s="58">
        <f t="shared" si="11"/>
        <v>0</v>
      </c>
      <c r="I179" s="16" t="e">
        <f t="shared" si="12"/>
        <v>#DIV/0!</v>
      </c>
      <c r="J179" s="16">
        <f>J180</f>
        <v>0</v>
      </c>
      <c r="K179" s="16">
        <f>K180</f>
        <v>0</v>
      </c>
    </row>
    <row r="180" spans="1:11" ht="41.25" customHeight="1" hidden="1">
      <c r="A180" s="29" t="s">
        <v>84</v>
      </c>
      <c r="B180" s="45" t="s">
        <v>376</v>
      </c>
      <c r="C180" s="16"/>
      <c r="D180" s="16">
        <f t="shared" si="13"/>
        <v>0</v>
      </c>
      <c r="E180" s="16"/>
      <c r="F180" s="16">
        <f t="shared" si="10"/>
        <v>0</v>
      </c>
      <c r="G180" s="16"/>
      <c r="H180" s="58">
        <f t="shared" si="11"/>
        <v>0</v>
      </c>
      <c r="I180" s="16" t="e">
        <f t="shared" si="12"/>
        <v>#DIV/0!</v>
      </c>
      <c r="J180" s="16"/>
      <c r="K180" s="16"/>
    </row>
    <row r="181" spans="1:11" ht="39" hidden="1">
      <c r="A181" s="29" t="s">
        <v>137</v>
      </c>
      <c r="B181" s="45" t="s">
        <v>138</v>
      </c>
      <c r="C181" s="16">
        <f>C182+C184</f>
        <v>0</v>
      </c>
      <c r="D181" s="16">
        <f t="shared" si="13"/>
        <v>0</v>
      </c>
      <c r="E181" s="16">
        <f>E182+E184</f>
        <v>0</v>
      </c>
      <c r="F181" s="16">
        <f t="shared" si="10"/>
        <v>0</v>
      </c>
      <c r="G181" s="16">
        <f>G182+G184</f>
        <v>0</v>
      </c>
      <c r="H181" s="58">
        <f t="shared" si="11"/>
        <v>0</v>
      </c>
      <c r="I181" s="16" t="e">
        <f t="shared" si="12"/>
        <v>#DIV/0!</v>
      </c>
      <c r="J181" s="16">
        <f>J182+J184</f>
        <v>0</v>
      </c>
      <c r="K181" s="16">
        <f>K182+K184</f>
        <v>0</v>
      </c>
    </row>
    <row r="182" spans="1:11" ht="39" hidden="1">
      <c r="A182" s="29" t="s">
        <v>139</v>
      </c>
      <c r="B182" s="45" t="s">
        <v>140</v>
      </c>
      <c r="C182" s="16">
        <f>C183</f>
        <v>0</v>
      </c>
      <c r="D182" s="16">
        <f t="shared" si="13"/>
        <v>0</v>
      </c>
      <c r="E182" s="16">
        <f>E183</f>
        <v>0</v>
      </c>
      <c r="F182" s="16">
        <f t="shared" si="10"/>
        <v>0</v>
      </c>
      <c r="G182" s="16">
        <f>G183</f>
        <v>0</v>
      </c>
      <c r="H182" s="58">
        <f t="shared" si="11"/>
        <v>0</v>
      </c>
      <c r="I182" s="16" t="e">
        <f t="shared" si="12"/>
        <v>#DIV/0!</v>
      </c>
      <c r="J182" s="16">
        <f>J183</f>
        <v>0</v>
      </c>
      <c r="K182" s="16">
        <f>K183</f>
        <v>0</v>
      </c>
    </row>
    <row r="183" spans="1:11" ht="26.25" hidden="1">
      <c r="A183" s="29" t="s">
        <v>141</v>
      </c>
      <c r="B183" s="45" t="s">
        <v>183</v>
      </c>
      <c r="C183" s="16"/>
      <c r="D183" s="16">
        <f t="shared" si="13"/>
        <v>0</v>
      </c>
      <c r="E183" s="16"/>
      <c r="F183" s="16">
        <f t="shared" si="10"/>
        <v>0</v>
      </c>
      <c r="G183" s="16"/>
      <c r="H183" s="58">
        <f t="shared" si="11"/>
        <v>0</v>
      </c>
      <c r="I183" s="16" t="e">
        <f t="shared" si="12"/>
        <v>#DIV/0!</v>
      </c>
      <c r="J183" s="16"/>
      <c r="K183" s="16"/>
    </row>
    <row r="184" spans="1:11" ht="26.25" hidden="1">
      <c r="A184" s="29" t="s">
        <v>109</v>
      </c>
      <c r="B184" s="45" t="s">
        <v>286</v>
      </c>
      <c r="C184" s="16"/>
      <c r="D184" s="16">
        <f t="shared" si="13"/>
        <v>0</v>
      </c>
      <c r="E184" s="16"/>
      <c r="F184" s="16">
        <f t="shared" si="10"/>
        <v>0</v>
      </c>
      <c r="G184" s="16"/>
      <c r="H184" s="58">
        <f t="shared" si="11"/>
        <v>0</v>
      </c>
      <c r="I184" s="16" t="e">
        <f t="shared" si="12"/>
        <v>#DIV/0!</v>
      </c>
      <c r="J184" s="16"/>
      <c r="K184" s="16"/>
    </row>
    <row r="185" spans="1:11" ht="26.25">
      <c r="A185" s="29" t="s">
        <v>154</v>
      </c>
      <c r="B185" s="45" t="s">
        <v>157</v>
      </c>
      <c r="C185" s="16">
        <f>C186</f>
        <v>0</v>
      </c>
      <c r="D185" s="16">
        <f aca="true" t="shared" si="14" ref="D185:K185">D186</f>
        <v>0</v>
      </c>
      <c r="E185" s="16">
        <f>E186</f>
        <v>336.2</v>
      </c>
      <c r="F185" s="16">
        <f t="shared" si="10"/>
        <v>336.2</v>
      </c>
      <c r="G185" s="16">
        <f t="shared" si="14"/>
        <v>117.8</v>
      </c>
      <c r="H185" s="16">
        <f t="shared" si="14"/>
        <v>0</v>
      </c>
      <c r="I185" s="16">
        <f t="shared" si="12"/>
        <v>35.03866745984533</v>
      </c>
      <c r="J185" s="16">
        <f t="shared" si="14"/>
        <v>336.2</v>
      </c>
      <c r="K185" s="16">
        <f t="shared" si="14"/>
        <v>0</v>
      </c>
    </row>
    <row r="186" spans="1:11" ht="26.25">
      <c r="A186" s="29" t="s">
        <v>155</v>
      </c>
      <c r="B186" s="45" t="s">
        <v>156</v>
      </c>
      <c r="C186" s="16">
        <v>0</v>
      </c>
      <c r="D186" s="16"/>
      <c r="E186" s="16">
        <v>336.2</v>
      </c>
      <c r="F186" s="16">
        <f t="shared" si="10"/>
        <v>336.2</v>
      </c>
      <c r="G186" s="16">
        <v>117.8</v>
      </c>
      <c r="H186" s="58"/>
      <c r="I186" s="16">
        <f t="shared" si="12"/>
        <v>35.03866745984533</v>
      </c>
      <c r="J186" s="16">
        <v>336.2</v>
      </c>
      <c r="K186" s="16"/>
    </row>
    <row r="187" spans="1:11" ht="39" hidden="1">
      <c r="A187" s="29" t="s">
        <v>396</v>
      </c>
      <c r="B187" s="45" t="s">
        <v>395</v>
      </c>
      <c r="C187" s="16">
        <f>C188</f>
        <v>0</v>
      </c>
      <c r="D187" s="16">
        <f t="shared" si="13"/>
        <v>0</v>
      </c>
      <c r="E187" s="16">
        <f>E188</f>
        <v>0</v>
      </c>
      <c r="F187" s="16">
        <f t="shared" si="10"/>
        <v>0</v>
      </c>
      <c r="G187" s="16">
        <f>G188</f>
        <v>0</v>
      </c>
      <c r="H187" s="58">
        <f t="shared" si="11"/>
        <v>0</v>
      </c>
      <c r="I187" s="16" t="e">
        <f t="shared" si="12"/>
        <v>#DIV/0!</v>
      </c>
      <c r="J187" s="16">
        <f>J188</f>
        <v>0</v>
      </c>
      <c r="K187" s="16">
        <f>K188</f>
        <v>0</v>
      </c>
    </row>
    <row r="188" spans="1:11" ht="39" hidden="1">
      <c r="A188" s="29" t="s">
        <v>397</v>
      </c>
      <c r="B188" s="45" t="s">
        <v>38</v>
      </c>
      <c r="C188" s="16"/>
      <c r="D188" s="16">
        <f t="shared" si="13"/>
        <v>0</v>
      </c>
      <c r="E188" s="16"/>
      <c r="F188" s="16">
        <f t="shared" si="10"/>
        <v>0</v>
      </c>
      <c r="G188" s="16"/>
      <c r="H188" s="58">
        <f t="shared" si="11"/>
        <v>0</v>
      </c>
      <c r="I188" s="16" t="e">
        <f t="shared" si="12"/>
        <v>#DIV/0!</v>
      </c>
      <c r="J188" s="16"/>
      <c r="K188" s="16"/>
    </row>
    <row r="189" spans="1:11" s="20" customFormat="1" ht="12.75">
      <c r="A189" s="29" t="s">
        <v>454</v>
      </c>
      <c r="B189" s="45" t="s">
        <v>455</v>
      </c>
      <c r="C189" s="16">
        <f>C190</f>
        <v>0</v>
      </c>
      <c r="D189" s="16">
        <f t="shared" si="13"/>
        <v>35179.3</v>
      </c>
      <c r="E189" s="16">
        <f>E190</f>
        <v>35179.3</v>
      </c>
      <c r="F189" s="16">
        <f t="shared" si="10"/>
        <v>35179.3</v>
      </c>
      <c r="G189" s="16">
        <f>G190</f>
        <v>35179.3</v>
      </c>
      <c r="H189" s="58">
        <f t="shared" si="11"/>
        <v>0</v>
      </c>
      <c r="I189" s="16">
        <f t="shared" si="12"/>
        <v>100</v>
      </c>
      <c r="J189" s="16">
        <f>J190</f>
        <v>35179.3</v>
      </c>
      <c r="K189" s="16">
        <f>K190</f>
        <v>0</v>
      </c>
    </row>
    <row r="190" spans="1:11" ht="26.25">
      <c r="A190" s="29" t="s">
        <v>453</v>
      </c>
      <c r="B190" s="45" t="s">
        <v>452</v>
      </c>
      <c r="C190" s="16">
        <v>0</v>
      </c>
      <c r="D190" s="16">
        <f t="shared" si="13"/>
        <v>35179.3</v>
      </c>
      <c r="E190" s="16">
        <v>35179.3</v>
      </c>
      <c r="F190" s="16">
        <f t="shared" si="10"/>
        <v>35179.3</v>
      </c>
      <c r="G190" s="16">
        <v>35179.3</v>
      </c>
      <c r="H190" s="58">
        <f t="shared" si="11"/>
        <v>0</v>
      </c>
      <c r="I190" s="16">
        <f t="shared" si="12"/>
        <v>100</v>
      </c>
      <c r="J190" s="16">
        <v>35179.3</v>
      </c>
      <c r="K190" s="16"/>
    </row>
    <row r="191" spans="1:11" ht="12.75">
      <c r="A191" s="24" t="s">
        <v>142</v>
      </c>
      <c r="B191" s="35" t="s">
        <v>143</v>
      </c>
      <c r="C191" s="16">
        <f>C192</f>
        <v>1521</v>
      </c>
      <c r="D191" s="16">
        <f t="shared" si="13"/>
        <v>73898.7</v>
      </c>
      <c r="E191" s="16">
        <f>E192</f>
        <v>75419.7</v>
      </c>
      <c r="F191" s="16">
        <f t="shared" si="10"/>
        <v>73898.7</v>
      </c>
      <c r="G191" s="16">
        <f>G192</f>
        <v>74502.9</v>
      </c>
      <c r="H191" s="58">
        <f t="shared" si="11"/>
        <v>-916.8000000000029</v>
      </c>
      <c r="I191" s="16">
        <f t="shared" si="12"/>
        <v>98.7844024837012</v>
      </c>
      <c r="J191" s="16">
        <f>J192</f>
        <v>132060.9</v>
      </c>
      <c r="K191" s="16">
        <f>K192</f>
        <v>0</v>
      </c>
    </row>
    <row r="192" spans="1:11" ht="15" customHeight="1">
      <c r="A192" s="24" t="s">
        <v>144</v>
      </c>
      <c r="B192" s="35" t="s">
        <v>184</v>
      </c>
      <c r="C192" s="16">
        <v>1521</v>
      </c>
      <c r="D192" s="16">
        <f t="shared" si="13"/>
        <v>73898.7</v>
      </c>
      <c r="E192" s="16">
        <v>75419.7</v>
      </c>
      <c r="F192" s="16">
        <f t="shared" si="10"/>
        <v>73898.7</v>
      </c>
      <c r="G192" s="16">
        <v>74502.9</v>
      </c>
      <c r="H192" s="58">
        <f t="shared" si="11"/>
        <v>-916.8000000000029</v>
      </c>
      <c r="I192" s="16">
        <f t="shared" si="12"/>
        <v>98.7844024837012</v>
      </c>
      <c r="J192" s="16">
        <v>132060.9</v>
      </c>
      <c r="K192" s="16"/>
    </row>
    <row r="193" spans="1:11" ht="17.25" customHeight="1">
      <c r="A193" s="28" t="s">
        <v>145</v>
      </c>
      <c r="B193" s="37" t="s">
        <v>146</v>
      </c>
      <c r="C193" s="15">
        <f>C196+C198+C200+C202+C204+C208+C210+C212+C214+C216+C228+C218+C220+C222+C206+C224+C226</f>
        <v>1235349.3</v>
      </c>
      <c r="D193" s="15">
        <f t="shared" si="13"/>
        <v>-14043.300000000047</v>
      </c>
      <c r="E193" s="15">
        <f>E196+E198+E200+E202+E204+E208+E210+E212+E214+E216+E228+E218+E220+E222+E206+E224+E226</f>
        <v>1221306</v>
      </c>
      <c r="F193" s="15">
        <f t="shared" si="10"/>
        <v>-14043.300000000047</v>
      </c>
      <c r="G193" s="15">
        <f>G196+G198+G200+G202+G204+G208+G210+G212+G214+G216+G228+G218+G220+G222+G206+G224+G226</f>
        <v>1219325.4</v>
      </c>
      <c r="H193" s="57">
        <f t="shared" si="11"/>
        <v>-1980.6000000000931</v>
      </c>
      <c r="I193" s="15">
        <f t="shared" si="12"/>
        <v>99.8378293400671</v>
      </c>
      <c r="J193" s="15">
        <f>J196+J198+J200+J202+J204+J208+J210+J212+J214+J216+J228+J218+J220+J222+J206+J224+J226</f>
        <v>1437887.2000000002</v>
      </c>
      <c r="K193" s="15">
        <f>K196+K198+K200+K202+K204+K208+K210+K212+K214+K216+K228+K218+K220+K222+K206+K224+K226</f>
        <v>0</v>
      </c>
    </row>
    <row r="194" spans="1:11" ht="27" customHeight="1" hidden="1">
      <c r="A194" s="29" t="s">
        <v>448</v>
      </c>
      <c r="B194" s="39" t="s">
        <v>449</v>
      </c>
      <c r="C194" s="15"/>
      <c r="D194" s="15">
        <f t="shared" si="13"/>
        <v>0</v>
      </c>
      <c r="E194" s="15"/>
      <c r="F194" s="15">
        <f t="shared" si="10"/>
        <v>0</v>
      </c>
      <c r="G194" s="15"/>
      <c r="H194" s="57">
        <f t="shared" si="11"/>
        <v>0</v>
      </c>
      <c r="I194" s="15" t="e">
        <f t="shared" si="12"/>
        <v>#DIV/0!</v>
      </c>
      <c r="J194" s="15"/>
      <c r="K194" s="15"/>
    </row>
    <row r="195" spans="1:11" ht="18" customHeight="1" hidden="1">
      <c r="A195" s="29" t="s">
        <v>450</v>
      </c>
      <c r="B195" s="39" t="s">
        <v>124</v>
      </c>
      <c r="C195" s="15"/>
      <c r="D195" s="15">
        <f t="shared" si="13"/>
        <v>0</v>
      </c>
      <c r="E195" s="15"/>
      <c r="F195" s="15">
        <f t="shared" si="10"/>
        <v>0</v>
      </c>
      <c r="G195" s="15"/>
      <c r="H195" s="57">
        <f t="shared" si="11"/>
        <v>0</v>
      </c>
      <c r="I195" s="15" t="e">
        <f t="shared" si="12"/>
        <v>#DIV/0!</v>
      </c>
      <c r="J195" s="15"/>
      <c r="K195" s="15"/>
    </row>
    <row r="196" spans="1:11" ht="18" customHeight="1">
      <c r="A196" s="29" t="s">
        <v>125</v>
      </c>
      <c r="B196" s="39" t="s">
        <v>126</v>
      </c>
      <c r="C196" s="16">
        <f>C197</f>
        <v>3750.8</v>
      </c>
      <c r="D196" s="16">
        <f t="shared" si="13"/>
        <v>0</v>
      </c>
      <c r="E196" s="16">
        <f>E197</f>
        <v>3750.8</v>
      </c>
      <c r="F196" s="16">
        <f t="shared" si="10"/>
        <v>0</v>
      </c>
      <c r="G196" s="16">
        <f>G197</f>
        <v>3750.8</v>
      </c>
      <c r="H196" s="58">
        <f t="shared" si="11"/>
        <v>0</v>
      </c>
      <c r="I196" s="16">
        <f t="shared" si="12"/>
        <v>100</v>
      </c>
      <c r="J196" s="16">
        <f>J197</f>
        <v>4710</v>
      </c>
      <c r="K196" s="16">
        <f>K197</f>
        <v>0</v>
      </c>
    </row>
    <row r="197" spans="1:11" ht="26.25">
      <c r="A197" s="29" t="s">
        <v>127</v>
      </c>
      <c r="B197" s="39" t="s">
        <v>185</v>
      </c>
      <c r="C197" s="16">
        <v>3750.8</v>
      </c>
      <c r="D197" s="16">
        <f t="shared" si="13"/>
        <v>0</v>
      </c>
      <c r="E197" s="16">
        <v>3750.8</v>
      </c>
      <c r="F197" s="16">
        <f t="shared" si="10"/>
        <v>0</v>
      </c>
      <c r="G197" s="16">
        <v>3750.8</v>
      </c>
      <c r="H197" s="58">
        <f t="shared" si="11"/>
        <v>0</v>
      </c>
      <c r="I197" s="16">
        <f t="shared" si="12"/>
        <v>100</v>
      </c>
      <c r="J197" s="16">
        <v>4710</v>
      </c>
      <c r="K197" s="16"/>
    </row>
    <row r="198" spans="1:11" ht="26.25">
      <c r="A198" s="24" t="s">
        <v>128</v>
      </c>
      <c r="B198" s="39" t="s">
        <v>129</v>
      </c>
      <c r="C198" s="16">
        <f>C199</f>
        <v>0</v>
      </c>
      <c r="D198" s="16">
        <f t="shared" si="13"/>
        <v>51.8</v>
      </c>
      <c r="E198" s="16">
        <f>E199</f>
        <v>51.8</v>
      </c>
      <c r="F198" s="16">
        <f t="shared" si="10"/>
        <v>51.8</v>
      </c>
      <c r="G198" s="16">
        <f>G199</f>
        <v>51.8</v>
      </c>
      <c r="H198" s="58">
        <f t="shared" si="11"/>
        <v>0</v>
      </c>
      <c r="I198" s="16">
        <f t="shared" si="12"/>
        <v>100</v>
      </c>
      <c r="J198" s="16">
        <f>J199</f>
        <v>51.8</v>
      </c>
      <c r="K198" s="16">
        <f>K199</f>
        <v>0</v>
      </c>
    </row>
    <row r="199" spans="1:11" ht="26.25">
      <c r="A199" s="24" t="s">
        <v>130</v>
      </c>
      <c r="B199" s="39" t="s">
        <v>131</v>
      </c>
      <c r="C199" s="16">
        <v>0</v>
      </c>
      <c r="D199" s="16">
        <f t="shared" si="13"/>
        <v>51.8</v>
      </c>
      <c r="E199" s="16">
        <v>51.8</v>
      </c>
      <c r="F199" s="16">
        <f t="shared" si="10"/>
        <v>51.8</v>
      </c>
      <c r="G199" s="16">
        <v>51.8</v>
      </c>
      <c r="H199" s="58">
        <f t="shared" si="11"/>
        <v>0</v>
      </c>
      <c r="I199" s="16">
        <f t="shared" si="12"/>
        <v>100</v>
      </c>
      <c r="J199" s="16">
        <v>51.8</v>
      </c>
      <c r="K199" s="16">
        <v>0</v>
      </c>
    </row>
    <row r="200" spans="1:11" ht="26.25" hidden="1">
      <c r="A200" s="24" t="s">
        <v>132</v>
      </c>
      <c r="B200" s="39" t="s">
        <v>133</v>
      </c>
      <c r="C200" s="16">
        <f>C201</f>
        <v>0</v>
      </c>
      <c r="D200" s="16">
        <f t="shared" si="13"/>
        <v>0</v>
      </c>
      <c r="E200" s="16">
        <f>E201</f>
        <v>0</v>
      </c>
      <c r="F200" s="16">
        <f t="shared" si="10"/>
        <v>0</v>
      </c>
      <c r="G200" s="16">
        <f>G201</f>
        <v>0</v>
      </c>
      <c r="H200" s="58">
        <f t="shared" si="11"/>
        <v>0</v>
      </c>
      <c r="I200" s="16" t="e">
        <f t="shared" si="12"/>
        <v>#DIV/0!</v>
      </c>
      <c r="J200" s="16">
        <f>J201</f>
        <v>0</v>
      </c>
      <c r="K200" s="16">
        <f>K201</f>
        <v>0</v>
      </c>
    </row>
    <row r="201" spans="1:11" ht="26.25" customHeight="1" hidden="1">
      <c r="A201" s="24" t="s">
        <v>451</v>
      </c>
      <c r="B201" s="39" t="s">
        <v>456</v>
      </c>
      <c r="C201" s="16"/>
      <c r="D201" s="16">
        <f t="shared" si="13"/>
        <v>0</v>
      </c>
      <c r="E201" s="16"/>
      <c r="F201" s="16">
        <f t="shared" si="10"/>
        <v>0</v>
      </c>
      <c r="G201" s="16"/>
      <c r="H201" s="58">
        <f t="shared" si="11"/>
        <v>0</v>
      </c>
      <c r="I201" s="16" t="e">
        <f t="shared" si="12"/>
        <v>#DIV/0!</v>
      </c>
      <c r="J201" s="16"/>
      <c r="K201" s="16"/>
    </row>
    <row r="202" spans="1:11" ht="26.25">
      <c r="A202" s="24" t="s">
        <v>457</v>
      </c>
      <c r="B202" s="35" t="s">
        <v>458</v>
      </c>
      <c r="C202" s="16">
        <f>C203</f>
        <v>14987.9</v>
      </c>
      <c r="D202" s="16">
        <f t="shared" si="13"/>
        <v>0</v>
      </c>
      <c r="E202" s="16">
        <f>E203</f>
        <v>14987.9</v>
      </c>
      <c r="F202" s="16">
        <f t="shared" si="10"/>
        <v>0</v>
      </c>
      <c r="G202" s="16">
        <f>G203</f>
        <v>14987.9</v>
      </c>
      <c r="H202" s="58">
        <f t="shared" si="11"/>
        <v>0</v>
      </c>
      <c r="I202" s="16">
        <f t="shared" si="12"/>
        <v>100</v>
      </c>
      <c r="J202" s="16">
        <f>J203</f>
        <v>19765</v>
      </c>
      <c r="K202" s="16">
        <f>K203</f>
        <v>0</v>
      </c>
    </row>
    <row r="203" spans="1:11" ht="27" customHeight="1">
      <c r="A203" s="24" t="s">
        <v>459</v>
      </c>
      <c r="B203" s="35" t="s">
        <v>460</v>
      </c>
      <c r="C203" s="16">
        <v>14987.9</v>
      </c>
      <c r="D203" s="16">
        <f t="shared" si="13"/>
        <v>0</v>
      </c>
      <c r="E203" s="16">
        <v>14987.9</v>
      </c>
      <c r="F203" s="16">
        <f t="shared" si="10"/>
        <v>0</v>
      </c>
      <c r="G203" s="16">
        <v>14987.9</v>
      </c>
      <c r="H203" s="58">
        <f t="shared" si="11"/>
        <v>0</v>
      </c>
      <c r="I203" s="16">
        <f t="shared" si="12"/>
        <v>100</v>
      </c>
      <c r="J203" s="16">
        <v>19765</v>
      </c>
      <c r="K203" s="16"/>
    </row>
    <row r="204" spans="1:11" ht="26.25">
      <c r="A204" s="24" t="s">
        <v>461</v>
      </c>
      <c r="B204" s="35" t="s">
        <v>462</v>
      </c>
      <c r="C204" s="16">
        <f>C205</f>
        <v>1157227.3</v>
      </c>
      <c r="D204" s="16">
        <f t="shared" si="13"/>
        <v>-19902.600000000093</v>
      </c>
      <c r="E204" s="16">
        <f>E205</f>
        <v>1137324.7</v>
      </c>
      <c r="F204" s="16">
        <f aca="true" t="shared" si="15" ref="F204:F256">E204-C204</f>
        <v>-19902.600000000093</v>
      </c>
      <c r="G204" s="16">
        <f>G205</f>
        <v>1137038.4</v>
      </c>
      <c r="H204" s="58">
        <f t="shared" si="11"/>
        <v>-286.30000000004657</v>
      </c>
      <c r="I204" s="16">
        <f t="shared" si="12"/>
        <v>99.97482688980553</v>
      </c>
      <c r="J204" s="16">
        <f>J205</f>
        <v>1345040.6</v>
      </c>
      <c r="K204" s="16">
        <f>K205</f>
        <v>0</v>
      </c>
    </row>
    <row r="205" spans="1:11" ht="26.25">
      <c r="A205" s="24" t="s">
        <v>463</v>
      </c>
      <c r="B205" s="43" t="s">
        <v>186</v>
      </c>
      <c r="C205" s="16">
        <v>1157227.3</v>
      </c>
      <c r="D205" s="16">
        <f t="shared" si="13"/>
        <v>-19902.600000000093</v>
      </c>
      <c r="E205" s="16">
        <v>1137324.7</v>
      </c>
      <c r="F205" s="16">
        <f t="shared" si="15"/>
        <v>-19902.600000000093</v>
      </c>
      <c r="G205" s="16">
        <v>1137038.4</v>
      </c>
      <c r="H205" s="58">
        <f t="shared" si="11"/>
        <v>-286.30000000004657</v>
      </c>
      <c r="I205" s="16">
        <f t="shared" si="12"/>
        <v>99.97482688980553</v>
      </c>
      <c r="J205" s="16">
        <v>1345040.6</v>
      </c>
      <c r="K205" s="16"/>
    </row>
    <row r="206" spans="1:11" ht="40.5" customHeight="1">
      <c r="A206" s="24" t="s">
        <v>464</v>
      </c>
      <c r="B206" s="43" t="s">
        <v>465</v>
      </c>
      <c r="C206" s="16">
        <f>C207</f>
        <v>0</v>
      </c>
      <c r="D206" s="16">
        <f t="shared" si="13"/>
        <v>737.6</v>
      </c>
      <c r="E206" s="16">
        <f>E207</f>
        <v>737.6</v>
      </c>
      <c r="F206" s="16">
        <f t="shared" si="15"/>
        <v>737.6</v>
      </c>
      <c r="G206" s="16">
        <f>G207</f>
        <v>737.6</v>
      </c>
      <c r="H206" s="58">
        <f t="shared" si="11"/>
        <v>0</v>
      </c>
      <c r="I206" s="16">
        <f t="shared" si="12"/>
        <v>100</v>
      </c>
      <c r="J206" s="16">
        <f>J207</f>
        <v>737.6</v>
      </c>
      <c r="K206" s="16">
        <f>K207</f>
        <v>0</v>
      </c>
    </row>
    <row r="207" spans="1:11" ht="39">
      <c r="A207" s="24" t="s">
        <v>466</v>
      </c>
      <c r="B207" s="43" t="s">
        <v>467</v>
      </c>
      <c r="C207" s="16">
        <v>0</v>
      </c>
      <c r="D207" s="16">
        <f t="shared" si="13"/>
        <v>737.6</v>
      </c>
      <c r="E207" s="16">
        <v>737.6</v>
      </c>
      <c r="F207" s="16">
        <f t="shared" si="15"/>
        <v>737.6</v>
      </c>
      <c r="G207" s="16">
        <v>737.6</v>
      </c>
      <c r="H207" s="58">
        <f aca="true" t="shared" si="16" ref="H207:H256">G207-E207</f>
        <v>0</v>
      </c>
      <c r="I207" s="16">
        <f t="shared" si="12"/>
        <v>100</v>
      </c>
      <c r="J207" s="16">
        <v>737.6</v>
      </c>
      <c r="K207" s="16">
        <v>0</v>
      </c>
    </row>
    <row r="208" spans="1:11" ht="40.5" customHeight="1">
      <c r="A208" s="24" t="s">
        <v>468</v>
      </c>
      <c r="B208" s="35" t="s">
        <v>469</v>
      </c>
      <c r="C208" s="16">
        <f>C209</f>
        <v>34411.1</v>
      </c>
      <c r="D208" s="16">
        <f t="shared" si="13"/>
        <v>0</v>
      </c>
      <c r="E208" s="16">
        <f>E209</f>
        <v>34411.1</v>
      </c>
      <c r="F208" s="16">
        <f t="shared" si="15"/>
        <v>0</v>
      </c>
      <c r="G208" s="16">
        <f>G209</f>
        <v>34411.1</v>
      </c>
      <c r="H208" s="58">
        <f t="shared" si="16"/>
        <v>0</v>
      </c>
      <c r="I208" s="16">
        <f t="shared" si="12"/>
        <v>100</v>
      </c>
      <c r="J208" s="16">
        <f>J209</f>
        <v>37540.1</v>
      </c>
      <c r="K208" s="16">
        <f>K209</f>
        <v>0</v>
      </c>
    </row>
    <row r="209" spans="1:11" ht="39" customHeight="1">
      <c r="A209" s="24" t="s">
        <v>470</v>
      </c>
      <c r="B209" s="35" t="s">
        <v>471</v>
      </c>
      <c r="C209" s="16">
        <v>34411.1</v>
      </c>
      <c r="D209" s="16">
        <f t="shared" si="13"/>
        <v>0</v>
      </c>
      <c r="E209" s="16">
        <v>34411.1</v>
      </c>
      <c r="F209" s="16">
        <f t="shared" si="15"/>
        <v>0</v>
      </c>
      <c r="G209" s="16">
        <v>34411.1</v>
      </c>
      <c r="H209" s="58">
        <f t="shared" si="16"/>
        <v>0</v>
      </c>
      <c r="I209" s="16">
        <f t="shared" si="12"/>
        <v>100</v>
      </c>
      <c r="J209" s="16">
        <v>37540.1</v>
      </c>
      <c r="K209" s="16"/>
    </row>
    <row r="210" spans="1:11" ht="92.25" hidden="1">
      <c r="A210" s="24" t="s">
        <v>472</v>
      </c>
      <c r="B210" s="35" t="s">
        <v>65</v>
      </c>
      <c r="C210" s="16">
        <f>C211</f>
        <v>0</v>
      </c>
      <c r="D210" s="16">
        <f t="shared" si="13"/>
        <v>0</v>
      </c>
      <c r="E210" s="16">
        <f>E211</f>
        <v>0</v>
      </c>
      <c r="F210" s="16">
        <f t="shared" si="15"/>
        <v>0</v>
      </c>
      <c r="G210" s="16">
        <f>G211</f>
        <v>0</v>
      </c>
      <c r="H210" s="58">
        <f t="shared" si="16"/>
        <v>0</v>
      </c>
      <c r="I210" s="16" t="e">
        <f t="shared" si="12"/>
        <v>#DIV/0!</v>
      </c>
      <c r="J210" s="16">
        <f>J211</f>
        <v>0</v>
      </c>
      <c r="K210" s="16">
        <f>K211</f>
        <v>0</v>
      </c>
    </row>
    <row r="211" spans="1:11" ht="92.25" hidden="1">
      <c r="A211" s="24" t="s">
        <v>473</v>
      </c>
      <c r="B211" s="35" t="s">
        <v>66</v>
      </c>
      <c r="C211" s="16">
        <v>0</v>
      </c>
      <c r="D211" s="16">
        <f t="shared" si="13"/>
        <v>0</v>
      </c>
      <c r="E211" s="16">
        <v>0</v>
      </c>
      <c r="F211" s="16">
        <f t="shared" si="15"/>
        <v>0</v>
      </c>
      <c r="G211" s="16">
        <v>0</v>
      </c>
      <c r="H211" s="58">
        <f t="shared" si="16"/>
        <v>0</v>
      </c>
      <c r="I211" s="16" t="e">
        <f t="shared" si="12"/>
        <v>#DIV/0!</v>
      </c>
      <c r="J211" s="16">
        <v>0</v>
      </c>
      <c r="K211" s="16">
        <v>0</v>
      </c>
    </row>
    <row r="212" spans="1:11" ht="12.75">
      <c r="A212" s="24" t="s">
        <v>474</v>
      </c>
      <c r="B212" s="35" t="s">
        <v>475</v>
      </c>
      <c r="C212" s="16">
        <f>C213</f>
        <v>22614.9</v>
      </c>
      <c r="D212" s="16">
        <f t="shared" si="13"/>
        <v>5069.799999999999</v>
      </c>
      <c r="E212" s="16">
        <f>E213</f>
        <v>27684.7</v>
      </c>
      <c r="F212" s="16">
        <f t="shared" si="15"/>
        <v>5069.799999999999</v>
      </c>
      <c r="G212" s="16">
        <f>G213</f>
        <v>25990.4</v>
      </c>
      <c r="H212" s="58">
        <f t="shared" si="16"/>
        <v>-1694.2999999999993</v>
      </c>
      <c r="I212" s="16">
        <f aca="true" t="shared" si="17" ref="I212:I256">G212/E212*100</f>
        <v>93.8800131480565</v>
      </c>
      <c r="J212" s="16">
        <f>J213</f>
        <v>27684.7</v>
      </c>
      <c r="K212" s="16">
        <f>K213</f>
        <v>0</v>
      </c>
    </row>
    <row r="213" spans="1:11" ht="12.75">
      <c r="A213" s="24" t="s">
        <v>476</v>
      </c>
      <c r="B213" s="35" t="s">
        <v>187</v>
      </c>
      <c r="C213" s="16">
        <v>22614.9</v>
      </c>
      <c r="D213" s="16">
        <f t="shared" si="13"/>
        <v>5069.799999999999</v>
      </c>
      <c r="E213" s="16">
        <v>27684.7</v>
      </c>
      <c r="F213" s="16">
        <f t="shared" si="15"/>
        <v>5069.799999999999</v>
      </c>
      <c r="G213" s="16">
        <v>25990.4</v>
      </c>
      <c r="H213" s="58">
        <f t="shared" si="16"/>
        <v>-1694.2999999999993</v>
      </c>
      <c r="I213" s="16">
        <f t="shared" si="17"/>
        <v>93.8800131480565</v>
      </c>
      <c r="J213" s="16">
        <v>27684.7</v>
      </c>
      <c r="K213" s="16">
        <v>0</v>
      </c>
    </row>
    <row r="214" spans="1:11" ht="52.5" hidden="1">
      <c r="A214" s="24" t="s">
        <v>477</v>
      </c>
      <c r="B214" s="35" t="s">
        <v>67</v>
      </c>
      <c r="C214" s="16">
        <f>C215</f>
        <v>0</v>
      </c>
      <c r="D214" s="16">
        <f t="shared" si="13"/>
        <v>0</v>
      </c>
      <c r="E214" s="16">
        <f>E215</f>
        <v>0</v>
      </c>
      <c r="F214" s="16">
        <f t="shared" si="15"/>
        <v>0</v>
      </c>
      <c r="G214" s="16">
        <f>G215</f>
        <v>0</v>
      </c>
      <c r="H214" s="58">
        <f t="shared" si="16"/>
        <v>0</v>
      </c>
      <c r="I214" s="16" t="e">
        <f t="shared" si="17"/>
        <v>#DIV/0!</v>
      </c>
      <c r="J214" s="16">
        <f>J215</f>
        <v>0</v>
      </c>
      <c r="K214" s="16">
        <f>K215</f>
        <v>0</v>
      </c>
    </row>
    <row r="215" spans="1:11" ht="52.5" hidden="1">
      <c r="A215" s="24" t="s">
        <v>478</v>
      </c>
      <c r="B215" s="35" t="s">
        <v>68</v>
      </c>
      <c r="C215" s="16"/>
      <c r="D215" s="16">
        <f aca="true" t="shared" si="18" ref="D215:D255">E215-C215</f>
        <v>0</v>
      </c>
      <c r="E215" s="16"/>
      <c r="F215" s="16">
        <f t="shared" si="15"/>
        <v>0</v>
      </c>
      <c r="G215" s="16"/>
      <c r="H215" s="58">
        <f t="shared" si="16"/>
        <v>0</v>
      </c>
      <c r="I215" s="16" t="e">
        <f t="shared" si="17"/>
        <v>#DIV/0!</v>
      </c>
      <c r="J215" s="16"/>
      <c r="K215" s="16"/>
    </row>
    <row r="216" spans="1:11" ht="39" hidden="1">
      <c r="A216" s="24" t="s">
        <v>479</v>
      </c>
      <c r="B216" s="35" t="s">
        <v>480</v>
      </c>
      <c r="C216" s="16">
        <f>C217</f>
        <v>0</v>
      </c>
      <c r="D216" s="16">
        <f t="shared" si="18"/>
        <v>0</v>
      </c>
      <c r="E216" s="16">
        <f>E217</f>
        <v>0</v>
      </c>
      <c r="F216" s="16">
        <f t="shared" si="15"/>
        <v>0</v>
      </c>
      <c r="G216" s="16">
        <f>G217</f>
        <v>0</v>
      </c>
      <c r="H216" s="58">
        <f t="shared" si="16"/>
        <v>0</v>
      </c>
      <c r="I216" s="16" t="e">
        <f t="shared" si="17"/>
        <v>#DIV/0!</v>
      </c>
      <c r="J216" s="16">
        <f>J217</f>
        <v>0</v>
      </c>
      <c r="K216" s="16">
        <f>K217</f>
        <v>0</v>
      </c>
    </row>
    <row r="217" spans="1:11" ht="39" customHeight="1" hidden="1">
      <c r="A217" s="24" t="s">
        <v>481</v>
      </c>
      <c r="B217" s="35" t="s">
        <v>482</v>
      </c>
      <c r="C217" s="16"/>
      <c r="D217" s="16">
        <f t="shared" si="18"/>
        <v>0</v>
      </c>
      <c r="E217" s="16"/>
      <c r="F217" s="16">
        <f t="shared" si="15"/>
        <v>0</v>
      </c>
      <c r="G217" s="16"/>
      <c r="H217" s="58">
        <f t="shared" si="16"/>
        <v>0</v>
      </c>
      <c r="I217" s="16" t="e">
        <f t="shared" si="17"/>
        <v>#DIV/0!</v>
      </c>
      <c r="J217" s="16"/>
      <c r="K217" s="16"/>
    </row>
    <row r="218" spans="1:11" ht="52.5" hidden="1">
      <c r="A218" s="24" t="s">
        <v>483</v>
      </c>
      <c r="B218" s="35" t="s">
        <v>69</v>
      </c>
      <c r="C218" s="16">
        <f>C219</f>
        <v>0</v>
      </c>
      <c r="D218" s="16">
        <f t="shared" si="18"/>
        <v>0</v>
      </c>
      <c r="E218" s="16">
        <f>E219</f>
        <v>0</v>
      </c>
      <c r="F218" s="16">
        <f t="shared" si="15"/>
        <v>0</v>
      </c>
      <c r="G218" s="16">
        <f>G219</f>
        <v>0</v>
      </c>
      <c r="H218" s="58">
        <f t="shared" si="16"/>
        <v>0</v>
      </c>
      <c r="I218" s="16" t="e">
        <f t="shared" si="17"/>
        <v>#DIV/0!</v>
      </c>
      <c r="J218" s="16">
        <f>J219</f>
        <v>0</v>
      </c>
      <c r="K218" s="16">
        <f>K219</f>
        <v>0</v>
      </c>
    </row>
    <row r="219" spans="1:11" ht="53.25" customHeight="1" hidden="1">
      <c r="A219" s="24" t="s">
        <v>484</v>
      </c>
      <c r="B219" s="35" t="s">
        <v>188</v>
      </c>
      <c r="C219" s="16"/>
      <c r="D219" s="16">
        <f t="shared" si="18"/>
        <v>0</v>
      </c>
      <c r="E219" s="16"/>
      <c r="F219" s="16">
        <f t="shared" si="15"/>
        <v>0</v>
      </c>
      <c r="G219" s="16"/>
      <c r="H219" s="58">
        <f t="shared" si="16"/>
        <v>0</v>
      </c>
      <c r="I219" s="16" t="e">
        <f t="shared" si="17"/>
        <v>#DIV/0!</v>
      </c>
      <c r="J219" s="16"/>
      <c r="K219" s="16"/>
    </row>
    <row r="220" spans="1:11" ht="41.25" customHeight="1">
      <c r="A220" s="24" t="s">
        <v>485</v>
      </c>
      <c r="B220" s="35" t="s">
        <v>0</v>
      </c>
      <c r="C220" s="16">
        <f>C221</f>
        <v>2357.3</v>
      </c>
      <c r="D220" s="16">
        <f t="shared" si="18"/>
        <v>0.09999999999990905</v>
      </c>
      <c r="E220" s="16">
        <f>E221</f>
        <v>2357.4</v>
      </c>
      <c r="F220" s="16">
        <f t="shared" si="15"/>
        <v>0.09999999999990905</v>
      </c>
      <c r="G220" s="16">
        <f>G221</f>
        <v>2357.4</v>
      </c>
      <c r="H220" s="58">
        <f t="shared" si="16"/>
        <v>0</v>
      </c>
      <c r="I220" s="16">
        <f t="shared" si="17"/>
        <v>100</v>
      </c>
      <c r="J220" s="16">
        <f>J221</f>
        <v>2357.4</v>
      </c>
      <c r="K220" s="16">
        <f>K221</f>
        <v>0</v>
      </c>
    </row>
    <row r="221" spans="1:11" ht="40.5" customHeight="1">
      <c r="A221" s="24" t="s">
        <v>1</v>
      </c>
      <c r="B221" s="35" t="s">
        <v>70</v>
      </c>
      <c r="C221" s="16">
        <v>2357.3</v>
      </c>
      <c r="D221" s="16">
        <f t="shared" si="18"/>
        <v>0.09999999999990905</v>
      </c>
      <c r="E221" s="16">
        <v>2357.4</v>
      </c>
      <c r="F221" s="16">
        <f t="shared" si="15"/>
        <v>0.09999999999990905</v>
      </c>
      <c r="G221" s="16">
        <v>2357.4</v>
      </c>
      <c r="H221" s="58">
        <f t="shared" si="16"/>
        <v>0</v>
      </c>
      <c r="I221" s="16">
        <f t="shared" si="17"/>
        <v>100</v>
      </c>
      <c r="J221" s="16">
        <v>2357.4</v>
      </c>
      <c r="K221" s="16">
        <v>0</v>
      </c>
    </row>
    <row r="222" spans="1:11" ht="26.25" hidden="1">
      <c r="A222" s="24" t="s">
        <v>2</v>
      </c>
      <c r="B222" s="35" t="s">
        <v>3</v>
      </c>
      <c r="C222" s="16">
        <f>C223</f>
        <v>0</v>
      </c>
      <c r="D222" s="16">
        <f t="shared" si="18"/>
        <v>0</v>
      </c>
      <c r="E222" s="16">
        <f>E223</f>
        <v>0</v>
      </c>
      <c r="F222" s="16">
        <f t="shared" si="15"/>
        <v>0</v>
      </c>
      <c r="G222" s="16">
        <f>G223</f>
        <v>0</v>
      </c>
      <c r="H222" s="58">
        <f t="shared" si="16"/>
        <v>0</v>
      </c>
      <c r="I222" s="16" t="e">
        <f t="shared" si="17"/>
        <v>#DIV/0!</v>
      </c>
      <c r="J222" s="16">
        <f>J223</f>
        <v>0</v>
      </c>
      <c r="K222" s="16">
        <f>K223</f>
        <v>0</v>
      </c>
    </row>
    <row r="223" spans="1:11" ht="26.25" hidden="1">
      <c r="A223" s="24" t="s">
        <v>4</v>
      </c>
      <c r="B223" s="35" t="s">
        <v>5</v>
      </c>
      <c r="C223" s="16">
        <v>0</v>
      </c>
      <c r="D223" s="16">
        <f t="shared" si="18"/>
        <v>0</v>
      </c>
      <c r="E223" s="16">
        <v>0</v>
      </c>
      <c r="F223" s="16">
        <f t="shared" si="15"/>
        <v>0</v>
      </c>
      <c r="G223" s="16">
        <v>0</v>
      </c>
      <c r="H223" s="58">
        <f t="shared" si="16"/>
        <v>0</v>
      </c>
      <c r="I223" s="16" t="e">
        <f t="shared" si="17"/>
        <v>#DIV/0!</v>
      </c>
      <c r="J223" s="16">
        <v>0</v>
      </c>
      <c r="K223" s="16">
        <v>0</v>
      </c>
    </row>
    <row r="224" spans="1:11" ht="12.75" hidden="1">
      <c r="A224" s="24" t="s">
        <v>85</v>
      </c>
      <c r="B224" s="35" t="s">
        <v>377</v>
      </c>
      <c r="C224" s="16">
        <f>C225</f>
        <v>0</v>
      </c>
      <c r="D224" s="16">
        <f t="shared" si="18"/>
        <v>0</v>
      </c>
      <c r="E224" s="16">
        <f>E225</f>
        <v>0</v>
      </c>
      <c r="F224" s="16">
        <f t="shared" si="15"/>
        <v>0</v>
      </c>
      <c r="G224" s="16">
        <f>G225</f>
        <v>0</v>
      </c>
      <c r="H224" s="58">
        <f t="shared" si="16"/>
        <v>0</v>
      </c>
      <c r="I224" s="16" t="e">
        <f t="shared" si="17"/>
        <v>#DIV/0!</v>
      </c>
      <c r="J224" s="16">
        <f>J225</f>
        <v>0</v>
      </c>
      <c r="K224" s="16">
        <f>K225</f>
        <v>0</v>
      </c>
    </row>
    <row r="225" spans="1:11" ht="26.25" hidden="1">
      <c r="A225" s="24" t="s">
        <v>86</v>
      </c>
      <c r="B225" s="35" t="s">
        <v>189</v>
      </c>
      <c r="C225" s="16"/>
      <c r="D225" s="16">
        <f t="shared" si="18"/>
        <v>0</v>
      </c>
      <c r="E225" s="16"/>
      <c r="F225" s="16">
        <f t="shared" si="15"/>
        <v>0</v>
      </c>
      <c r="G225" s="16"/>
      <c r="H225" s="58">
        <f t="shared" si="16"/>
        <v>0</v>
      </c>
      <c r="I225" s="16" t="e">
        <f t="shared" si="17"/>
        <v>#DIV/0!</v>
      </c>
      <c r="J225" s="16"/>
      <c r="K225" s="16"/>
    </row>
    <row r="226" spans="1:11" ht="39" hidden="1">
      <c r="A226" s="26" t="s">
        <v>147</v>
      </c>
      <c r="B226" s="61" t="s">
        <v>148</v>
      </c>
      <c r="C226" s="16">
        <f>C227</f>
        <v>0</v>
      </c>
      <c r="D226" s="16">
        <f t="shared" si="18"/>
        <v>0</v>
      </c>
      <c r="E226" s="16">
        <f>E227</f>
        <v>0</v>
      </c>
      <c r="F226" s="16">
        <f t="shared" si="15"/>
        <v>0</v>
      </c>
      <c r="G226" s="16">
        <f>G227</f>
        <v>0</v>
      </c>
      <c r="H226" s="58">
        <f t="shared" si="16"/>
        <v>0</v>
      </c>
      <c r="I226" s="16" t="e">
        <f t="shared" si="17"/>
        <v>#DIV/0!</v>
      </c>
      <c r="J226" s="16">
        <f>J227</f>
        <v>0</v>
      </c>
      <c r="K226" s="16">
        <f>K227</f>
        <v>0</v>
      </c>
    </row>
    <row r="227" spans="1:11" ht="39" hidden="1">
      <c r="A227" s="26" t="s">
        <v>149</v>
      </c>
      <c r="B227" s="61" t="s">
        <v>150</v>
      </c>
      <c r="C227" s="16"/>
      <c r="D227" s="16">
        <f t="shared" si="18"/>
        <v>0</v>
      </c>
      <c r="E227" s="16"/>
      <c r="F227" s="16">
        <f t="shared" si="15"/>
        <v>0</v>
      </c>
      <c r="G227" s="16"/>
      <c r="H227" s="58">
        <f t="shared" si="16"/>
        <v>0</v>
      </c>
      <c r="I227" s="16" t="e">
        <f t="shared" si="17"/>
        <v>#DIV/0!</v>
      </c>
      <c r="J227" s="16"/>
      <c r="K227" s="16"/>
    </row>
    <row r="228" spans="1:11" ht="15.75" customHeight="1" hidden="1">
      <c r="A228" s="24" t="s">
        <v>6</v>
      </c>
      <c r="B228" s="35" t="s">
        <v>7</v>
      </c>
      <c r="C228" s="16">
        <f>C229</f>
        <v>0</v>
      </c>
      <c r="D228" s="16">
        <f t="shared" si="18"/>
        <v>0</v>
      </c>
      <c r="E228" s="16">
        <f>E229</f>
        <v>0</v>
      </c>
      <c r="F228" s="16">
        <f t="shared" si="15"/>
        <v>0</v>
      </c>
      <c r="G228" s="16">
        <f>G229</f>
        <v>0</v>
      </c>
      <c r="H228" s="58">
        <f t="shared" si="16"/>
        <v>0</v>
      </c>
      <c r="I228" s="16" t="e">
        <f t="shared" si="17"/>
        <v>#DIV/0!</v>
      </c>
      <c r="J228" s="16">
        <f>J229</f>
        <v>0</v>
      </c>
      <c r="K228" s="16">
        <f>K229</f>
        <v>0</v>
      </c>
    </row>
    <row r="229" spans="1:11" ht="12.75" hidden="1">
      <c r="A229" s="29" t="s">
        <v>8</v>
      </c>
      <c r="B229" s="45" t="s">
        <v>9</v>
      </c>
      <c r="C229" s="16"/>
      <c r="D229" s="16">
        <f t="shared" si="18"/>
        <v>0</v>
      </c>
      <c r="E229" s="16"/>
      <c r="F229" s="16">
        <f t="shared" si="15"/>
        <v>0</v>
      </c>
      <c r="G229" s="16"/>
      <c r="H229" s="58">
        <f t="shared" si="16"/>
        <v>0</v>
      </c>
      <c r="I229" s="16" t="e">
        <f t="shared" si="17"/>
        <v>#DIV/0!</v>
      </c>
      <c r="J229" s="16"/>
      <c r="K229" s="16"/>
    </row>
    <row r="230" spans="1:11" ht="13.5" customHeight="1">
      <c r="A230" s="25" t="s">
        <v>10</v>
      </c>
      <c r="B230" s="44" t="s">
        <v>11</v>
      </c>
      <c r="C230" s="19">
        <f>C231+C242+C233+C235+C237</f>
        <v>1000000</v>
      </c>
      <c r="D230" s="19">
        <f t="shared" si="18"/>
        <v>17659.199999999953</v>
      </c>
      <c r="E230" s="19">
        <f>E231+E242+E233+E235+E237</f>
        <v>1017659.2</v>
      </c>
      <c r="F230" s="19">
        <f t="shared" si="15"/>
        <v>17659.199999999953</v>
      </c>
      <c r="G230" s="19">
        <f>G231+G242+G233+G235+G237</f>
        <v>16453.2</v>
      </c>
      <c r="H230" s="59">
        <f t="shared" si="16"/>
        <v>-1001206</v>
      </c>
      <c r="I230" s="19">
        <f t="shared" si="17"/>
        <v>1.6167691502223926</v>
      </c>
      <c r="J230" s="19">
        <f>J231+J242+J233+J235+J237</f>
        <v>2018169.2</v>
      </c>
      <c r="K230" s="19">
        <f>K231+K242+K233+K235+K237</f>
        <v>0</v>
      </c>
    </row>
    <row r="231" spans="1:11" ht="15" customHeight="1" hidden="1">
      <c r="A231" s="29" t="s">
        <v>12</v>
      </c>
      <c r="B231" s="45" t="s">
        <v>71</v>
      </c>
      <c r="C231" s="16">
        <f>C232</f>
        <v>0</v>
      </c>
      <c r="D231" s="16">
        <f t="shared" si="18"/>
        <v>0</v>
      </c>
      <c r="E231" s="16">
        <f>E232</f>
        <v>0</v>
      </c>
      <c r="F231" s="16">
        <f t="shared" si="15"/>
        <v>0</v>
      </c>
      <c r="G231" s="16">
        <f>G232</f>
        <v>0</v>
      </c>
      <c r="H231" s="58">
        <f t="shared" si="16"/>
        <v>0</v>
      </c>
      <c r="I231" s="16" t="e">
        <f t="shared" si="17"/>
        <v>#DIV/0!</v>
      </c>
      <c r="J231" s="16">
        <f>J232</f>
        <v>0</v>
      </c>
      <c r="K231" s="16">
        <f>K232</f>
        <v>0</v>
      </c>
    </row>
    <row r="232" spans="1:11" ht="54" customHeight="1" hidden="1">
      <c r="A232" s="29" t="s">
        <v>13</v>
      </c>
      <c r="B232" s="45" t="s">
        <v>72</v>
      </c>
      <c r="C232" s="16"/>
      <c r="D232" s="16">
        <f t="shared" si="18"/>
        <v>0</v>
      </c>
      <c r="E232" s="16"/>
      <c r="F232" s="16">
        <f t="shared" si="15"/>
        <v>0</v>
      </c>
      <c r="G232" s="16"/>
      <c r="H232" s="58">
        <f t="shared" si="16"/>
        <v>0</v>
      </c>
      <c r="I232" s="16" t="e">
        <f t="shared" si="17"/>
        <v>#DIV/0!</v>
      </c>
      <c r="J232" s="16"/>
      <c r="K232" s="16"/>
    </row>
    <row r="233" spans="1:11" ht="40.5" customHeight="1" hidden="1">
      <c r="A233" s="29" t="s">
        <v>14</v>
      </c>
      <c r="B233" s="45" t="s">
        <v>15</v>
      </c>
      <c r="C233" s="16">
        <f>C234</f>
        <v>0</v>
      </c>
      <c r="D233" s="16">
        <f t="shared" si="18"/>
        <v>0</v>
      </c>
      <c r="E233" s="16">
        <f>E234</f>
        <v>0</v>
      </c>
      <c r="F233" s="16">
        <f t="shared" si="15"/>
        <v>0</v>
      </c>
      <c r="G233" s="16">
        <f>G234</f>
        <v>0</v>
      </c>
      <c r="H233" s="58">
        <f t="shared" si="16"/>
        <v>0</v>
      </c>
      <c r="I233" s="16" t="e">
        <f t="shared" si="17"/>
        <v>#DIV/0!</v>
      </c>
      <c r="J233" s="16">
        <f>J234</f>
        <v>0</v>
      </c>
      <c r="K233" s="16">
        <f>K234</f>
        <v>0</v>
      </c>
    </row>
    <row r="234" spans="1:11" ht="28.5" customHeight="1" hidden="1">
      <c r="A234" s="29" t="s">
        <v>16</v>
      </c>
      <c r="B234" s="45" t="s">
        <v>17</v>
      </c>
      <c r="C234" s="16">
        <v>0</v>
      </c>
      <c r="D234" s="16">
        <f t="shared" si="18"/>
        <v>0</v>
      </c>
      <c r="E234" s="16">
        <v>0</v>
      </c>
      <c r="F234" s="16">
        <f t="shared" si="15"/>
        <v>0</v>
      </c>
      <c r="G234" s="16">
        <v>0</v>
      </c>
      <c r="H234" s="58">
        <f t="shared" si="16"/>
        <v>0</v>
      </c>
      <c r="I234" s="16" t="e">
        <f t="shared" si="17"/>
        <v>#DIV/0!</v>
      </c>
      <c r="J234" s="16">
        <v>0</v>
      </c>
      <c r="K234" s="16">
        <v>0</v>
      </c>
    </row>
    <row r="235" spans="1:11" ht="27.75" customHeight="1" hidden="1">
      <c r="A235" s="29" t="s">
        <v>18</v>
      </c>
      <c r="B235" s="45" t="s">
        <v>19</v>
      </c>
      <c r="C235" s="16">
        <f>C236</f>
        <v>0</v>
      </c>
      <c r="D235" s="16">
        <f t="shared" si="18"/>
        <v>0</v>
      </c>
      <c r="E235" s="16">
        <f>E236</f>
        <v>0</v>
      </c>
      <c r="F235" s="16">
        <f t="shared" si="15"/>
        <v>0</v>
      </c>
      <c r="G235" s="16">
        <f>G236</f>
        <v>0</v>
      </c>
      <c r="H235" s="58">
        <f t="shared" si="16"/>
        <v>0</v>
      </c>
      <c r="I235" s="16" t="e">
        <f t="shared" si="17"/>
        <v>#DIV/0!</v>
      </c>
      <c r="J235" s="16">
        <f>J236</f>
        <v>0</v>
      </c>
      <c r="K235" s="16">
        <f>K236</f>
        <v>0</v>
      </c>
    </row>
    <row r="236" spans="1:11" ht="26.25" hidden="1">
      <c r="A236" s="29" t="s">
        <v>20</v>
      </c>
      <c r="B236" s="45" t="s">
        <v>22</v>
      </c>
      <c r="C236" s="16"/>
      <c r="D236" s="16">
        <f t="shared" si="18"/>
        <v>0</v>
      </c>
      <c r="E236" s="16"/>
      <c r="F236" s="16">
        <f t="shared" si="15"/>
        <v>0</v>
      </c>
      <c r="G236" s="16"/>
      <c r="H236" s="58">
        <f t="shared" si="16"/>
        <v>0</v>
      </c>
      <c r="I236" s="16" t="e">
        <f t="shared" si="17"/>
        <v>#DIV/0!</v>
      </c>
      <c r="J236" s="16"/>
      <c r="K236" s="16"/>
    </row>
    <row r="237" spans="1:11" ht="26.25" hidden="1">
      <c r="A237" s="29" t="s">
        <v>23</v>
      </c>
      <c r="B237" s="45" t="s">
        <v>24</v>
      </c>
      <c r="C237" s="16">
        <f>C238+C240</f>
        <v>0</v>
      </c>
      <c r="D237" s="16">
        <f t="shared" si="18"/>
        <v>0</v>
      </c>
      <c r="E237" s="16">
        <f>E238+E240</f>
        <v>0</v>
      </c>
      <c r="F237" s="16">
        <f t="shared" si="15"/>
        <v>0</v>
      </c>
      <c r="G237" s="16">
        <f>G238+G240</f>
        <v>0</v>
      </c>
      <c r="H237" s="58">
        <f t="shared" si="16"/>
        <v>0</v>
      </c>
      <c r="I237" s="16" t="e">
        <f t="shared" si="17"/>
        <v>#DIV/0!</v>
      </c>
      <c r="J237" s="16">
        <f>J238+J240</f>
        <v>0</v>
      </c>
      <c r="K237" s="16">
        <f>K238+K240</f>
        <v>0</v>
      </c>
    </row>
    <row r="238" spans="1:11" ht="39" hidden="1">
      <c r="A238" s="29" t="s">
        <v>25</v>
      </c>
      <c r="B238" s="45" t="s">
        <v>26</v>
      </c>
      <c r="C238" s="16">
        <f>C239</f>
        <v>0</v>
      </c>
      <c r="D238" s="16">
        <f t="shared" si="18"/>
        <v>0</v>
      </c>
      <c r="E238" s="16">
        <f>E239</f>
        <v>0</v>
      </c>
      <c r="F238" s="16">
        <f t="shared" si="15"/>
        <v>0</v>
      </c>
      <c r="G238" s="16">
        <f>G239</f>
        <v>0</v>
      </c>
      <c r="H238" s="58">
        <f t="shared" si="16"/>
        <v>0</v>
      </c>
      <c r="I238" s="16" t="e">
        <f t="shared" si="17"/>
        <v>#DIV/0!</v>
      </c>
      <c r="J238" s="16">
        <f>J239</f>
        <v>0</v>
      </c>
      <c r="K238" s="16">
        <f>K239</f>
        <v>0</v>
      </c>
    </row>
    <row r="239" spans="1:11" ht="40.5" customHeight="1" hidden="1">
      <c r="A239" s="29" t="s">
        <v>27</v>
      </c>
      <c r="B239" s="45" t="s">
        <v>28</v>
      </c>
      <c r="C239" s="16"/>
      <c r="D239" s="16">
        <f t="shared" si="18"/>
        <v>0</v>
      </c>
      <c r="E239" s="16"/>
      <c r="F239" s="16">
        <f t="shared" si="15"/>
        <v>0</v>
      </c>
      <c r="G239" s="16"/>
      <c r="H239" s="58">
        <f t="shared" si="16"/>
        <v>0</v>
      </c>
      <c r="I239" s="16" t="e">
        <f t="shared" si="17"/>
        <v>#DIV/0!</v>
      </c>
      <c r="J239" s="16"/>
      <c r="K239" s="16"/>
    </row>
    <row r="240" spans="1:11" ht="52.5" hidden="1">
      <c r="A240" s="29" t="s">
        <v>29</v>
      </c>
      <c r="B240" s="45" t="s">
        <v>73</v>
      </c>
      <c r="C240" s="16">
        <f>C241</f>
        <v>0</v>
      </c>
      <c r="D240" s="16">
        <f t="shared" si="18"/>
        <v>0</v>
      </c>
      <c r="E240" s="16">
        <f>E241</f>
        <v>0</v>
      </c>
      <c r="F240" s="16">
        <f t="shared" si="15"/>
        <v>0</v>
      </c>
      <c r="G240" s="16">
        <f>G241</f>
        <v>0</v>
      </c>
      <c r="H240" s="58">
        <f t="shared" si="16"/>
        <v>0</v>
      </c>
      <c r="I240" s="16" t="e">
        <f t="shared" si="17"/>
        <v>#DIV/0!</v>
      </c>
      <c r="J240" s="16">
        <f>J241</f>
        <v>0</v>
      </c>
      <c r="K240" s="16">
        <f>K241</f>
        <v>0</v>
      </c>
    </row>
    <row r="241" spans="1:11" ht="54.75" customHeight="1" hidden="1">
      <c r="A241" s="29" t="s">
        <v>30</v>
      </c>
      <c r="B241" s="45" t="s">
        <v>74</v>
      </c>
      <c r="C241" s="16">
        <v>0</v>
      </c>
      <c r="D241" s="16">
        <f t="shared" si="18"/>
        <v>0</v>
      </c>
      <c r="E241" s="16">
        <v>0</v>
      </c>
      <c r="F241" s="16">
        <f t="shared" si="15"/>
        <v>0</v>
      </c>
      <c r="G241" s="16">
        <v>0</v>
      </c>
      <c r="H241" s="58">
        <f t="shared" si="16"/>
        <v>0</v>
      </c>
      <c r="I241" s="16" t="e">
        <f t="shared" si="17"/>
        <v>#DIV/0!</v>
      </c>
      <c r="J241" s="16">
        <v>0</v>
      </c>
      <c r="K241" s="16">
        <v>0</v>
      </c>
    </row>
    <row r="242" spans="1:11" ht="12.75">
      <c r="A242" s="29" t="s">
        <v>31</v>
      </c>
      <c r="B242" s="45" t="s">
        <v>32</v>
      </c>
      <c r="C242" s="16">
        <f>C243</f>
        <v>1000000</v>
      </c>
      <c r="D242" s="16">
        <f t="shared" si="18"/>
        <v>17659.199999999953</v>
      </c>
      <c r="E242" s="16">
        <f>E243</f>
        <v>1017659.2</v>
      </c>
      <c r="F242" s="16">
        <f t="shared" si="15"/>
        <v>17659.199999999953</v>
      </c>
      <c r="G242" s="16">
        <f>G243</f>
        <v>16453.2</v>
      </c>
      <c r="H242" s="58">
        <f t="shared" si="16"/>
        <v>-1001206</v>
      </c>
      <c r="I242" s="16">
        <f t="shared" si="17"/>
        <v>1.6167691502223926</v>
      </c>
      <c r="J242" s="16">
        <f>J243</f>
        <v>2018169.2</v>
      </c>
      <c r="K242" s="16">
        <f>K243</f>
        <v>0</v>
      </c>
    </row>
    <row r="243" spans="1:11" ht="12.75">
      <c r="A243" s="29" t="s">
        <v>33</v>
      </c>
      <c r="B243" s="45" t="s">
        <v>190</v>
      </c>
      <c r="C243" s="16">
        <v>1000000</v>
      </c>
      <c r="D243" s="16">
        <f t="shared" si="18"/>
        <v>17659.199999999953</v>
      </c>
      <c r="E243" s="16">
        <v>1017659.2</v>
      </c>
      <c r="F243" s="16">
        <f t="shared" si="15"/>
        <v>17659.199999999953</v>
      </c>
      <c r="G243" s="16">
        <v>16453.2</v>
      </c>
      <c r="H243" s="58">
        <f t="shared" si="16"/>
        <v>-1001206</v>
      </c>
      <c r="I243" s="16">
        <f t="shared" si="17"/>
        <v>1.6167691502223926</v>
      </c>
      <c r="J243" s="16">
        <v>2018169.2</v>
      </c>
      <c r="K243" s="16">
        <v>0</v>
      </c>
    </row>
    <row r="244" spans="1:11" ht="12.75">
      <c r="A244" s="21" t="s">
        <v>34</v>
      </c>
      <c r="B244" s="33" t="s">
        <v>35</v>
      </c>
      <c r="C244" s="9">
        <f>C245</f>
        <v>0</v>
      </c>
      <c r="D244" s="9">
        <f t="shared" si="18"/>
        <v>23237.6</v>
      </c>
      <c r="E244" s="9">
        <f>E245</f>
        <v>23237.6</v>
      </c>
      <c r="F244" s="9">
        <f t="shared" si="15"/>
        <v>23237.6</v>
      </c>
      <c r="G244" s="9">
        <f>G245</f>
        <v>23237.6</v>
      </c>
      <c r="H244" s="55">
        <f t="shared" si="16"/>
        <v>0</v>
      </c>
      <c r="I244" s="9">
        <f t="shared" si="17"/>
        <v>100</v>
      </c>
      <c r="J244" s="9">
        <f>J245</f>
        <v>23237.6</v>
      </c>
      <c r="K244" s="9">
        <f>K245</f>
        <v>0</v>
      </c>
    </row>
    <row r="245" spans="1:11" ht="14.25" customHeight="1">
      <c r="A245" s="12" t="s">
        <v>36</v>
      </c>
      <c r="B245" s="35" t="s">
        <v>37</v>
      </c>
      <c r="C245" s="13">
        <f>C247+C246</f>
        <v>0</v>
      </c>
      <c r="D245" s="13">
        <f>D247+D246</f>
        <v>20037.6</v>
      </c>
      <c r="E245" s="13">
        <f>E247+E246</f>
        <v>23237.6</v>
      </c>
      <c r="F245" s="13">
        <f t="shared" si="15"/>
        <v>23237.6</v>
      </c>
      <c r="G245" s="13">
        <f>G247+G246</f>
        <v>23237.6</v>
      </c>
      <c r="H245" s="13">
        <f>H247+H246</f>
        <v>0</v>
      </c>
      <c r="I245" s="13">
        <f t="shared" si="17"/>
        <v>100</v>
      </c>
      <c r="J245" s="13">
        <f>J247+J246</f>
        <v>23237.6</v>
      </c>
      <c r="K245" s="13">
        <f>K247+K246</f>
        <v>0</v>
      </c>
    </row>
    <row r="246" spans="1:11" ht="40.5" customHeight="1">
      <c r="A246" s="12" t="s">
        <v>391</v>
      </c>
      <c r="B246" s="35" t="s">
        <v>390</v>
      </c>
      <c r="C246" s="13">
        <v>0</v>
      </c>
      <c r="D246" s="13"/>
      <c r="E246" s="13">
        <v>3200</v>
      </c>
      <c r="F246" s="13">
        <f t="shared" si="15"/>
        <v>3200</v>
      </c>
      <c r="G246" s="13">
        <v>3200</v>
      </c>
      <c r="H246" s="56"/>
      <c r="I246" s="13">
        <f t="shared" si="17"/>
        <v>100</v>
      </c>
      <c r="J246" s="13">
        <v>3200</v>
      </c>
      <c r="K246" s="13"/>
    </row>
    <row r="247" spans="1:11" ht="14.25" customHeight="1">
      <c r="A247" s="12" t="s">
        <v>151</v>
      </c>
      <c r="B247" s="35" t="s">
        <v>37</v>
      </c>
      <c r="C247" s="13">
        <v>0</v>
      </c>
      <c r="D247" s="13">
        <f t="shared" si="18"/>
        <v>20037.6</v>
      </c>
      <c r="E247" s="13">
        <v>20037.6</v>
      </c>
      <c r="F247" s="13">
        <f t="shared" si="15"/>
        <v>20037.6</v>
      </c>
      <c r="G247" s="13">
        <v>20037.6</v>
      </c>
      <c r="H247" s="56">
        <f t="shared" si="16"/>
        <v>0</v>
      </c>
      <c r="I247" s="13">
        <f t="shared" si="17"/>
        <v>100</v>
      </c>
      <c r="J247" s="13">
        <v>20037.6</v>
      </c>
      <c r="K247" s="13"/>
    </row>
    <row r="248" spans="1:11" ht="41.25" customHeight="1">
      <c r="A248" s="8" t="s">
        <v>39</v>
      </c>
      <c r="B248" s="46" t="s">
        <v>21</v>
      </c>
      <c r="C248" s="31">
        <f>C249</f>
        <v>0</v>
      </c>
      <c r="D248" s="31">
        <f t="shared" si="18"/>
        <v>14716.3</v>
      </c>
      <c r="E248" s="31">
        <f>E249</f>
        <v>14716.3</v>
      </c>
      <c r="F248" s="31">
        <f t="shared" si="15"/>
        <v>14716.3</v>
      </c>
      <c r="G248" s="31">
        <f>G249</f>
        <v>14716.3</v>
      </c>
      <c r="H248" s="64">
        <f t="shared" si="16"/>
        <v>0</v>
      </c>
      <c r="I248" s="31">
        <f t="shared" si="17"/>
        <v>100</v>
      </c>
      <c r="J248" s="31">
        <f>J249</f>
        <v>14716.3</v>
      </c>
      <c r="K248" s="31">
        <f>K249</f>
        <v>0</v>
      </c>
    </row>
    <row r="249" spans="1:11" ht="27" customHeight="1">
      <c r="A249" s="30" t="s">
        <v>40</v>
      </c>
      <c r="B249" s="45" t="s">
        <v>41</v>
      </c>
      <c r="C249" s="13">
        <f>C250</f>
        <v>0</v>
      </c>
      <c r="D249" s="13">
        <f t="shared" si="18"/>
        <v>14716.3</v>
      </c>
      <c r="E249" s="13">
        <f>E250</f>
        <v>14716.3</v>
      </c>
      <c r="F249" s="13">
        <f t="shared" si="15"/>
        <v>14716.3</v>
      </c>
      <c r="G249" s="13">
        <f>G250</f>
        <v>14716.3</v>
      </c>
      <c r="H249" s="56">
        <f t="shared" si="16"/>
        <v>0</v>
      </c>
      <c r="I249" s="13">
        <f t="shared" si="17"/>
        <v>100</v>
      </c>
      <c r="J249" s="13">
        <f>J250</f>
        <v>14716.3</v>
      </c>
      <c r="K249" s="13">
        <f>K250</f>
        <v>0</v>
      </c>
    </row>
    <row r="250" spans="1:11" ht="16.5" customHeight="1">
      <c r="A250" s="30" t="s">
        <v>42</v>
      </c>
      <c r="B250" s="45" t="s">
        <v>43</v>
      </c>
      <c r="C250" s="13">
        <f>C252+C253</f>
        <v>0</v>
      </c>
      <c r="D250" s="13">
        <f t="shared" si="18"/>
        <v>14716.3</v>
      </c>
      <c r="E250" s="13">
        <f>E252+E253</f>
        <v>14716.3</v>
      </c>
      <c r="F250" s="13">
        <f t="shared" si="15"/>
        <v>14716.3</v>
      </c>
      <c r="G250" s="13">
        <f>G252+G253</f>
        <v>14716.3</v>
      </c>
      <c r="H250" s="56">
        <f t="shared" si="16"/>
        <v>0</v>
      </c>
      <c r="I250" s="13">
        <f t="shared" si="17"/>
        <v>100</v>
      </c>
      <c r="J250" s="13">
        <f>J252+J253</f>
        <v>14716.3</v>
      </c>
      <c r="K250" s="13">
        <f>K252+K253</f>
        <v>0</v>
      </c>
    </row>
    <row r="251" spans="1:11" ht="27" customHeight="1" hidden="1">
      <c r="A251" s="30"/>
      <c r="B251" s="45"/>
      <c r="C251" s="13"/>
      <c r="D251" s="13">
        <f t="shared" si="18"/>
        <v>0</v>
      </c>
      <c r="E251" s="13"/>
      <c r="F251" s="13">
        <f t="shared" si="15"/>
        <v>0</v>
      </c>
      <c r="G251" s="13"/>
      <c r="H251" s="56">
        <f t="shared" si="16"/>
        <v>0</v>
      </c>
      <c r="I251" s="13" t="e">
        <f t="shared" si="17"/>
        <v>#DIV/0!</v>
      </c>
      <c r="J251" s="13"/>
      <c r="K251" s="13"/>
    </row>
    <row r="252" spans="1:11" ht="27" customHeight="1">
      <c r="A252" s="30" t="s">
        <v>168</v>
      </c>
      <c r="B252" s="45" t="s">
        <v>169</v>
      </c>
      <c r="C252" s="13">
        <v>0</v>
      </c>
      <c r="D252" s="13">
        <f t="shared" si="18"/>
        <v>10715</v>
      </c>
      <c r="E252" s="13">
        <v>10715</v>
      </c>
      <c r="F252" s="13">
        <f t="shared" si="15"/>
        <v>10715</v>
      </c>
      <c r="G252" s="13">
        <v>10715</v>
      </c>
      <c r="H252" s="56">
        <f t="shared" si="16"/>
        <v>0</v>
      </c>
      <c r="I252" s="13">
        <f t="shared" si="17"/>
        <v>100</v>
      </c>
      <c r="J252" s="13">
        <v>10715</v>
      </c>
      <c r="K252" s="13"/>
    </row>
    <row r="253" spans="1:11" ht="26.25" customHeight="1">
      <c r="A253" s="30" t="s">
        <v>44</v>
      </c>
      <c r="B253" s="45" t="s">
        <v>191</v>
      </c>
      <c r="C253" s="13">
        <v>0</v>
      </c>
      <c r="D253" s="13">
        <f t="shared" si="18"/>
        <v>4001.3</v>
      </c>
      <c r="E253" s="13">
        <v>4001.3</v>
      </c>
      <c r="F253" s="13">
        <f t="shared" si="15"/>
        <v>4001.3</v>
      </c>
      <c r="G253" s="13">
        <v>4001.3</v>
      </c>
      <c r="H253" s="56">
        <f t="shared" si="16"/>
        <v>0</v>
      </c>
      <c r="I253" s="13">
        <f t="shared" si="17"/>
        <v>100</v>
      </c>
      <c r="J253" s="13">
        <v>4001.3</v>
      </c>
      <c r="K253" s="13"/>
    </row>
    <row r="254" spans="1:11" ht="24" customHeight="1">
      <c r="A254" s="8" t="s">
        <v>45</v>
      </c>
      <c r="B254" s="33" t="s">
        <v>46</v>
      </c>
      <c r="C254" s="31">
        <f>C255</f>
        <v>0</v>
      </c>
      <c r="D254" s="31">
        <f t="shared" si="18"/>
        <v>-13034.1</v>
      </c>
      <c r="E254" s="31">
        <f>E255</f>
        <v>-13034.1</v>
      </c>
      <c r="F254" s="31">
        <f t="shared" si="15"/>
        <v>-13034.1</v>
      </c>
      <c r="G254" s="31">
        <f>G255</f>
        <v>-13034.1</v>
      </c>
      <c r="H254" s="64">
        <f t="shared" si="16"/>
        <v>0</v>
      </c>
      <c r="I254" s="31">
        <f t="shared" si="17"/>
        <v>100</v>
      </c>
      <c r="J254" s="31">
        <f>J255</f>
        <v>-13034.1</v>
      </c>
      <c r="K254" s="31">
        <f>K255</f>
        <v>0</v>
      </c>
    </row>
    <row r="255" spans="1:11" ht="26.25">
      <c r="A255" s="12" t="s">
        <v>47</v>
      </c>
      <c r="B255" s="35" t="s">
        <v>48</v>
      </c>
      <c r="C255" s="13">
        <v>0</v>
      </c>
      <c r="D255" s="13">
        <f t="shared" si="18"/>
        <v>-13034.1</v>
      </c>
      <c r="E255" s="13">
        <v>-13034.1</v>
      </c>
      <c r="F255" s="13">
        <f t="shared" si="15"/>
        <v>-13034.1</v>
      </c>
      <c r="G255" s="13">
        <v>-13034.1</v>
      </c>
      <c r="H255" s="56">
        <f t="shared" si="16"/>
        <v>0</v>
      </c>
      <c r="I255" s="13">
        <f t="shared" si="17"/>
        <v>100</v>
      </c>
      <c r="J255" s="13">
        <v>-13034.1</v>
      </c>
      <c r="K255" s="13"/>
    </row>
    <row r="256" spans="1:11" ht="12.75">
      <c r="A256" s="8"/>
      <c r="B256" s="47" t="s">
        <v>49</v>
      </c>
      <c r="C256" s="32">
        <f>C11+C163</f>
        <v>3549350.2</v>
      </c>
      <c r="D256" s="32">
        <f>D11+D163</f>
        <v>270136.39999999927</v>
      </c>
      <c r="E256" s="32">
        <f>E11+E163</f>
        <v>3819486.5999999996</v>
      </c>
      <c r="F256" s="32">
        <f t="shared" si="15"/>
        <v>270136.39999999944</v>
      </c>
      <c r="G256" s="32">
        <f>G11+G163</f>
        <v>2851926.5</v>
      </c>
      <c r="H256" s="65">
        <f t="shared" si="16"/>
        <v>-967560.0999999996</v>
      </c>
      <c r="I256" s="32">
        <f t="shared" si="17"/>
        <v>74.6677969756459</v>
      </c>
      <c r="J256" s="32">
        <f>J11+J163</f>
        <v>5767183.6</v>
      </c>
      <c r="K256" s="32">
        <f>K11+K163</f>
        <v>0</v>
      </c>
    </row>
  </sheetData>
  <sheetProtection/>
  <autoFilter ref="A10:K256"/>
  <mergeCells count="10">
    <mergeCell ref="C1:J1"/>
    <mergeCell ref="C2:J2"/>
    <mergeCell ref="I7:J7"/>
    <mergeCell ref="C3:J3"/>
    <mergeCell ref="C5:J5"/>
    <mergeCell ref="C8:I8"/>
    <mergeCell ref="J8:J9"/>
    <mergeCell ref="A6:J6"/>
    <mergeCell ref="B8:B9"/>
    <mergeCell ref="A8:A9"/>
  </mergeCells>
  <printOptions horizontalCentered="1"/>
  <pageMargins left="0.5" right="0.1968503937007874" top="0.22" bottom="0.3937007874015748" header="0.15748031496062992" footer="0.3937007874015748"/>
  <pageSetup fitToHeight="2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zhuk_m</cp:lastModifiedBy>
  <cp:lastPrinted>2014-11-07T04:22:34Z</cp:lastPrinted>
  <dcterms:created xsi:type="dcterms:W3CDTF">2002-03-11T10:22:12Z</dcterms:created>
  <dcterms:modified xsi:type="dcterms:W3CDTF">2014-11-07T10:06:03Z</dcterms:modified>
  <cp:category/>
  <cp:version/>
  <cp:contentType/>
  <cp:contentStatus/>
</cp:coreProperties>
</file>