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ед 2016-2017" sheetId="1" r:id="rId1"/>
    <sheet name="функц 2016-2017" sheetId="2" r:id="rId2"/>
  </sheets>
  <definedNames>
    <definedName name="_xlnm._FilterDatabase" localSheetId="0" hidden="1">'вед 2016-2017'!$A$9:$G$608</definedName>
    <definedName name="_xlnm._FilterDatabase" localSheetId="1" hidden="1">'функц 2016-2017'!$A$9:$F$551</definedName>
    <definedName name="Z_419C6360_650C_11D7_8EE1_00AA004F2C37_.wvu.PrintTitles" localSheetId="1" hidden="1">'функц 2016-2017'!$8:$9</definedName>
    <definedName name="Z_724AD495_11B4_400C_801A_5C4B3D529E14_.wvu.PrintTitles" localSheetId="1" hidden="1">'функц 2016-2017'!$8:$9</definedName>
    <definedName name="Z_7877DC72_62EE_441D_853A_C86C7C220B32_.wvu.PrintTitles" localSheetId="1" hidden="1">'функц 2016-2017'!$8:$9</definedName>
    <definedName name="Z_7CA99B60_587F_11D7_8C29_000021DDEF14_.wvu.PrintTitles" localSheetId="1" hidden="1">'функц 2016-2017'!$8:$9</definedName>
    <definedName name="Z_FD5AB83D_D344_4A9C_9E4F_7A0B1BEDCF80_.wvu.PrintTitles" localSheetId="1" hidden="1">'функц 2016-2017'!$8:$9</definedName>
    <definedName name="_xlnm.Print_Titles" localSheetId="0">'вед 2016-2017'!$9:$9</definedName>
    <definedName name="_xlnm.Print_Titles" localSheetId="1">'функц 2016-2017'!$8:$9</definedName>
    <definedName name="_xlnm.Print_Area" localSheetId="0">'вед 2016-2017'!$A$1:$G$608</definedName>
    <definedName name="_xlnm.Print_Area" localSheetId="1">'функц 2016-2017'!$A$1:$F$551</definedName>
  </definedNames>
  <calcPr fullCalcOnLoad="1"/>
</workbook>
</file>

<file path=xl/sharedStrings.xml><?xml version="1.0" encoding="utf-8"?>
<sst xmlns="http://schemas.openxmlformats.org/spreadsheetml/2006/main" count="2294" uniqueCount="539">
  <si>
    <t>Подпрограмма "Развитие художественного образования и поддержка талантливых детей и молодежи"</t>
  </si>
  <si>
    <t>03 2 1100</t>
  </si>
  <si>
    <t>03 2 1101</t>
  </si>
  <si>
    <t xml:space="preserve">Мероприятия, обеспечивающие функционирование и развитие учреждений </t>
  </si>
  <si>
    <t>03 3 0000</t>
  </si>
  <si>
    <t>Подпрограмма "Формирование положительного имиджа города"</t>
  </si>
  <si>
    <t>03 3 2220</t>
  </si>
  <si>
    <t>Обеспечение многообразия художественной, творческой жизни города</t>
  </si>
  <si>
    <t>05 0 0000</t>
  </si>
  <si>
    <t>05 1 0000</t>
  </si>
  <si>
    <t xml:space="preserve">Подпрограмма "Сохранение и развитие учреждений сферы молодежной политики в городе Березники" </t>
  </si>
  <si>
    <t>05 1 1200</t>
  </si>
  <si>
    <t>05 1 1201</t>
  </si>
  <si>
    <t>05 2 0000</t>
  </si>
  <si>
    <t>Подпрограмма "Молодежь города Березники"</t>
  </si>
  <si>
    <t>05 2 2250</t>
  </si>
  <si>
    <t>Организация отдыха, оздоровления детей и молодежи</t>
  </si>
  <si>
    <t>05 2 2710</t>
  </si>
  <si>
    <t>Проведение мероприятий, направленных на содействие профориентации и трудовой занятости молодежи</t>
  </si>
  <si>
    <t xml:space="preserve">05 2 2720 </t>
  </si>
  <si>
    <t>Организация деятельности и проведение мероприятий, направленных на создание системы поддержки молодых семей</t>
  </si>
  <si>
    <t>05 2 2730</t>
  </si>
  <si>
    <t xml:space="preserve">Мероприятия, проекты, программы, направленные на вовлечение молодежи в социальную практику </t>
  </si>
  <si>
    <t>05 2 2740</t>
  </si>
  <si>
    <t>Содействие досуговой занятости молодежи в городе Березники, выявление и продвижение талантливой молодежи</t>
  </si>
  <si>
    <t>03 1 0000</t>
  </si>
  <si>
    <t>Подпрограмма "Сохранение и развитие культурного потенциала города"</t>
  </si>
  <si>
    <t>03 1 1000</t>
  </si>
  <si>
    <t>03 1 1001</t>
  </si>
  <si>
    <t>тыс. руб.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</si>
  <si>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</si>
  <si>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Проведение социологических исследований</t>
  </si>
  <si>
    <t>Формирование земельных участков, находящихся в муниципальной собственности и государственная собственность на которые не разграничена, и их постановка на государственный кадастровый учет для бесплатного предоставления многодетным семьям</t>
  </si>
  <si>
    <t>Строительство уличных газопроводов</t>
  </si>
  <si>
    <t>Организация отдыха и оздоровления детей</t>
  </si>
  <si>
    <t>Предоставление мер социальной поддержки учащимся из многодетных малоимущих семей</t>
  </si>
  <si>
    <t>Предоставление мер социальной поддержки учащимся из малоимущих семей</t>
  </si>
  <si>
    <t>Организация массовых физкультурно-спортивных мероприятий и соревнований  для различных слоев населения</t>
  </si>
  <si>
    <t>Муниципальная программа "Развитие системы образования города Березники"</t>
  </si>
  <si>
    <t>Муниципальная программа "Развитие сферы культуры города Березники"</t>
  </si>
  <si>
    <t>Муниципальная программа "Развитие физической культуры, спорта города Березники"</t>
  </si>
  <si>
    <t>Муниципальная программа "Развитие сферы молодежной политики города Березники"</t>
  </si>
  <si>
    <t>Ведомственная целевая программа "Развитие учреждений дополнительного образования сферы культуры"</t>
  </si>
  <si>
    <t>Ведомственная целевая программа "Создание условий и гарантий для самореализации личности молодого человека и развития молодежных объединений, движений, инициатив"</t>
  </si>
  <si>
    <t>Ведомственная целевая программа "Сохранение и развитие учреждений культуры города"</t>
  </si>
  <si>
    <t>Ведомственная целевая программа "Предоставление услуг дошкольного образования"</t>
  </si>
  <si>
    <t>Ведомственная целевая программа "Предоставление услуг начального, основного и среднего общего образования"</t>
  </si>
  <si>
    <t>Ведомственная целевая программа "Психолого-педагогическое и коррекционное сопровождение образовательного процесса"</t>
  </si>
  <si>
    <t>Ведомственная целевая программа "Информационное, методическое, техническое сопровождение"</t>
  </si>
  <si>
    <t>Ведомственная целевая программа "Развитие системы подготовки спортивного резерва"</t>
  </si>
  <si>
    <t>Ведомственная целевая программа "Развитие сферы предоставления физкультурно-спортивных и спортивно-оздоровительных услуг"</t>
  </si>
  <si>
    <t>08 2 1930</t>
  </si>
  <si>
    <t>08 2 1931</t>
  </si>
  <si>
    <t>Содержание автомобильных дорог общего пользования местного значения в границах городского округа</t>
  </si>
  <si>
    <t>Ведомственная целевая программа "Поддержание надлежащего технического состояния автомобильных дорог общего пользования местного значения"</t>
  </si>
  <si>
    <t>Государственная регистрация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</si>
  <si>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</si>
  <si>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Закупка товаров, работ и услуг для государственных (муниципальных) нужд</t>
  </si>
  <si>
    <t>Обслуживание государственного (муниципального) долга</t>
  </si>
  <si>
    <t>Предоставление услуги по организации дополнительного образования детей в школах искусств</t>
  </si>
  <si>
    <t>03 4 0000</t>
  </si>
  <si>
    <t>Подпрограмма "Муниципальная система управления культурой и молодежной политикой"</t>
  </si>
  <si>
    <t>03 4 2250</t>
  </si>
  <si>
    <t>Выполнение работы по созданию условий и гарантий для самореализации личности молодого человека и развития молодежных объединений, движений, инициатив</t>
  </si>
  <si>
    <t>Предоставление услуги по организации библиотечного обслуживания населения</t>
  </si>
  <si>
    <t>Предоставление услуги по обеспечению доступа к музейным коллекциям (фондам)</t>
  </si>
  <si>
    <t>Предоставление услуги по организации культурного досуга</t>
  </si>
  <si>
    <t>03 1 1004</t>
  </si>
  <si>
    <t>Предоставление услуги по организации театрального обслуживания</t>
  </si>
  <si>
    <t>03 1 1005</t>
  </si>
  <si>
    <t>Муниципальная система управления культурой и молодежной политикой</t>
  </si>
  <si>
    <t>03 4 0002</t>
  </si>
  <si>
    <t>Обеспечение выполнения функций органами местного самоуправления</t>
  </si>
  <si>
    <t>03 1 4400</t>
  </si>
  <si>
    <t>Бюджетные инвестиции в форме капитальных вложений в объекты муниципальной собственности</t>
  </si>
  <si>
    <t>03 1 4406</t>
  </si>
  <si>
    <t>Приспособление объекта культурного наследия регионального значения "Кинотеатр "Авангард" для современного использования (культурно-деловой центр)</t>
  </si>
  <si>
    <t>Капитальные вложения в объекты государственной (муниципальной) собственности</t>
  </si>
  <si>
    <t>03 1 4423</t>
  </si>
  <si>
    <t>Строительство модуля производственно-складского МАУК "Березниковский драматический театр"</t>
  </si>
  <si>
    <t>923</t>
  </si>
  <si>
    <t>Комитет по вопросам образования администрации города Березники</t>
  </si>
  <si>
    <t>Обеспечение государственных гарантий прав граждан на получение общедоступного бесплатного дошкольного и дополнительного образования в дошкольных образовательных организациях</t>
  </si>
  <si>
    <t>Обеспечение воспитания и обучения детей-инвалидов в муниципальных дошкольных образовательных организациях и на дому</t>
  </si>
  <si>
    <t>Предоставление мер социальной поддержки педагогическим работникам муниципальных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</si>
  <si>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</si>
  <si>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"Начальное общее, основное общее и среднее общее образование"</t>
  </si>
  <si>
    <t>Обеспечение государственных гарантий прав граждан на получение общедоступного и бесплатного начального общего, основного общего, среднего общего, дополнительного образования в общеобразовательных организациях</t>
  </si>
  <si>
    <t>Предоставление государственных гарантий на получение общедоступного бесплатного дошкольного, начального, основного, среднего общего образования, а также дополнительного образования в общеобразовательных организациях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</si>
  <si>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</t>
  </si>
  <si>
    <t>Ведомственная целевая программа "Предоставление услуг дополнительного образования детей в организациях дополнительного образования детей"</t>
  </si>
  <si>
    <t>Предоставление образовательной услуги дополнительного образования детей в организациях дополнительного образования детей</t>
  </si>
  <si>
    <t>Ведомственная целевая программа "Оздоровление, занятость и отдых детей. Досуговые и профилактические мероприятия с обучающимися"</t>
  </si>
  <si>
    <t>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</si>
  <si>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Предоставление услуги психологического сопровождения, психолого-медико-педагогического консультирования</t>
  </si>
  <si>
    <t>01 5 2400</t>
  </si>
  <si>
    <t>01 6 0002</t>
  </si>
  <si>
    <t>Выполнение работы по информационно-методическому и техническому сопровождению, организация курсов повышения квалификации педагогических работников</t>
  </si>
  <si>
    <t>01 6 2400</t>
  </si>
  <si>
    <t>Социальное обеспечение</t>
  </si>
  <si>
    <t>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организациях Пермского края</t>
  </si>
  <si>
    <t>928</t>
  </si>
  <si>
    <t>Управление имущественных и земельных отношений администрации города Березники</t>
  </si>
  <si>
    <t>12 0 0000</t>
  </si>
  <si>
    <t>Муниципальная программа "Имущественно-земельная политика в городе Березники"</t>
  </si>
  <si>
    <t>12 1 0000</t>
  </si>
  <si>
    <t>Подпрограмма "Эффективное управление муниципальным имуществом"</t>
  </si>
  <si>
    <t>12 1 0008</t>
  </si>
  <si>
    <t>Подготовительные мероприятия для вовлечения в оборот</t>
  </si>
  <si>
    <t>12 1 0010</t>
  </si>
  <si>
    <t>Обеспечение эффективного содержания, эксплуатации и сохранности муниципального имущества муниципальной казны</t>
  </si>
  <si>
    <t>12 2 0000</t>
  </si>
  <si>
    <t>Подпрограмма "Эффективное управление земельными ресурсами"</t>
  </si>
  <si>
    <t>12 2 0009</t>
  </si>
  <si>
    <t>Освобождение земельных участков</t>
  </si>
  <si>
    <t>12 3 0000</t>
  </si>
  <si>
    <t>Подпрограмма "Эффективное управление муниципальным жилищным фондом"</t>
  </si>
  <si>
    <t>12 3 0030</t>
  </si>
  <si>
    <t>Переселение граждан из жилых помещений, расположенных в многоквартирных аварийных домах, подлежащих сносу</t>
  </si>
  <si>
    <t>12 3 0040</t>
  </si>
  <si>
    <t>Организация учета, распределения и содержания муниципального жилищного фонда</t>
  </si>
  <si>
    <t>12 3 6329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</si>
  <si>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</si>
  <si>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12 4 0000</t>
  </si>
  <si>
    <t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t>
  </si>
  <si>
    <t>12 4 0020</t>
  </si>
  <si>
    <t>12 5 0000</t>
  </si>
  <si>
    <t>Подпрограмма "Муниципальная система управления имущественно-земельным комплексом и жилищным фондом"</t>
  </si>
  <si>
    <t>12 5 0002</t>
  </si>
  <si>
    <t>12 5 0013</t>
  </si>
  <si>
    <t>Информирование населения через средства массовой информации, публикация нормативных актов</t>
  </si>
  <si>
    <t>11 0 0000</t>
  </si>
  <si>
    <t>Муниципальная программа "Обеспечение безопасности жизнедеятельности населения города Березники"</t>
  </si>
  <si>
    <t>11 1 0000</t>
  </si>
  <si>
    <t>Подпрограмма "Обеспечение безопасности жизнедеятельности населения муниципального образования "Город Березники" в области гражданской обороны, чрезвычайных ситуаций, пожарной безопасности и на водных объектах"</t>
  </si>
  <si>
    <t>11 1 0020</t>
  </si>
  <si>
    <t>Обеспечение деятельности муниципальных казенных учреждений</t>
  </si>
  <si>
    <t>11 1 0041</t>
  </si>
  <si>
    <t>Обеспечение безопасного отдыха населения на водных объектах</t>
  </si>
  <si>
    <t>12 2 0008</t>
  </si>
  <si>
    <t>12 2 0023</t>
  </si>
  <si>
    <t>12 3 6415</t>
  </si>
  <si>
    <t>Переселение граждан из аварийного (непригодного для проживания) жилищного фонда в городе Березники</t>
  </si>
  <si>
    <t>12 3 5135</t>
  </si>
  <si>
    <t>Обеспечение жильем отдельных категорий граждан, установленных федеральными законами от 12 января 1995 г. № 5-ФЗ "О ветеранах" и от 24 ноября 1995 г. № 181-ФЗ "О социальной защите инвалидов в Российской Федерации"</t>
  </si>
  <si>
    <t>12 3 6328</t>
  </si>
  <si>
    <t>929</t>
  </si>
  <si>
    <t>Комитет по физической культуре и спорту администрации города Березники</t>
  </si>
  <si>
    <t>04 2 4400</t>
  </si>
  <si>
    <t>Бюджетные инвестиции  в форме капитальных вложений в объекты муниципальной собственности</t>
  </si>
  <si>
    <t>Выполнение работы по организации физкультурно-оздоровительных мероприятий на базе спортивного учреждения</t>
  </si>
  <si>
    <t>04 3 0000</t>
  </si>
  <si>
    <t>Подпрограмма "Муниципальная система управления учреждениями физической культуры и спорта"</t>
  </si>
  <si>
    <t>04 3 0002</t>
  </si>
  <si>
    <t>924</t>
  </si>
  <si>
    <t>Финансовое управление администрации города Березники</t>
  </si>
  <si>
    <t>09 0 0000</t>
  </si>
  <si>
    <t>Муниципальная программа "Управление муниципальными финансами города Березники"</t>
  </si>
  <si>
    <t>09 3 0000</t>
  </si>
  <si>
    <t>Подпрограмма "Обеспечение реализации Программы"</t>
  </si>
  <si>
    <t xml:space="preserve">09 3 0002 </t>
  </si>
  <si>
    <t>09 3 6327</t>
  </si>
  <si>
    <t>09 1 0000</t>
  </si>
  <si>
    <t>Подпрограмма "Организация и совершенствование бюджетного процесса"</t>
  </si>
  <si>
    <t>09 1 0007</t>
  </si>
  <si>
    <t>09 1 0020</t>
  </si>
  <si>
    <t>09 2 0000</t>
  </si>
  <si>
    <t>Подпрограмма "Долгосрочная сбалансированность и устойчивость бюджета города"</t>
  </si>
  <si>
    <t>09 2 0027</t>
  </si>
  <si>
    <t>934</t>
  </si>
  <si>
    <t xml:space="preserve"> 90 0 0001</t>
  </si>
  <si>
    <t>10 0 0000</t>
  </si>
  <si>
    <t>Муниципальная программа "Развитие муниципального управления в администрации города Березники"</t>
  </si>
  <si>
    <t>10 2 0000</t>
  </si>
  <si>
    <t>10 2 0002</t>
  </si>
  <si>
    <t>10 1 0000</t>
  </si>
  <si>
    <t>Подпрограмма "Власть и общество"</t>
  </si>
  <si>
    <t>10 1 0011</t>
  </si>
  <si>
    <t>Субсидии некоммерческим организациям, не являющимся бюджетными и автономными учреждениями, на оказание услуг для решения социальных задач</t>
  </si>
  <si>
    <t>10 1 0012</t>
  </si>
  <si>
    <t>10 1 0013</t>
  </si>
  <si>
    <t xml:space="preserve">Информирование населения через средства массовой информации, публикация нормативных актов </t>
  </si>
  <si>
    <t>10 1 0014</t>
  </si>
  <si>
    <t>10 1 0015</t>
  </si>
  <si>
    <t>10 1 0020</t>
  </si>
  <si>
    <t>10 2 0016</t>
  </si>
  <si>
    <t>10 2 0020</t>
  </si>
  <si>
    <t>10 2 5930</t>
  </si>
  <si>
    <t>10 2 6322</t>
  </si>
  <si>
    <t>11 2 0000</t>
  </si>
  <si>
    <t>Подпрограмма "Охрана окружающей среды муниципального образования "Город Березники"</t>
  </si>
  <si>
    <t>11 2 0021</t>
  </si>
  <si>
    <t>Сохранение площади и улучшение качества лесного массива</t>
  </si>
  <si>
    <t>10 2 6326</t>
  </si>
  <si>
    <t>11 2 0024</t>
  </si>
  <si>
    <t>Сохранение и улучшение качества окружающей среды, экологическое просвещение населения</t>
  </si>
  <si>
    <t xml:space="preserve">Другие вопросы в области культуры, кинематографии </t>
  </si>
  <si>
    <t>10 2 1940</t>
  </si>
  <si>
    <t xml:space="preserve">Ведомственная целевая программа "Развитие архивного дела" </t>
  </si>
  <si>
    <t>10 2 1941</t>
  </si>
  <si>
    <t>Выполнение работы по хранению, учету и использованию архивных документов</t>
  </si>
  <si>
    <t>10 2 6321</t>
  </si>
  <si>
    <t>10 2 2400</t>
  </si>
  <si>
    <t>10 2 0018</t>
  </si>
  <si>
    <t>10 1 0019</t>
  </si>
  <si>
    <t>Денежные выплаты Почетным гражданам города Березники</t>
  </si>
  <si>
    <t>10 2 6319</t>
  </si>
  <si>
    <t>935</t>
  </si>
  <si>
    <t>Березниковская городская Дума</t>
  </si>
  <si>
    <t>90 0 0002</t>
  </si>
  <si>
    <t>90 0 0003</t>
  </si>
  <si>
    <t>90 0 0005</t>
  </si>
  <si>
    <t>90 0 0013</t>
  </si>
  <si>
    <t>936</t>
  </si>
  <si>
    <t>Контрольно-счетная палата муниципального образования    "Город Березники"</t>
  </si>
  <si>
    <t>948</t>
  </si>
  <si>
    <t>04 2 4417</t>
  </si>
  <si>
    <t>Реконструкция МБОУ СТЛ "Темп"</t>
  </si>
  <si>
    <t>04 2 6201</t>
  </si>
  <si>
    <t>Муниципальная программа  "Развитие системы образования города Березники"</t>
  </si>
  <si>
    <t>01 2 4400</t>
  </si>
  <si>
    <t>01 2 4435</t>
  </si>
  <si>
    <t>Реконструкция спортивных площадок (СОШ № 10, 16, 29, Лицей № 1)</t>
  </si>
  <si>
    <t>01 2 4439</t>
  </si>
  <si>
    <t>Строительство (реконструкция) межшкольного стадиона на территории МАОУ средняя общеобразовательная школа № 24</t>
  </si>
  <si>
    <t>01 2 4440</t>
  </si>
  <si>
    <t>Строительство (реконструкция) межшкольного стадиона на территории МАОУ средняя общеобразовательная школа № 22</t>
  </si>
  <si>
    <t>ИТОГО</t>
  </si>
  <si>
    <t>Управление благоустройства администрации города Березники</t>
  </si>
  <si>
    <t>Ремонт автомобильных дорог общего пользования местного значения</t>
  </si>
  <si>
    <t>Содержание светофорных объектов, паспортизация автомобильных дорог</t>
  </si>
  <si>
    <t>08 2 4400</t>
  </si>
  <si>
    <t>08 2 4431</t>
  </si>
  <si>
    <t>Реконструкция  участка автомобильной дороги общего пользования местного значения ул. Большевистская -  ул. Мира</t>
  </si>
  <si>
    <t>Реконструкция и восстановление сетей наружного освещения</t>
  </si>
  <si>
    <t>08 1 4415</t>
  </si>
  <si>
    <t>Реконструкция Комсомольского парка</t>
  </si>
  <si>
    <t>08 4 0000</t>
  </si>
  <si>
    <t>08 4 0002</t>
  </si>
  <si>
    <t>08 4 0020</t>
  </si>
  <si>
    <t>07 2 0020</t>
  </si>
  <si>
    <t>07 1 8008</t>
  </si>
  <si>
    <t>Капитальный ремонт дворовых территорий (асфальтового покрытия придомовых территорий) многоквартирных домов</t>
  </si>
  <si>
    <t>Мониторинг технического состояния строительных конструкций многоквартирных домов и проведение противоаварийных мероприятий</t>
  </si>
  <si>
    <t>08 3 4429</t>
  </si>
  <si>
    <t>Рекультивация  городской свалки</t>
  </si>
  <si>
    <t>08 1 6201</t>
  </si>
  <si>
    <t>03 1 1002</t>
  </si>
  <si>
    <t>03 1 1003</t>
  </si>
  <si>
    <t>03 1 2100</t>
  </si>
  <si>
    <t>03 1 2210</t>
  </si>
  <si>
    <t>03 1 2400</t>
  </si>
  <si>
    <t xml:space="preserve">Социальное обеспечение и иные выплаты населению </t>
  </si>
  <si>
    <t>05 3 0000</t>
  </si>
  <si>
    <t>Подпрограмма "Обеспечение жильем молодых семей в городе Березники"</t>
  </si>
  <si>
    <t>05 3 2750</t>
  </si>
  <si>
    <t>Обеспечение жильем молодых семей в городе Березники</t>
  </si>
  <si>
    <t>01 0 0000</t>
  </si>
  <si>
    <t>01 1 0000</t>
  </si>
  <si>
    <t>Подпрограмма "Дошкольное образование"</t>
  </si>
  <si>
    <t>01 1 1600</t>
  </si>
  <si>
    <t>01 1 1601</t>
  </si>
  <si>
    <t>Организация питания детей</t>
  </si>
  <si>
    <t>01 1 2400</t>
  </si>
  <si>
    <t>Мероприятия, обеспечивающие функционирование и развитие учреждений</t>
  </si>
  <si>
    <t>01 1 6306</t>
  </si>
  <si>
    <t>01 1 6311</t>
  </si>
  <si>
    <t>01 1 6330</t>
  </si>
  <si>
    <t>01 2 0000</t>
  </si>
  <si>
    <t>01 2 1700</t>
  </si>
  <si>
    <t>01 2 1701</t>
  </si>
  <si>
    <t>01 2 2400</t>
  </si>
  <si>
    <t>01 2 6307</t>
  </si>
  <si>
    <t>01 2 6308</t>
  </si>
  <si>
    <t>01 2 6310</t>
  </si>
  <si>
    <t>01 2 6311</t>
  </si>
  <si>
    <t>01 3 0000</t>
  </si>
  <si>
    <t>Подпрограмма "Дополнительное образование детей"</t>
  </si>
  <si>
    <t>01 3 1800</t>
  </si>
  <si>
    <t>01 3 1801</t>
  </si>
  <si>
    <t>01 3 2400</t>
  </si>
  <si>
    <t>01 4 0000</t>
  </si>
  <si>
    <t>Подпрограмма "Оздоровление, занятость и отдых детей"</t>
  </si>
  <si>
    <t>01 4 1900</t>
  </si>
  <si>
    <t>01 4 1901</t>
  </si>
  <si>
    <t>01 4 2250</t>
  </si>
  <si>
    <t>01 4 2400</t>
  </si>
  <si>
    <t>04 1 4400</t>
  </si>
  <si>
    <t>04 1 4407</t>
  </si>
  <si>
    <t>Реконструкция стадиона в районе городского парка</t>
  </si>
  <si>
    <t>01 4 6320</t>
  </si>
  <si>
    <t>01 1 6316</t>
  </si>
  <si>
    <t>01 5 0000</t>
  </si>
  <si>
    <t>Подпрограмма "Индивидуализация образования"</t>
  </si>
  <si>
    <t>01 5 1910</t>
  </si>
  <si>
    <t>01 5 1911</t>
  </si>
  <si>
    <t>01 5 2136</t>
  </si>
  <si>
    <t>Поддержка талантливой молодежи образовательных учреждений</t>
  </si>
  <si>
    <t>01 6 0000</t>
  </si>
  <si>
    <t>Подпрограмма "Муниципальная система управления образованием"</t>
  </si>
  <si>
    <t>01 6 1920</t>
  </si>
  <si>
    <t>01 6 1921</t>
  </si>
  <si>
    <t>01 6 2100</t>
  </si>
  <si>
    <t>Повышение престижности и привлекательности профессий</t>
  </si>
  <si>
    <t>01 2 6312</t>
  </si>
  <si>
    <t>01 2 6317</t>
  </si>
  <si>
    <t>01 2 6318</t>
  </si>
  <si>
    <t>01 3 7200</t>
  </si>
  <si>
    <t>07 0 0000</t>
  </si>
  <si>
    <t>Муниципальная программа "Жилище и транспорт"</t>
  </si>
  <si>
    <t>07 3 0000</t>
  </si>
  <si>
    <t>07 3 4400</t>
  </si>
  <si>
    <t>07 3 4404</t>
  </si>
  <si>
    <t>01 1 2197</t>
  </si>
  <si>
    <t>01 2 2197</t>
  </si>
  <si>
    <t>01 6 2198</t>
  </si>
  <si>
    <t>04 2 2198</t>
  </si>
  <si>
    <t>08 0 0000</t>
  </si>
  <si>
    <t>Муниципальная программа "Комплексное благоустройство территории города Березники"</t>
  </si>
  <si>
    <t>08 1 0000</t>
  </si>
  <si>
    <t>Подпрограмма "Благоустройство городских территорий"</t>
  </si>
  <si>
    <t>08 1 4400</t>
  </si>
  <si>
    <t>08 1 4403</t>
  </si>
  <si>
    <t>Строительство кладбища на площадке южнее производственной базы по пр. Ленина, 92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</si>
  <si>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</si>
  <si>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Стипендиальное обеспечение и дополнительные формы материальной поддержки</t>
  </si>
  <si>
    <t>04 0 0000</t>
  </si>
  <si>
    <t>Средства на поощрения, применяемые администрацией г. Березники</t>
  </si>
  <si>
    <t>04 2 0000</t>
  </si>
  <si>
    <t xml:space="preserve">Подпрограмма "Подготовка спортивного резерва, развитие спорта высших достижений" </t>
  </si>
  <si>
    <t>04 2 1400</t>
  </si>
  <si>
    <t>04 2 1401</t>
  </si>
  <si>
    <t>04 2 2100</t>
  </si>
  <si>
    <t>04 2 2250</t>
  </si>
  <si>
    <t>04 2 2400</t>
  </si>
  <si>
    <t>04 2 2530</t>
  </si>
  <si>
    <t xml:space="preserve">Участие спортсменов в краевых, всероссийских и международных соревнованиях, УТС, медицинских обследованиях </t>
  </si>
  <si>
    <t>1102</t>
  </si>
  <si>
    <t>Массовый спорт</t>
  </si>
  <si>
    <t>04 1 0000</t>
  </si>
  <si>
    <t>Подпрограмма "Развитие массовой физической культуры и спорта"</t>
  </si>
  <si>
    <t>04 1 1300</t>
  </si>
  <si>
    <t>04 1 1301</t>
  </si>
  <si>
    <t>04 1 2230</t>
  </si>
  <si>
    <t>04 1 2240</t>
  </si>
  <si>
    <t>Обучение плаванию детей начальной школы (3 класс)</t>
  </si>
  <si>
    <t>04 1 2400</t>
  </si>
  <si>
    <t xml:space="preserve">Другие вопросы в области физической культуры и спорта </t>
  </si>
  <si>
    <t xml:space="preserve">Составление протоколов об административных правонарушениях </t>
  </si>
  <si>
    <t>Образование комиссий по делам несовершеннолетних и защите их прав и организация их деятельности</t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</si>
  <si>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</si>
  <si>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</si>
  <si>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</si>
  <si>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</si>
  <si>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</si>
  <si>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</si>
  <si>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600</t>
  </si>
  <si>
    <t>Предоставление субсидий бюджетным, автономным учреждениям и иным некоммерческим организациям</t>
  </si>
  <si>
    <t>400</t>
  </si>
  <si>
    <t>700</t>
  </si>
  <si>
    <t>1000</t>
  </si>
  <si>
    <t>Социальная политика</t>
  </si>
  <si>
    <t>1001</t>
  </si>
  <si>
    <t>Пенсионное обеспечение</t>
  </si>
  <si>
    <t>0408</t>
  </si>
  <si>
    <t>Транспорт</t>
  </si>
  <si>
    <t>1003</t>
  </si>
  <si>
    <t>Социальное обеспечение населения</t>
  </si>
  <si>
    <t>Глава муниципального образования</t>
  </si>
  <si>
    <t>Председатель представительного органа муниципального образования</t>
  </si>
  <si>
    <t>0407</t>
  </si>
  <si>
    <t>Лесное хозяйство</t>
  </si>
  <si>
    <t>Руководитель контрольно-счетной палаты муниципального образования и его заместители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</si>
  <si>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</si>
  <si>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</si>
  <si>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</si>
  <si>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 исполнительных органов государственной 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</si>
  <si>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</si>
  <si>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муниципального образования</t>
  </si>
  <si>
    <t>0314</t>
  </si>
  <si>
    <t>0605</t>
  </si>
  <si>
    <t>0111</t>
  </si>
  <si>
    <t>Физическая культура и спорт</t>
  </si>
  <si>
    <t>1300</t>
  </si>
  <si>
    <t>1301</t>
  </si>
  <si>
    <t>0113</t>
  </si>
  <si>
    <t>0503</t>
  </si>
  <si>
    <t>Благоустройство</t>
  </si>
  <si>
    <t>0505</t>
  </si>
  <si>
    <t>Депутаты представительного органа муниципального образования, работающие на не постоянной основе</t>
  </si>
  <si>
    <t>Обслуживание муниципального долга</t>
  </si>
  <si>
    <t>Пенсии за выслугу лет лицам, замещавшим муниципальные должности муниципальной службы</t>
  </si>
  <si>
    <t>1100</t>
  </si>
  <si>
    <t>к решению Березниковской  городской Думы</t>
  </si>
  <si>
    <t>Ведомство</t>
  </si>
  <si>
    <t>921</t>
  </si>
  <si>
    <t>Администрация города Березники</t>
  </si>
  <si>
    <t>0804</t>
  </si>
  <si>
    <t>Другие вопросы в области культуры, кинематографии</t>
  </si>
  <si>
    <t>1105</t>
  </si>
  <si>
    <t>Ведомственная структура расходов бюджета города Березники</t>
  </si>
  <si>
    <t>0412</t>
  </si>
  <si>
    <t>Другие вопросы в области национальной экономики</t>
  </si>
  <si>
    <t>к решению Березниковской городской Думы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</si>
  <si>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</si>
  <si>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</si>
  <si>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</si>
  <si>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</si>
  <si>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</si>
  <si>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0102</t>
  </si>
  <si>
    <t>0103</t>
  </si>
  <si>
    <t>0104</t>
  </si>
  <si>
    <t>0106</t>
  </si>
  <si>
    <t>Резервные фонды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</si>
  <si>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</si>
  <si>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</si>
  <si>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</si>
  <si>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</si>
  <si>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</si>
  <si>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</si>
  <si>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</si>
  <si>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</si>
  <si>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</si>
  <si>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</si>
  <si>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</si>
  <si>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</si>
  <si>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Другие вопросы в области жилищно-коммунального хозяйства</t>
  </si>
  <si>
    <t>0600</t>
  </si>
  <si>
    <t>Охрана окружающей среды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</si>
  <si>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</si>
  <si>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</si>
  <si>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</si>
  <si>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</si>
  <si>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</si>
  <si>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</si>
  <si>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</si>
  <si>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</si>
  <si>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</si>
  <si>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</si>
  <si>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</si>
  <si>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</si>
  <si>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</si>
  <si>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</si>
  <si>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Обслуживание государственного и муниципального долга</t>
  </si>
  <si>
    <t>1006</t>
  </si>
  <si>
    <t>Другие вопросы в области социальной политики</t>
  </si>
  <si>
    <t>0409</t>
  </si>
  <si>
    <t>Дорожное хозяйство (дорожные фонды)</t>
  </si>
  <si>
    <t>1004</t>
  </si>
  <si>
    <t>Охрана семьи и детства</t>
  </si>
  <si>
    <t>Обслуживание государственного внутреннего и  муниципального долга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</si>
  <si>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</si>
  <si>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Культура, кинематография</t>
  </si>
  <si>
    <t>07 2 0000</t>
  </si>
  <si>
    <t>Подпрограмма "Транспорт"</t>
  </si>
  <si>
    <t>07 2 8006</t>
  </si>
  <si>
    <t>Организация транспортного обслуживания населения</t>
  </si>
  <si>
    <t>06 0 0000</t>
  </si>
  <si>
    <t xml:space="preserve">Муниципальная программа "Развитие малого и среднего предпринимательства в городе Березники" </t>
  </si>
  <si>
    <t>06 1 0000</t>
  </si>
  <si>
    <t>Подпрограмма "Вовлечение жителей города Березники, обладающих деловой активностью в предпринимательскую деятельность"</t>
  </si>
  <si>
    <t>06 1 2310</t>
  </si>
  <si>
    <t>Содействие развитию молодежного предпринимательства</t>
  </si>
  <si>
    <t>06 1 2320</t>
  </si>
  <si>
    <t>Популяризация роли предпринимательства в обществе</t>
  </si>
  <si>
    <t>06 2 0000</t>
  </si>
  <si>
    <t>Подпрограмма "Формирование благоприятной среды для развития малого и среднего предпринимательства в городе Березники"</t>
  </si>
  <si>
    <t>06 2 2330</t>
  </si>
  <si>
    <t>Развитие предпринимательской грамотности целевых групп граждан и повышение компетенций их сотрудников, информирование субъектов малого и среднего предпринимательства</t>
  </si>
  <si>
    <t>06 2 2340</t>
  </si>
  <si>
    <t>Содействие в формировании благоприятных условий для развития малого и среднего предпринимательства</t>
  </si>
  <si>
    <t>06 2 8001</t>
  </si>
  <si>
    <t>Оказание финансовой поддержки субъектам малого и среднего предпринимательства</t>
  </si>
  <si>
    <t>06 2 8002</t>
  </si>
  <si>
    <t>Содействие развитию микрофинансирования</t>
  </si>
  <si>
    <t>07 1 0000</t>
  </si>
  <si>
    <t>Подпрограмма "Жилище"</t>
  </si>
  <si>
    <t>07 1 2620</t>
  </si>
  <si>
    <t>07 1 8004</t>
  </si>
  <si>
    <t>Капитальный ремонт (замена) лифтов многоквартирных домов</t>
  </si>
  <si>
    <t>07 1 8005</t>
  </si>
  <si>
    <t>Приведение в нормативное и безопасное состояние зеленого хозяйства придомовых территорий многоквартирных домов</t>
  </si>
  <si>
    <t>Подпрограмма  "Газификация районов индивидуальной застройки города"</t>
  </si>
  <si>
    <t>08 2 0000</t>
  </si>
  <si>
    <t>Подпрограмма "Совершенствование и развитие сети автомобильных дорог"</t>
  </si>
  <si>
    <t>08 2 2807</t>
  </si>
  <si>
    <t xml:space="preserve">Капитальный ремонт автомобильных дорог общего пользования местного значения </t>
  </si>
  <si>
    <t>08 2 2808</t>
  </si>
  <si>
    <t>08 2 2810</t>
  </si>
  <si>
    <t>08 1 2801</t>
  </si>
  <si>
    <t>Приведение в нормативное состояние зеленого хозяйства</t>
  </si>
  <si>
    <t>08 1 2802</t>
  </si>
  <si>
    <t>Содержание сетей наружного освещения</t>
  </si>
  <si>
    <t>08 1 2803</t>
  </si>
  <si>
    <t>Благоустройство парков и скверов и прочие мероприятия по благоустройству</t>
  </si>
  <si>
    <t>08 1 2804</t>
  </si>
  <si>
    <t>Содержание и ремонт мест захоронения</t>
  </si>
  <si>
    <t>08 1 4401</t>
  </si>
  <si>
    <t>08 1 8007</t>
  </si>
  <si>
    <t>Содержание общественных туалетных модулей</t>
  </si>
  <si>
    <t>08 3 0000</t>
  </si>
  <si>
    <t>Подпрограмма "Создание благоприятной экологической обстановки"</t>
  </si>
  <si>
    <t>08 3 2813</t>
  </si>
  <si>
    <t>Проведение санитарно-профилактических мероприятий</t>
  </si>
  <si>
    <t xml:space="preserve">08 0 0000  </t>
  </si>
  <si>
    <t>08 3 2812</t>
  </si>
  <si>
    <t>Мониторинг ливневых вод</t>
  </si>
  <si>
    <t>0603</t>
  </si>
  <si>
    <t>Охрана объектов растительного и животного мира и среды их обитания</t>
  </si>
  <si>
    <t>Содержание городской Доски Почета</t>
  </si>
  <si>
    <t>Обслуживание лицевых счетов органов государственной власти Пермского края, государственных краевых учреждений</t>
  </si>
  <si>
    <t>Раздел, подраздел</t>
  </si>
  <si>
    <t>Непрограммные мероприятия</t>
  </si>
  <si>
    <t>90 0 0000</t>
  </si>
  <si>
    <t>Управление культуры и молодежной политики администрации города Березники</t>
  </si>
  <si>
    <t>Обеспечение деятельности казенных учреждений</t>
  </si>
  <si>
    <t>03 0 0000</t>
  </si>
  <si>
    <t>03 2 0000</t>
  </si>
  <si>
    <t>90 0 0006</t>
  </si>
  <si>
    <t>ВСЕГО РАСХОДОВ</t>
  </si>
  <si>
    <t>на 2016-2017 годы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</si>
  <si>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бюджета города Березники на 2016-2017 годы</t>
  </si>
  <si>
    <t>Предоставление субсидий органам местного самоуправления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</si>
  <si>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</si>
  <si>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Выполнение работы по организации досуга и созданию условий для массового отдыха граждан</t>
  </si>
  <si>
    <t>Сохранение и популяризация историко-культурного наследия города</t>
  </si>
  <si>
    <t>Подпрограмма "Организация деятельности по реализации функций и оказанию муниципальных услуг"</t>
  </si>
  <si>
    <t>Предоставление общедоступного и бесплатного дошкольного, начального, основного, среднего общего образования по основным и адаптированным основным общеобразовательным программам в специальных (коррекционных) образовательных организациях для обучающихся, воспитанников с ограниченными возможностями здоровья, специальных учебно-воспитательных организациях открытого типа, оздоровительных образовательных организациях санаторного типа для детей, нуждающихся в длительном лечении</t>
  </si>
  <si>
    <t>Предоставление субсидий бюджетным, автономным учреждениям и иным некоммерческим организациям (муниципальное задание)</t>
  </si>
  <si>
    <t>Предоставление субсидий бюджетным, автономным учреждениям и иным некоммерческим организациям (целевая субсидия)</t>
  </si>
  <si>
    <t>Подготовка специалистов с высшим образованием по специальности "Актерское искусство"</t>
  </si>
  <si>
    <t>Предоставление услуги по организации отдыха и оздоровления детей</t>
  </si>
  <si>
    <t>Дополнительные меры социальной поддержки педагогических работников организаций дополнительного образования</t>
  </si>
  <si>
    <t>Приложение 4</t>
  </si>
  <si>
    <t>Приложение 6</t>
  </si>
  <si>
    <t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t>
  </si>
  <si>
    <t>Предоставление образовательной услуги дополнительного образования спортивной направленности в организациях дополнительного образования</t>
  </si>
  <si>
    <t>Подпрограмма "Обеспечение реализации программы"</t>
  </si>
  <si>
    <t>от 16 декабря 2014 г. № 758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</si>
</sst>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_ ;[Red]\-#,##0\ "/>
    <numFmt numFmtId="167" formatCode="#,##0.0_ ;[Red]\-#,##0.0\ "/>
    <numFmt numFmtId="168" formatCode="#,##0.0;\-#,##0.0"/>
    <numFmt numFmtId="169" formatCode="#,##0.0"/>
    <numFmt numFmtId="170" formatCode="#,##0.000"/>
    <numFmt numFmtId="171" formatCode="0_ ;[Red]\-0\ "/>
    <numFmt numFmtId="172" formatCode="#,##0_р_."/>
    <numFmt numFmtId="173" formatCode="#,##0.0_ ;\-#,##0.0\ "/>
    <numFmt numFmtId="174" formatCode="#,##0.00_ ;[Red]\-#,##0.00\ "/>
    <numFmt numFmtId="175" formatCode="0.000%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;[Red]\-#,##0.0"/>
    <numFmt numFmtId="193" formatCode="0.0_ ;[Red]\-0.0\ "/>
    <numFmt numFmtId="194" formatCode="d\ mmmm\,\ yyyy"/>
    <numFmt numFmtId="195" formatCode="#,##0.000_ ;[Red]\-#,##0.000\ "/>
    <numFmt numFmtId="196" formatCode="_*\ &quot; &quot;_-"/>
    <numFmt numFmtId="197" formatCode="_-* #,##0_-;\-* #,##0_-;_-* &quot; &quot;_-;_-@_-"/>
    <numFmt numFmtId="198" formatCode="_-* #,##0.0&quot;р.&quot;_-;\-* #,##0.0&quot;р.&quot;_-;_-* &quot;-&quot;?&quot;р.&quot;_-;_-@_-"/>
    <numFmt numFmtId="199" formatCode="_-* #,##0.0_р_._-;\-* #,##0.0_р_._-;_-* &quot;-&quot;?_р_._-;_-@_-"/>
    <numFmt numFmtId="200" formatCode="_-* #,##0.00_р_._-;\-* #,##0.00_р_._-;_-* &quot;-&quot;?_р_._-;_-@_-"/>
    <numFmt numFmtId="201" formatCode="_-* #,##0_р_._-;\-* #,##0_р_._-;_-* &quot;-&quot;?_р_._-;_-@_-"/>
    <numFmt numFmtId="202" formatCode="[$-FC19]d\ mmmm\ yyyy\ &quot;г.&quot;"/>
  </numFmts>
  <fonts count="64">
    <font>
      <sz val="10"/>
      <name val="Arial Cyr"/>
      <family val="0"/>
    </font>
    <font>
      <sz val="12"/>
      <name val="Arial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b/>
      <i/>
      <sz val="12"/>
      <name val="Times New Roman Cyr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sz val="10"/>
      <color indexed="10"/>
      <name val="Times New Roman Cyr"/>
      <family val="1"/>
    </font>
    <font>
      <b/>
      <sz val="10"/>
      <color indexed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color indexed="10"/>
      <name val="Times New Roman Cyr"/>
      <family val="1"/>
    </font>
    <font>
      <i/>
      <sz val="10"/>
      <color indexed="10"/>
      <name val="Times New Roman Cyr"/>
      <family val="1"/>
    </font>
    <font>
      <b/>
      <i/>
      <sz val="11"/>
      <color indexed="10"/>
      <name val="Times New Roman Cyr"/>
      <family val="1"/>
    </font>
    <font>
      <sz val="11"/>
      <color indexed="10"/>
      <name val="Times New Roman Cyr"/>
      <family val="1"/>
    </font>
    <font>
      <i/>
      <sz val="10"/>
      <name val="Arial Cyr"/>
      <family val="0"/>
    </font>
    <font>
      <b/>
      <i/>
      <sz val="11"/>
      <name val="Times New Roman Cyr"/>
      <family val="1"/>
    </font>
    <font>
      <i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49" fontId="4" fillId="0" borderId="0" xfId="56" applyNumberFormat="1" applyFont="1" applyAlignment="1">
      <alignment/>
      <protection/>
    </xf>
    <xf numFmtId="49" fontId="5" fillId="0" borderId="0" xfId="56" applyNumberFormat="1" applyFont="1" applyAlignment="1">
      <alignment horizontal="center"/>
      <protection/>
    </xf>
    <xf numFmtId="0" fontId="4" fillId="0" borderId="0" xfId="56" applyFont="1" applyAlignment="1">
      <alignment vertical="center" wrapText="1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69" fontId="7" fillId="0" borderId="10" xfId="56" applyNumberFormat="1" applyFont="1" applyBorder="1" applyAlignment="1">
      <alignment horizontal="center"/>
      <protection/>
    </xf>
    <xf numFmtId="169" fontId="8" fillId="0" borderId="10" xfId="56" applyNumberFormat="1" applyFont="1" applyBorder="1" applyAlignment="1">
      <alignment horizontal="center"/>
      <protection/>
    </xf>
    <xf numFmtId="169" fontId="4" fillId="0" borderId="10" xfId="56" applyNumberFormat="1" applyFont="1" applyBorder="1" applyAlignment="1">
      <alignment horizontal="center"/>
      <protection/>
    </xf>
    <xf numFmtId="169" fontId="7" fillId="0" borderId="10" xfId="56" applyNumberFormat="1" applyFont="1" applyBorder="1" applyAlignment="1">
      <alignment horizontal="center"/>
      <protection/>
    </xf>
    <xf numFmtId="169" fontId="8" fillId="0" borderId="10" xfId="56" applyNumberFormat="1" applyFont="1" applyBorder="1" applyAlignment="1">
      <alignment horizontal="center"/>
      <protection/>
    </xf>
    <xf numFmtId="169" fontId="4" fillId="0" borderId="10" xfId="56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49" fontId="4" fillId="0" borderId="0" xfId="56" applyNumberFormat="1" applyFont="1" applyAlignment="1">
      <alignment horizontal="center"/>
      <protection/>
    </xf>
    <xf numFmtId="0" fontId="6" fillId="0" borderId="10" xfId="56" applyFont="1" applyBorder="1" applyAlignment="1">
      <alignment horizontal="center" vertical="center" wrapText="1"/>
      <protection/>
    </xf>
    <xf numFmtId="169" fontId="4" fillId="0" borderId="0" xfId="0" applyNumberFormat="1" applyFont="1" applyAlignment="1">
      <alignment horizontal="right"/>
    </xf>
    <xf numFmtId="49" fontId="16" fillId="0" borderId="0" xfId="56" applyNumberFormat="1" applyFont="1" applyAlignment="1">
      <alignment horizontal="center"/>
      <protection/>
    </xf>
    <xf numFmtId="0" fontId="0" fillId="0" borderId="0" xfId="0" applyFont="1" applyAlignment="1">
      <alignment/>
    </xf>
    <xf numFmtId="49" fontId="4" fillId="0" borderId="10" xfId="56" applyNumberFormat="1" applyFont="1" applyBorder="1" applyAlignment="1">
      <alignment horizontal="center" vertical="center" textRotation="90" wrapText="1"/>
      <protection/>
    </xf>
    <xf numFmtId="0" fontId="14" fillId="0" borderId="0" xfId="0" applyFont="1" applyAlignment="1">
      <alignment/>
    </xf>
    <xf numFmtId="169" fontId="14" fillId="0" borderId="0" xfId="0" applyNumberFormat="1" applyFont="1" applyAlignment="1">
      <alignment horizontal="right"/>
    </xf>
    <xf numFmtId="0" fontId="0" fillId="0" borderId="0" xfId="0" applyAlignment="1">
      <alignment horizontal="center" wrapText="1"/>
    </xf>
    <xf numFmtId="49" fontId="17" fillId="0" borderId="11" xfId="56" applyNumberFormat="1" applyFont="1" applyBorder="1" applyAlignment="1">
      <alignment/>
      <protection/>
    </xf>
    <xf numFmtId="0" fontId="0" fillId="0" borderId="11" xfId="0" applyBorder="1" applyAlignment="1">
      <alignment/>
    </xf>
    <xf numFmtId="169" fontId="14" fillId="0" borderId="0" xfId="0" applyNumberFormat="1" applyFont="1" applyAlignment="1">
      <alignment horizontal="center" wrapText="1"/>
    </xf>
    <xf numFmtId="169" fontId="4" fillId="0" borderId="10" xfId="56" applyNumberFormat="1" applyFont="1" applyFill="1" applyBorder="1" applyAlignment="1">
      <alignment horizontal="center"/>
      <protection/>
    </xf>
    <xf numFmtId="169" fontId="7" fillId="33" borderId="10" xfId="56" applyNumberFormat="1" applyFont="1" applyFill="1" applyBorder="1" applyAlignment="1">
      <alignment horizontal="center"/>
      <protection/>
    </xf>
    <xf numFmtId="169" fontId="7" fillId="33" borderId="10" xfId="56" applyNumberFormat="1" applyFont="1" applyFill="1" applyBorder="1" applyAlignment="1">
      <alignment horizontal="center"/>
      <protection/>
    </xf>
    <xf numFmtId="169" fontId="4" fillId="33" borderId="10" xfId="56" applyNumberFormat="1" applyFont="1" applyFill="1" applyBorder="1" applyAlignment="1">
      <alignment horizontal="center"/>
      <protection/>
    </xf>
    <xf numFmtId="169" fontId="4" fillId="33" borderId="10" xfId="56" applyNumberFormat="1" applyFont="1" applyFill="1" applyBorder="1" applyAlignment="1">
      <alignment horizontal="center"/>
      <protection/>
    </xf>
    <xf numFmtId="169" fontId="8" fillId="33" borderId="10" xfId="56" applyNumberFormat="1" applyFont="1" applyFill="1" applyBorder="1" applyAlignment="1">
      <alignment horizontal="center"/>
      <protection/>
    </xf>
    <xf numFmtId="49" fontId="7" fillId="0" borderId="10" xfId="58" applyNumberFormat="1" applyFont="1" applyBorder="1" applyAlignment="1">
      <alignment horizontal="center"/>
      <protection/>
    </xf>
    <xf numFmtId="49" fontId="8" fillId="0" borderId="10" xfId="58" applyNumberFormat="1" applyFont="1" applyBorder="1" applyAlignment="1">
      <alignment horizontal="center"/>
      <protection/>
    </xf>
    <xf numFmtId="3" fontId="7" fillId="0" borderId="10" xfId="58" applyNumberFormat="1" applyFont="1" applyBorder="1" applyAlignment="1">
      <alignment wrapText="1"/>
      <protection/>
    </xf>
    <xf numFmtId="49" fontId="4" fillId="0" borderId="10" xfId="58" applyNumberFormat="1" applyFont="1" applyBorder="1" applyAlignment="1">
      <alignment horizontal="center"/>
      <protection/>
    </xf>
    <xf numFmtId="49" fontId="4" fillId="0" borderId="12" xfId="58" applyNumberFormat="1" applyFont="1" applyBorder="1" applyAlignment="1">
      <alignment horizontal="center"/>
      <protection/>
    </xf>
    <xf numFmtId="49" fontId="4" fillId="0" borderId="10" xfId="58" applyNumberFormat="1" applyFont="1" applyBorder="1" applyAlignment="1">
      <alignment horizontal="left" wrapText="1"/>
      <protection/>
    </xf>
    <xf numFmtId="49" fontId="4" fillId="0" borderId="10" xfId="58" applyNumberFormat="1" applyFont="1" applyBorder="1" applyAlignment="1">
      <alignment horizontal="center"/>
      <protection/>
    </xf>
    <xf numFmtId="3" fontId="4" fillId="0" borderId="10" xfId="58" applyNumberFormat="1" applyFont="1" applyBorder="1" applyAlignment="1">
      <alignment wrapText="1"/>
      <protection/>
    </xf>
    <xf numFmtId="49" fontId="9" fillId="0" borderId="10" xfId="58" applyNumberFormat="1" applyFont="1" applyBorder="1" applyAlignment="1">
      <alignment horizontal="center"/>
      <protection/>
    </xf>
    <xf numFmtId="3" fontId="4" fillId="0" borderId="10" xfId="58" applyNumberFormat="1" applyFont="1" applyBorder="1" applyAlignment="1">
      <alignment wrapText="1"/>
      <protection/>
    </xf>
    <xf numFmtId="49" fontId="4" fillId="0" borderId="12" xfId="58" applyNumberFormat="1" applyFont="1" applyBorder="1" applyAlignment="1">
      <alignment horizontal="center" wrapText="1"/>
      <protection/>
    </xf>
    <xf numFmtId="3" fontId="4" fillId="0" borderId="13" xfId="58" applyNumberFormat="1" applyFont="1" applyBorder="1" applyAlignment="1">
      <alignment horizontal="left" wrapText="1"/>
      <protection/>
    </xf>
    <xf numFmtId="49" fontId="7" fillId="0" borderId="10" xfId="58" applyNumberFormat="1" applyFont="1" applyBorder="1" applyAlignment="1">
      <alignment horizontal="center"/>
      <protection/>
    </xf>
    <xf numFmtId="49" fontId="5" fillId="0" borderId="10" xfId="56" applyNumberFormat="1" applyFont="1" applyBorder="1" applyAlignment="1">
      <alignment horizontal="center"/>
      <protection/>
    </xf>
    <xf numFmtId="49" fontId="4" fillId="0" borderId="10" xfId="56" applyNumberFormat="1" applyFont="1" applyBorder="1" applyAlignment="1">
      <alignment horizontal="center"/>
      <protection/>
    </xf>
    <xf numFmtId="49" fontId="8" fillId="0" borderId="12" xfId="58" applyNumberFormat="1" applyFont="1" applyBorder="1" applyAlignment="1">
      <alignment horizontal="center"/>
      <protection/>
    </xf>
    <xf numFmtId="3" fontId="4" fillId="0" borderId="14" xfId="58" applyNumberFormat="1" applyFont="1" applyBorder="1" applyAlignment="1">
      <alignment horizontal="left" wrapText="1"/>
      <protection/>
    </xf>
    <xf numFmtId="3" fontId="4" fillId="0" borderId="14" xfId="58" applyNumberFormat="1" applyFont="1" applyBorder="1" applyAlignment="1">
      <alignment wrapText="1"/>
      <protection/>
    </xf>
    <xf numFmtId="3" fontId="4" fillId="0" borderId="14" xfId="58" applyNumberFormat="1" applyFont="1" applyBorder="1" applyAlignment="1">
      <alignment wrapText="1"/>
      <protection/>
    </xf>
    <xf numFmtId="3" fontId="8" fillId="0" borderId="10" xfId="58" applyNumberFormat="1" applyFont="1" applyBorder="1" applyAlignment="1">
      <alignment horizontal="center" wrapText="1"/>
      <protection/>
    </xf>
    <xf numFmtId="3" fontId="8" fillId="0" borderId="14" xfId="58" applyNumberFormat="1" applyFont="1" applyBorder="1" applyAlignment="1">
      <alignment horizontal="left" wrapText="1"/>
      <protection/>
    </xf>
    <xf numFmtId="49" fontId="7" fillId="0" borderId="12" xfId="58" applyNumberFormat="1" applyFont="1" applyBorder="1" applyAlignment="1">
      <alignment horizontal="center"/>
      <protection/>
    </xf>
    <xf numFmtId="3" fontId="4" fillId="0" borderId="10" xfId="58" applyNumberFormat="1" applyFont="1" applyBorder="1" applyAlignment="1">
      <alignment horizontal="center" wrapText="1"/>
      <protection/>
    </xf>
    <xf numFmtId="3" fontId="8" fillId="0" borderId="13" xfId="58" applyNumberFormat="1" applyFont="1" applyBorder="1" applyAlignment="1">
      <alignment horizontal="left" wrapText="1"/>
      <protection/>
    </xf>
    <xf numFmtId="3" fontId="4" fillId="0" borderId="12" xfId="58" applyNumberFormat="1" applyFont="1" applyBorder="1" applyAlignment="1">
      <alignment horizontal="center" wrapText="1"/>
      <protection/>
    </xf>
    <xf numFmtId="49" fontId="4" fillId="0" borderId="13" xfId="58" applyNumberFormat="1" applyFont="1" applyBorder="1" applyAlignment="1">
      <alignment horizontal="left" wrapText="1"/>
      <protection/>
    </xf>
    <xf numFmtId="49" fontId="4" fillId="0" borderId="12" xfId="58" applyNumberFormat="1" applyFont="1" applyBorder="1" applyAlignment="1">
      <alignment horizontal="center" wrapText="1"/>
      <protection/>
    </xf>
    <xf numFmtId="3" fontId="4" fillId="0" borderId="13" xfId="58" applyNumberFormat="1" applyFont="1" applyBorder="1" applyAlignment="1">
      <alignment horizontal="left" wrapText="1"/>
      <protection/>
    </xf>
    <xf numFmtId="49" fontId="19" fillId="0" borderId="10" xfId="56" applyNumberFormat="1" applyFont="1" applyBorder="1" applyAlignment="1">
      <alignment horizontal="center"/>
      <protection/>
    </xf>
    <xf numFmtId="49" fontId="21" fillId="0" borderId="12" xfId="58" applyNumberFormat="1" applyFont="1" applyBorder="1" applyAlignment="1">
      <alignment horizontal="center"/>
      <protection/>
    </xf>
    <xf numFmtId="49" fontId="19" fillId="0" borderId="12" xfId="58" applyNumberFormat="1" applyFont="1" applyBorder="1" applyAlignment="1">
      <alignment horizontal="center"/>
      <protection/>
    </xf>
    <xf numFmtId="49" fontId="20" fillId="0" borderId="10" xfId="58" applyNumberFormat="1" applyFont="1" applyBorder="1" applyAlignment="1">
      <alignment horizontal="center"/>
      <protection/>
    </xf>
    <xf numFmtId="49" fontId="22" fillId="0" borderId="10" xfId="56" applyNumberFormat="1" applyFont="1" applyBorder="1" applyAlignment="1">
      <alignment horizontal="center"/>
      <protection/>
    </xf>
    <xf numFmtId="49" fontId="21" fillId="0" borderId="10" xfId="58" applyNumberFormat="1" applyFont="1" applyBorder="1" applyAlignment="1">
      <alignment horizontal="center"/>
      <protection/>
    </xf>
    <xf numFmtId="49" fontId="19" fillId="0" borderId="10" xfId="58" applyNumberFormat="1" applyFont="1" applyBorder="1" applyAlignment="1">
      <alignment horizontal="center"/>
      <protection/>
    </xf>
    <xf numFmtId="49" fontId="21" fillId="0" borderId="10" xfId="56" applyNumberFormat="1" applyFont="1" applyBorder="1" applyAlignment="1">
      <alignment horizontal="center" wrapText="1"/>
      <protection/>
    </xf>
    <xf numFmtId="49" fontId="24" fillId="0" borderId="12" xfId="58" applyNumberFormat="1" applyFont="1" applyBorder="1" applyAlignment="1">
      <alignment horizontal="center"/>
      <protection/>
    </xf>
    <xf numFmtId="49" fontId="25" fillId="0" borderId="12" xfId="58" applyNumberFormat="1" applyFont="1" applyBorder="1" applyAlignment="1">
      <alignment horizontal="center"/>
      <protection/>
    </xf>
    <xf numFmtId="169" fontId="5" fillId="0" borderId="10" xfId="56" applyNumberFormat="1" applyFont="1" applyBorder="1" applyAlignment="1">
      <alignment horizontal="center"/>
      <protection/>
    </xf>
    <xf numFmtId="49" fontId="4" fillId="0" borderId="12" xfId="58" applyNumberFormat="1" applyFont="1" applyBorder="1" applyAlignment="1">
      <alignment horizontal="center"/>
      <protection/>
    </xf>
    <xf numFmtId="49" fontId="8" fillId="0" borderId="12" xfId="58" applyNumberFormat="1" applyFont="1" applyBorder="1" applyAlignment="1">
      <alignment horizontal="center"/>
      <protection/>
    </xf>
    <xf numFmtId="3" fontId="7" fillId="0" borderId="10" xfId="58" applyNumberFormat="1" applyFont="1" applyBorder="1" applyAlignment="1">
      <alignment horizontal="center" wrapText="1"/>
      <protection/>
    </xf>
    <xf numFmtId="3" fontId="7" fillId="0" borderId="14" xfId="58" applyNumberFormat="1" applyFont="1" applyBorder="1" applyAlignment="1">
      <alignment horizontal="left" wrapText="1"/>
      <protection/>
    </xf>
    <xf numFmtId="169" fontId="8" fillId="33" borderId="10" xfId="56" applyNumberFormat="1" applyFont="1" applyFill="1" applyBorder="1" applyAlignment="1">
      <alignment horizontal="center"/>
      <protection/>
    </xf>
    <xf numFmtId="3" fontId="4" fillId="0" borderId="11" xfId="58" applyNumberFormat="1" applyFont="1" applyBorder="1" applyAlignment="1">
      <alignment wrapText="1"/>
      <protection/>
    </xf>
    <xf numFmtId="49" fontId="8" fillId="0" borderId="10" xfId="56" applyNumberFormat="1" applyFont="1" applyBorder="1" applyAlignment="1">
      <alignment horizontal="center"/>
      <protection/>
    </xf>
    <xf numFmtId="3" fontId="8" fillId="0" borderId="11" xfId="58" applyNumberFormat="1" applyFont="1" applyBorder="1" applyAlignment="1">
      <alignment horizontal="left" wrapText="1"/>
      <protection/>
    </xf>
    <xf numFmtId="49" fontId="8" fillId="0" borderId="14" xfId="58" applyNumberFormat="1" applyFont="1" applyBorder="1" applyAlignment="1">
      <alignment horizontal="left" wrapText="1"/>
      <protection/>
    </xf>
    <xf numFmtId="49" fontId="8" fillId="0" borderId="10" xfId="58" applyNumberFormat="1" applyFont="1" applyBorder="1" applyAlignment="1">
      <alignment horizontal="left" wrapText="1"/>
      <protection/>
    </xf>
    <xf numFmtId="3" fontId="4" fillId="0" borderId="14" xfId="58" applyNumberFormat="1" applyFont="1" applyBorder="1" applyAlignment="1">
      <alignment horizontal="left" wrapText="1"/>
      <protection/>
    </xf>
    <xf numFmtId="49" fontId="4" fillId="0" borderId="10" xfId="58" applyNumberFormat="1" applyFont="1" applyBorder="1" applyAlignment="1">
      <alignment horizontal="center" wrapText="1"/>
      <protection/>
    </xf>
    <xf numFmtId="49" fontId="8" fillId="0" borderId="10" xfId="58" applyNumberFormat="1" applyFont="1" applyBorder="1" applyAlignment="1">
      <alignment horizontal="left" wrapText="1"/>
      <protection/>
    </xf>
    <xf numFmtId="49" fontId="8" fillId="0" borderId="14" xfId="58" applyNumberFormat="1" applyFont="1" applyBorder="1" applyAlignment="1">
      <alignment horizontal="left" wrapText="1"/>
      <protection/>
    </xf>
    <xf numFmtId="49" fontId="4" fillId="0" borderId="14" xfId="58" applyNumberFormat="1" applyFont="1" applyBorder="1" applyAlignment="1">
      <alignment horizontal="left" wrapText="1"/>
      <protection/>
    </xf>
    <xf numFmtId="49" fontId="4" fillId="0" borderId="14" xfId="58" applyNumberFormat="1" applyFont="1" applyBorder="1" applyAlignment="1">
      <alignment horizontal="left" wrapText="1"/>
      <protection/>
    </xf>
    <xf numFmtId="49" fontId="8" fillId="0" borderId="10" xfId="58" applyNumberFormat="1" applyFont="1" applyBorder="1" applyAlignment="1">
      <alignment horizontal="center"/>
      <protection/>
    </xf>
    <xf numFmtId="3" fontId="8" fillId="0" borderId="14" xfId="58" applyNumberFormat="1" applyFont="1" applyBorder="1" applyAlignment="1">
      <alignment wrapText="1"/>
      <protection/>
    </xf>
    <xf numFmtId="3" fontId="7" fillId="0" borderId="14" xfId="58" applyNumberFormat="1" applyFont="1" applyBorder="1" applyAlignment="1">
      <alignment wrapText="1"/>
      <protection/>
    </xf>
    <xf numFmtId="49" fontId="4" fillId="0" borderId="13" xfId="58" applyNumberFormat="1" applyFont="1" applyBorder="1" applyAlignment="1">
      <alignment horizontal="left" wrapText="1"/>
      <protection/>
    </xf>
    <xf numFmtId="49" fontId="7" fillId="0" borderId="10" xfId="58" applyNumberFormat="1" applyFont="1" applyBorder="1" applyAlignment="1">
      <alignment horizontal="left"/>
      <protection/>
    </xf>
    <xf numFmtId="49" fontId="8" fillId="0" borderId="10" xfId="58" applyNumberFormat="1" applyFont="1" applyBorder="1" applyAlignment="1">
      <alignment horizontal="left"/>
      <protection/>
    </xf>
    <xf numFmtId="49" fontId="4" fillId="33" borderId="10" xfId="58" applyNumberFormat="1" applyFont="1" applyFill="1" applyBorder="1" applyAlignment="1">
      <alignment horizontal="center"/>
      <protection/>
    </xf>
    <xf numFmtId="49" fontId="4" fillId="33" borderId="12" xfId="58" applyNumberFormat="1" applyFont="1" applyFill="1" applyBorder="1" applyAlignment="1">
      <alignment horizontal="center"/>
      <protection/>
    </xf>
    <xf numFmtId="3" fontId="4" fillId="0" borderId="11" xfId="58" applyNumberFormat="1" applyFont="1" applyBorder="1" applyAlignment="1">
      <alignment horizontal="left" wrapText="1"/>
      <protection/>
    </xf>
    <xf numFmtId="3" fontId="4" fillId="33" borderId="11" xfId="58" applyNumberFormat="1" applyFont="1" applyFill="1" applyBorder="1" applyAlignment="1">
      <alignment wrapText="1"/>
      <protection/>
    </xf>
    <xf numFmtId="49" fontId="8" fillId="0" borderId="10" xfId="58" applyNumberFormat="1" applyFont="1" applyFill="1" applyBorder="1" applyAlignment="1">
      <alignment horizontal="center"/>
      <protection/>
    </xf>
    <xf numFmtId="49" fontId="7" fillId="0" borderId="10" xfId="58" applyNumberFormat="1" applyFont="1" applyFill="1" applyBorder="1" applyAlignment="1">
      <alignment horizontal="center"/>
      <protection/>
    </xf>
    <xf numFmtId="3" fontId="8" fillId="0" borderId="10" xfId="58" applyNumberFormat="1" applyFont="1" applyFill="1" applyBorder="1" applyAlignment="1">
      <alignment horizontal="center" wrapText="1"/>
      <protection/>
    </xf>
    <xf numFmtId="169" fontId="8" fillId="0" borderId="10" xfId="56" applyNumberFormat="1" applyFont="1" applyFill="1" applyBorder="1" applyAlignment="1">
      <alignment horizontal="center"/>
      <protection/>
    </xf>
    <xf numFmtId="49" fontId="8" fillId="0" borderId="10" xfId="56" applyNumberFormat="1" applyFont="1" applyBorder="1" applyAlignment="1">
      <alignment horizontal="center" wrapText="1"/>
      <protection/>
    </xf>
    <xf numFmtId="49" fontId="7" fillId="0" borderId="10" xfId="56" applyNumberFormat="1" applyFont="1" applyBorder="1" applyAlignment="1">
      <alignment horizontal="center" textRotation="90" wrapText="1"/>
      <protection/>
    </xf>
    <xf numFmtId="166" fontId="8" fillId="0" borderId="14" xfId="58" applyNumberFormat="1" applyFont="1" applyBorder="1" applyAlignment="1">
      <alignment wrapText="1"/>
      <protection/>
    </xf>
    <xf numFmtId="3" fontId="7" fillId="0" borderId="10" xfId="58" applyNumberFormat="1" applyFont="1" applyBorder="1" applyAlignment="1">
      <alignment wrapText="1"/>
      <protection/>
    </xf>
    <xf numFmtId="3" fontId="4" fillId="0" borderId="13" xfId="58" applyNumberFormat="1" applyFont="1" applyBorder="1" applyAlignment="1">
      <alignment wrapText="1"/>
      <protection/>
    </xf>
    <xf numFmtId="3" fontId="8" fillId="0" borderId="14" xfId="58" applyNumberFormat="1" applyFont="1" applyBorder="1" applyAlignment="1">
      <alignment wrapText="1"/>
      <protection/>
    </xf>
    <xf numFmtId="49" fontId="7" fillId="0" borderId="10" xfId="58" applyNumberFormat="1" applyFont="1" applyFill="1" applyBorder="1" applyAlignment="1">
      <alignment horizontal="center"/>
      <protection/>
    </xf>
    <xf numFmtId="3" fontId="7" fillId="0" borderId="10" xfId="58" applyNumberFormat="1" applyFont="1" applyFill="1" applyBorder="1" applyAlignment="1">
      <alignment horizontal="left" wrapText="1"/>
      <protection/>
    </xf>
    <xf numFmtId="169" fontId="7" fillId="0" borderId="10" xfId="56" applyNumberFormat="1" applyFont="1" applyFill="1" applyBorder="1" applyAlignment="1">
      <alignment horizontal="center"/>
      <protection/>
    </xf>
    <xf numFmtId="169" fontId="8" fillId="0" borderId="10" xfId="56" applyNumberFormat="1" applyFont="1" applyFill="1" applyBorder="1" applyAlignment="1">
      <alignment horizontal="center"/>
      <protection/>
    </xf>
    <xf numFmtId="49" fontId="4" fillId="0" borderId="10" xfId="58" applyNumberFormat="1" applyFont="1" applyFill="1" applyBorder="1" applyAlignment="1">
      <alignment horizontal="center"/>
      <protection/>
    </xf>
    <xf numFmtId="3" fontId="9" fillId="0" borderId="12" xfId="58" applyNumberFormat="1" applyFont="1" applyFill="1" applyBorder="1" applyAlignment="1">
      <alignment horizontal="center" wrapText="1"/>
      <protection/>
    </xf>
    <xf numFmtId="3" fontId="4" fillId="0" borderId="13" xfId="58" applyNumberFormat="1" applyFont="1" applyFill="1" applyBorder="1" applyAlignment="1">
      <alignment horizontal="left" wrapText="1"/>
      <protection/>
    </xf>
    <xf numFmtId="49" fontId="4" fillId="0" borderId="12" xfId="58" applyNumberFormat="1" applyFont="1" applyFill="1" applyBorder="1" applyAlignment="1">
      <alignment horizontal="center" wrapText="1"/>
      <protection/>
    </xf>
    <xf numFmtId="3" fontId="4" fillId="0" borderId="13" xfId="58" applyNumberFormat="1" applyFont="1" applyFill="1" applyBorder="1" applyAlignment="1">
      <alignment wrapText="1"/>
      <protection/>
    </xf>
    <xf numFmtId="49" fontId="4" fillId="0" borderId="12" xfId="58" applyNumberFormat="1" applyFont="1" applyFill="1" applyBorder="1" applyAlignment="1">
      <alignment horizontal="center"/>
      <protection/>
    </xf>
    <xf numFmtId="49" fontId="4" fillId="0" borderId="10" xfId="59" applyNumberFormat="1" applyFont="1" applyFill="1" applyBorder="1" applyAlignment="1">
      <alignment horizontal="center"/>
      <protection/>
    </xf>
    <xf numFmtId="3" fontId="4" fillId="0" borderId="13" xfId="59" applyNumberFormat="1" applyFont="1" applyFill="1" applyBorder="1" applyAlignment="1">
      <alignment wrapText="1"/>
      <protection/>
    </xf>
    <xf numFmtId="49" fontId="4" fillId="0" borderId="12" xfId="59" applyNumberFormat="1" applyFont="1" applyFill="1" applyBorder="1" applyAlignment="1">
      <alignment horizontal="center" wrapText="1"/>
      <protection/>
    </xf>
    <xf numFmtId="3" fontId="4" fillId="0" borderId="13" xfId="59" applyNumberFormat="1" applyFont="1" applyFill="1" applyBorder="1" applyAlignment="1">
      <alignment horizontal="left" wrapText="1"/>
      <protection/>
    </xf>
    <xf numFmtId="49" fontId="4" fillId="0" borderId="10" xfId="58" applyNumberFormat="1" applyFont="1" applyFill="1" applyBorder="1" applyAlignment="1">
      <alignment horizontal="center"/>
      <protection/>
    </xf>
    <xf numFmtId="3" fontId="4" fillId="0" borderId="13" xfId="58" applyNumberFormat="1" applyFont="1" applyFill="1" applyBorder="1" applyAlignment="1">
      <alignment wrapText="1"/>
      <protection/>
    </xf>
    <xf numFmtId="169" fontId="4" fillId="0" borderId="10" xfId="56" applyNumberFormat="1" applyFont="1" applyFill="1" applyBorder="1" applyAlignment="1">
      <alignment horizontal="center"/>
      <protection/>
    </xf>
    <xf numFmtId="49" fontId="7" fillId="0" borderId="10" xfId="59" applyNumberFormat="1" applyFont="1" applyFill="1" applyBorder="1" applyAlignment="1">
      <alignment horizontal="center"/>
      <protection/>
    </xf>
    <xf numFmtId="49" fontId="7" fillId="0" borderId="10" xfId="56" applyNumberFormat="1" applyFont="1" applyFill="1" applyBorder="1" applyAlignment="1">
      <alignment horizontal="center" wrapText="1"/>
      <protection/>
    </xf>
    <xf numFmtId="49" fontId="7" fillId="0" borderId="10" xfId="56" applyNumberFormat="1" applyFont="1" applyFill="1" applyBorder="1" applyAlignment="1">
      <alignment horizontal="center" textRotation="90" wrapText="1"/>
      <protection/>
    </xf>
    <xf numFmtId="49" fontId="8" fillId="0" borderId="10" xfId="56" applyNumberFormat="1" applyFont="1" applyFill="1" applyBorder="1" applyAlignment="1">
      <alignment horizontal="center" wrapText="1"/>
      <protection/>
    </xf>
    <xf numFmtId="49" fontId="14" fillId="0" borderId="10" xfId="57" applyNumberFormat="1" applyFont="1" applyFill="1" applyBorder="1" applyAlignment="1">
      <alignment horizontal="center" wrapText="1"/>
      <protection/>
    </xf>
    <xf numFmtId="0" fontId="15" fillId="0" borderId="14" xfId="57" applyFont="1" applyFill="1" applyBorder="1" applyAlignment="1">
      <alignment wrapText="1"/>
      <protection/>
    </xf>
    <xf numFmtId="169" fontId="15" fillId="0" borderId="10" xfId="57" applyNumberFormat="1" applyFont="1" applyFill="1" applyBorder="1" applyAlignment="1">
      <alignment horizontal="center" wrapText="1"/>
      <protection/>
    </xf>
    <xf numFmtId="49" fontId="7" fillId="0" borderId="10" xfId="56" applyNumberFormat="1" applyFont="1" applyFill="1" applyBorder="1" applyAlignment="1">
      <alignment horizontal="center" wrapText="1"/>
      <protection/>
    </xf>
    <xf numFmtId="169" fontId="13" fillId="0" borderId="10" xfId="57" applyNumberFormat="1" applyFont="1" applyFill="1" applyBorder="1" applyAlignment="1">
      <alignment horizontal="center" wrapText="1"/>
      <protection/>
    </xf>
    <xf numFmtId="49" fontId="14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169" fontId="14" fillId="0" borderId="10" xfId="57" applyNumberFormat="1" applyFont="1" applyFill="1" applyBorder="1" applyAlignment="1">
      <alignment horizontal="center" wrapText="1"/>
      <protection/>
    </xf>
    <xf numFmtId="3" fontId="8" fillId="0" borderId="13" xfId="58" applyNumberFormat="1" applyFont="1" applyBorder="1" applyAlignment="1">
      <alignment horizontal="left" wrapText="1"/>
      <protection/>
    </xf>
    <xf numFmtId="49" fontId="8" fillId="0" borderId="10" xfId="58" applyNumberFormat="1" applyFont="1" applyBorder="1" applyAlignment="1">
      <alignment horizontal="center" wrapText="1"/>
      <protection/>
    </xf>
    <xf numFmtId="49" fontId="4" fillId="0" borderId="10" xfId="59" applyNumberFormat="1" applyFont="1" applyBorder="1" applyAlignment="1">
      <alignment horizontal="center"/>
      <protection/>
    </xf>
    <xf numFmtId="169" fontId="7" fillId="0" borderId="10" xfId="56" applyNumberFormat="1" applyFont="1" applyFill="1" applyBorder="1" applyAlignment="1">
      <alignment horizontal="center"/>
      <protection/>
    </xf>
    <xf numFmtId="49" fontId="9" fillId="0" borderId="10" xfId="56" applyNumberFormat="1" applyFont="1" applyFill="1" applyBorder="1" applyAlignment="1">
      <alignment horizontal="center" wrapText="1"/>
      <protection/>
    </xf>
    <xf numFmtId="49" fontId="4" fillId="0" borderId="14" xfId="58" applyNumberFormat="1" applyFont="1" applyFill="1" applyBorder="1" applyAlignment="1">
      <alignment horizontal="left" wrapText="1"/>
      <protection/>
    </xf>
    <xf numFmtId="49" fontId="7" fillId="0" borderId="10" xfId="56" applyNumberFormat="1" applyFont="1" applyBorder="1" applyAlignment="1">
      <alignment horizontal="center" wrapText="1"/>
      <protection/>
    </xf>
    <xf numFmtId="49" fontId="7" fillId="0" borderId="10" xfId="56" applyNumberFormat="1" applyFont="1" applyBorder="1" applyAlignment="1">
      <alignment horizontal="center" textRotation="90" wrapText="1"/>
      <protection/>
    </xf>
    <xf numFmtId="166" fontId="7" fillId="0" borderId="10" xfId="58" applyNumberFormat="1" applyFont="1" applyBorder="1" applyAlignment="1">
      <alignment wrapText="1"/>
      <protection/>
    </xf>
    <xf numFmtId="3" fontId="4" fillId="0" borderId="10" xfId="58" applyNumberFormat="1" applyFont="1" applyFill="1" applyBorder="1" applyAlignment="1">
      <alignment wrapText="1"/>
      <protection/>
    </xf>
    <xf numFmtId="49" fontId="7" fillId="0" borderId="10" xfId="58" applyNumberFormat="1" applyFont="1" applyFill="1" applyBorder="1" applyAlignment="1">
      <alignment horizontal="center" wrapText="1"/>
      <protection/>
    </xf>
    <xf numFmtId="49" fontId="8" fillId="0" borderId="10" xfId="58" applyNumberFormat="1" applyFont="1" applyFill="1" applyBorder="1" applyAlignment="1">
      <alignment horizontal="center" wrapText="1"/>
      <protection/>
    </xf>
    <xf numFmtId="3" fontId="8" fillId="0" borderId="10" xfId="58" applyNumberFormat="1" applyFont="1" applyFill="1" applyBorder="1" applyAlignment="1">
      <alignment horizontal="left" wrapText="1"/>
      <protection/>
    </xf>
    <xf numFmtId="49" fontId="4" fillId="0" borderId="10" xfId="58" applyNumberFormat="1" applyFont="1" applyFill="1" applyBorder="1" applyAlignment="1">
      <alignment horizontal="center" wrapText="1"/>
      <protection/>
    </xf>
    <xf numFmtId="3" fontId="4" fillId="0" borderId="10" xfId="58" applyNumberFormat="1" applyFont="1" applyFill="1" applyBorder="1" applyAlignment="1">
      <alignment horizontal="left" wrapText="1"/>
      <protection/>
    </xf>
    <xf numFmtId="49" fontId="8" fillId="0" borderId="10" xfId="58" applyNumberFormat="1" applyFont="1" applyFill="1" applyBorder="1" applyAlignment="1">
      <alignment horizontal="center"/>
      <protection/>
    </xf>
    <xf numFmtId="49" fontId="15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3" fontId="7" fillId="0" borderId="10" xfId="58" applyNumberFormat="1" applyFont="1" applyFill="1" applyBorder="1" applyAlignment="1">
      <alignment horizontal="left" wrapText="1"/>
      <protection/>
    </xf>
    <xf numFmtId="3" fontId="8" fillId="0" borderId="10" xfId="58" applyNumberFormat="1" applyFont="1" applyFill="1" applyBorder="1" applyAlignment="1">
      <alignment horizontal="left" wrapText="1"/>
      <protection/>
    </xf>
    <xf numFmtId="0" fontId="12" fillId="0" borderId="10" xfId="0" applyFont="1" applyFill="1" applyBorder="1" applyAlignment="1">
      <alignment/>
    </xf>
    <xf numFmtId="49" fontId="7" fillId="0" borderId="10" xfId="59" applyNumberFormat="1" applyFont="1" applyFill="1" applyBorder="1" applyAlignment="1">
      <alignment horizontal="center"/>
      <protection/>
    </xf>
    <xf numFmtId="49" fontId="4" fillId="0" borderId="10" xfId="59" applyNumberFormat="1" applyFont="1" applyFill="1" applyBorder="1" applyAlignment="1">
      <alignment horizontal="center" wrapText="1"/>
      <protection/>
    </xf>
    <xf numFmtId="49" fontId="8" fillId="0" borderId="10" xfId="56" applyNumberFormat="1" applyFont="1" applyFill="1" applyBorder="1" applyAlignment="1">
      <alignment horizontal="center" textRotation="90" wrapText="1"/>
      <protection/>
    </xf>
    <xf numFmtId="166" fontId="8" fillId="0" borderId="10" xfId="58" applyNumberFormat="1" applyFont="1" applyFill="1" applyBorder="1" applyAlignment="1">
      <alignment wrapText="1"/>
      <protection/>
    </xf>
    <xf numFmtId="166" fontId="4" fillId="0" borderId="10" xfId="58" applyNumberFormat="1" applyFont="1" applyFill="1" applyBorder="1" applyAlignment="1">
      <alignment wrapText="1"/>
      <protection/>
    </xf>
    <xf numFmtId="3" fontId="8" fillId="0" borderId="10" xfId="58" applyNumberFormat="1" applyFont="1" applyFill="1" applyBorder="1" applyAlignment="1">
      <alignment wrapText="1"/>
      <protection/>
    </xf>
    <xf numFmtId="49" fontId="7" fillId="0" borderId="10" xfId="58" applyNumberFormat="1" applyFont="1" applyFill="1" applyBorder="1" applyAlignment="1">
      <alignment horizontal="center" wrapText="1"/>
      <protection/>
    </xf>
    <xf numFmtId="3" fontId="13" fillId="0" borderId="10" xfId="58" applyNumberFormat="1" applyFont="1" applyFill="1" applyBorder="1" applyAlignment="1">
      <alignment horizontal="left" wrapText="1"/>
      <protection/>
    </xf>
    <xf numFmtId="3" fontId="15" fillId="0" borderId="10" xfId="58" applyNumberFormat="1" applyFont="1" applyFill="1" applyBorder="1" applyAlignment="1">
      <alignment horizontal="left" wrapText="1"/>
      <protection/>
    </xf>
    <xf numFmtId="3" fontId="14" fillId="0" borderId="10" xfId="58" applyNumberFormat="1" applyFont="1" applyFill="1" applyBorder="1" applyAlignment="1">
      <alignment horizontal="left" wrapText="1"/>
      <protection/>
    </xf>
    <xf numFmtId="166" fontId="8" fillId="0" borderId="10" xfId="58" applyNumberFormat="1" applyFont="1" applyFill="1" applyBorder="1" applyAlignment="1">
      <alignment wrapText="1"/>
      <protection/>
    </xf>
    <xf numFmtId="49" fontId="4" fillId="0" borderId="10" xfId="56" applyNumberFormat="1" applyFont="1" applyFill="1" applyBorder="1" applyAlignment="1">
      <alignment horizontal="center" wrapText="1"/>
      <protection/>
    </xf>
    <xf numFmtId="49" fontId="4" fillId="0" borderId="10" xfId="56" applyNumberFormat="1" applyFont="1" applyFill="1" applyBorder="1" applyAlignment="1">
      <alignment horizontal="center" textRotation="90" wrapText="1"/>
      <protection/>
    </xf>
    <xf numFmtId="166" fontId="4" fillId="0" borderId="13" xfId="58" applyNumberFormat="1" applyFont="1" applyFill="1" applyBorder="1" applyAlignment="1">
      <alignment wrapText="1"/>
      <protection/>
    </xf>
    <xf numFmtId="0" fontId="6" fillId="0" borderId="10" xfId="56" applyNumberFormat="1" applyFont="1" applyBorder="1" applyAlignment="1">
      <alignment horizontal="center" vertical="center" wrapText="1"/>
      <protection/>
    </xf>
    <xf numFmtId="0" fontId="14" fillId="0" borderId="0" xfId="0" applyFont="1" applyFill="1" applyAlignment="1">
      <alignment horizontal="right"/>
    </xf>
    <xf numFmtId="49" fontId="7" fillId="0" borderId="12" xfId="58" applyNumberFormat="1" applyFont="1" applyBorder="1" applyAlignment="1">
      <alignment horizontal="center"/>
      <protection/>
    </xf>
    <xf numFmtId="169" fontId="14" fillId="0" borderId="1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3" fontId="4" fillId="0" borderId="10" xfId="59" applyNumberFormat="1" applyFont="1" applyFill="1" applyBorder="1" applyAlignment="1">
      <alignment horizontal="left" wrapText="1"/>
      <protection/>
    </xf>
    <xf numFmtId="0" fontId="0" fillId="0" borderId="0" xfId="0" applyFont="1" applyAlignment="1">
      <alignment/>
    </xf>
    <xf numFmtId="3" fontId="7" fillId="0" borderId="14" xfId="58" applyNumberFormat="1" applyFont="1" applyBorder="1" applyAlignment="1">
      <alignment wrapText="1"/>
      <protection/>
    </xf>
    <xf numFmtId="3" fontId="4" fillId="0" borderId="11" xfId="58" applyNumberFormat="1" applyFont="1" applyBorder="1" applyAlignment="1">
      <alignment horizontal="left" wrapText="1"/>
      <protection/>
    </xf>
    <xf numFmtId="3" fontId="8" fillId="0" borderId="14" xfId="58" applyNumberFormat="1" applyFont="1" applyFill="1" applyBorder="1" applyAlignment="1">
      <alignment wrapText="1"/>
      <protection/>
    </xf>
    <xf numFmtId="3" fontId="8" fillId="0" borderId="10" xfId="58" applyNumberFormat="1" applyFont="1" applyBorder="1" applyAlignment="1">
      <alignment wrapText="1"/>
      <protection/>
    </xf>
    <xf numFmtId="49" fontId="7" fillId="0" borderId="10" xfId="59" applyNumberFormat="1" applyFont="1" applyBorder="1" applyAlignment="1">
      <alignment horizontal="center"/>
      <protection/>
    </xf>
    <xf numFmtId="3" fontId="4" fillId="0" borderId="10" xfId="59" applyNumberFormat="1" applyFont="1" applyBorder="1" applyAlignment="1">
      <alignment wrapText="1"/>
      <protection/>
    </xf>
    <xf numFmtId="0" fontId="8" fillId="0" borderId="14" xfId="56" applyFont="1" applyBorder="1" applyAlignment="1">
      <alignment wrapText="1"/>
      <protection/>
    </xf>
    <xf numFmtId="49" fontId="21" fillId="0" borderId="10" xfId="56" applyNumberFormat="1" applyFont="1" applyBorder="1" applyAlignment="1">
      <alignment horizontal="center"/>
      <protection/>
    </xf>
    <xf numFmtId="3" fontId="8" fillId="0" borderId="10" xfId="58" applyNumberFormat="1" applyFont="1" applyBorder="1" applyAlignment="1">
      <alignment horizontal="left" wrapText="1"/>
      <protection/>
    </xf>
    <xf numFmtId="3" fontId="8" fillId="0" borderId="10" xfId="58" applyNumberFormat="1" applyFont="1" applyBorder="1" applyAlignment="1">
      <alignment wrapText="1"/>
      <protection/>
    </xf>
    <xf numFmtId="49" fontId="7" fillId="0" borderId="12" xfId="58" applyNumberFormat="1" applyFont="1" applyFill="1" applyBorder="1" applyAlignment="1">
      <alignment horizontal="center"/>
      <protection/>
    </xf>
    <xf numFmtId="3" fontId="4" fillId="0" borderId="11" xfId="58" applyNumberFormat="1" applyFont="1" applyFill="1" applyBorder="1" applyAlignment="1">
      <alignment horizontal="left" wrapText="1"/>
      <protection/>
    </xf>
    <xf numFmtId="3" fontId="5" fillId="0" borderId="13" xfId="58" applyNumberFormat="1" applyFont="1" applyBorder="1" applyAlignment="1">
      <alignment horizontal="left" vertical="top" wrapText="1"/>
      <protection/>
    </xf>
    <xf numFmtId="3" fontId="7" fillId="0" borderId="14" xfId="58" applyNumberFormat="1" applyFont="1" applyBorder="1" applyAlignment="1">
      <alignment vertical="top" wrapText="1"/>
      <protection/>
    </xf>
    <xf numFmtId="3" fontId="8" fillId="0" borderId="13" xfId="58" applyNumberFormat="1" applyFont="1" applyBorder="1" applyAlignment="1">
      <alignment horizontal="left" vertical="top" wrapText="1"/>
      <protection/>
    </xf>
    <xf numFmtId="3" fontId="7" fillId="0" borderId="14" xfId="58" applyNumberFormat="1" applyFont="1" applyBorder="1" applyAlignment="1">
      <alignment vertical="top" wrapText="1"/>
      <protection/>
    </xf>
    <xf numFmtId="3" fontId="8" fillId="0" borderId="14" xfId="58" applyNumberFormat="1" applyFont="1" applyBorder="1" applyAlignment="1">
      <alignment horizontal="left" vertical="top" wrapText="1"/>
      <protection/>
    </xf>
    <xf numFmtId="3" fontId="4" fillId="0" borderId="10" xfId="58" applyNumberFormat="1" applyFont="1" applyBorder="1" applyAlignment="1">
      <alignment vertical="top" wrapText="1"/>
      <protection/>
    </xf>
    <xf numFmtId="3" fontId="8" fillId="0" borderId="10" xfId="58" applyNumberFormat="1" applyFont="1" applyBorder="1" applyAlignment="1">
      <alignment vertical="top" wrapText="1"/>
      <protection/>
    </xf>
    <xf numFmtId="3" fontId="8" fillId="0" borderId="12" xfId="58" applyNumberFormat="1" applyFont="1" applyBorder="1" applyAlignment="1">
      <alignment vertical="top" wrapText="1"/>
      <protection/>
    </xf>
    <xf numFmtId="3" fontId="7" fillId="0" borderId="12" xfId="58" applyNumberFormat="1" applyFont="1" applyBorder="1" applyAlignment="1">
      <alignment vertical="top" wrapText="1"/>
      <protection/>
    </xf>
    <xf numFmtId="3" fontId="8" fillId="0" borderId="12" xfId="58" applyNumberFormat="1" applyFont="1" applyBorder="1" applyAlignment="1">
      <alignment vertical="top" wrapText="1"/>
      <protection/>
    </xf>
    <xf numFmtId="3" fontId="4" fillId="0" borderId="12" xfId="58" applyNumberFormat="1" applyFont="1" applyBorder="1" applyAlignment="1">
      <alignment vertical="top" wrapText="1"/>
      <protection/>
    </xf>
    <xf numFmtId="3" fontId="7" fillId="0" borderId="12" xfId="58" applyNumberFormat="1" applyFont="1" applyBorder="1" applyAlignment="1">
      <alignment vertical="top" wrapText="1"/>
      <protection/>
    </xf>
    <xf numFmtId="0" fontId="8" fillId="0" borderId="14" xfId="56" applyFont="1" applyBorder="1" applyAlignment="1">
      <alignment vertical="top"/>
      <protection/>
    </xf>
    <xf numFmtId="3" fontId="4" fillId="0" borderId="11" xfId="58" applyNumberFormat="1" applyFont="1" applyBorder="1" applyAlignment="1">
      <alignment vertical="top" wrapText="1"/>
      <protection/>
    </xf>
    <xf numFmtId="0" fontId="4" fillId="0" borderId="14" xfId="56" applyFont="1" applyBorder="1" applyAlignment="1">
      <alignment vertical="top" wrapText="1"/>
      <protection/>
    </xf>
    <xf numFmtId="3" fontId="8" fillId="0" borderId="14" xfId="58" applyNumberFormat="1" applyFont="1" applyBorder="1" applyAlignment="1">
      <alignment vertical="top" wrapText="1"/>
      <protection/>
    </xf>
    <xf numFmtId="3" fontId="8" fillId="0" borderId="14" xfId="58" applyNumberFormat="1" applyFont="1" applyBorder="1" applyAlignment="1">
      <alignment vertical="top" wrapText="1"/>
      <protection/>
    </xf>
    <xf numFmtId="3" fontId="4" fillId="0" borderId="14" xfId="58" applyNumberFormat="1" applyFont="1" applyBorder="1" applyAlignment="1">
      <alignment vertical="top" wrapText="1"/>
      <protection/>
    </xf>
    <xf numFmtId="3" fontId="4" fillId="0" borderId="13" xfId="58" applyNumberFormat="1" applyFont="1" applyBorder="1" applyAlignment="1">
      <alignment horizontal="left" vertical="top" wrapText="1"/>
      <protection/>
    </xf>
    <xf numFmtId="3" fontId="4" fillId="0" borderId="14" xfId="58" applyNumberFormat="1" applyFont="1" applyBorder="1" applyAlignment="1">
      <alignment vertical="top" wrapText="1"/>
      <protection/>
    </xf>
    <xf numFmtId="3" fontId="7" fillId="0" borderId="13" xfId="58" applyNumberFormat="1" applyFont="1" applyBorder="1" applyAlignment="1">
      <alignment vertical="top" wrapText="1"/>
      <protection/>
    </xf>
    <xf numFmtId="3" fontId="8" fillId="0" borderId="13" xfId="58" applyNumberFormat="1" applyFont="1" applyBorder="1" applyAlignment="1">
      <alignment vertical="top" wrapText="1"/>
      <protection/>
    </xf>
    <xf numFmtId="3" fontId="4" fillId="0" borderId="13" xfId="58" applyNumberFormat="1" applyFont="1" applyBorder="1" applyAlignment="1">
      <alignment vertical="top" wrapText="1"/>
      <protection/>
    </xf>
    <xf numFmtId="0" fontId="13" fillId="0" borderId="10" xfId="0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169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vertical="top" wrapText="1"/>
    </xf>
    <xf numFmtId="4" fontId="15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 vertical="top" wrapText="1"/>
    </xf>
    <xf numFmtId="4" fontId="1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5" fillId="0" borderId="10" xfId="58" applyNumberFormat="1" applyFont="1" applyBorder="1" applyAlignment="1">
      <alignment wrapText="1"/>
      <protection/>
    </xf>
    <xf numFmtId="169" fontId="5" fillId="33" borderId="10" xfId="56" applyNumberFormat="1" applyFont="1" applyFill="1" applyBorder="1" applyAlignment="1">
      <alignment horizontal="center"/>
      <protection/>
    </xf>
    <xf numFmtId="49" fontId="9" fillId="0" borderId="10" xfId="56" applyNumberFormat="1" applyFont="1" applyBorder="1" applyAlignment="1">
      <alignment horizontal="center"/>
      <protection/>
    </xf>
    <xf numFmtId="49" fontId="7" fillId="0" borderId="10" xfId="56" applyNumberFormat="1" applyFont="1" applyBorder="1" applyAlignment="1">
      <alignment horizontal="center"/>
      <protection/>
    </xf>
    <xf numFmtId="3" fontId="4" fillId="0" borderId="11" xfId="58" applyNumberFormat="1" applyFont="1" applyBorder="1" applyAlignment="1">
      <alignment wrapText="1"/>
      <protection/>
    </xf>
    <xf numFmtId="49" fontId="8" fillId="0" borderId="12" xfId="58" applyNumberFormat="1" applyFont="1" applyFill="1" applyBorder="1" applyAlignment="1">
      <alignment horizontal="center"/>
      <protection/>
    </xf>
    <xf numFmtId="3" fontId="8" fillId="0" borderId="11" xfId="58" applyNumberFormat="1" applyFont="1" applyFill="1" applyBorder="1" applyAlignment="1">
      <alignment horizontal="left" wrapText="1"/>
      <protection/>
    </xf>
    <xf numFmtId="49" fontId="4" fillId="0" borderId="10" xfId="56" applyNumberFormat="1" applyFont="1" applyBorder="1" applyAlignment="1">
      <alignment horizontal="center"/>
      <protection/>
    </xf>
    <xf numFmtId="49" fontId="9" fillId="0" borderId="10" xfId="58" applyNumberFormat="1" applyFont="1" applyBorder="1" applyAlignment="1">
      <alignment horizontal="center"/>
      <protection/>
    </xf>
    <xf numFmtId="49" fontId="8" fillId="0" borderId="10" xfId="56" applyNumberFormat="1" applyFont="1" applyBorder="1" applyAlignment="1">
      <alignment horizontal="center"/>
      <protection/>
    </xf>
    <xf numFmtId="49" fontId="4" fillId="0" borderId="10" xfId="56" applyNumberFormat="1" applyFont="1" applyFill="1" applyBorder="1" applyAlignment="1">
      <alignment horizontal="center"/>
      <protection/>
    </xf>
    <xf numFmtId="49" fontId="5" fillId="0" borderId="10" xfId="56" applyNumberFormat="1" applyFont="1" applyFill="1" applyBorder="1" applyAlignment="1">
      <alignment horizontal="center"/>
      <protection/>
    </xf>
    <xf numFmtId="3" fontId="5" fillId="0" borderId="10" xfId="58" applyNumberFormat="1" applyFont="1" applyFill="1" applyBorder="1" applyAlignment="1">
      <alignment wrapText="1"/>
      <protection/>
    </xf>
    <xf numFmtId="169" fontId="5" fillId="0" borderId="10" xfId="56" applyNumberFormat="1" applyFont="1" applyFill="1" applyBorder="1" applyAlignment="1">
      <alignment horizontal="center"/>
      <protection/>
    </xf>
    <xf numFmtId="3" fontId="7" fillId="0" borderId="10" xfId="58" applyNumberFormat="1" applyFont="1" applyFill="1" applyBorder="1" applyAlignment="1">
      <alignment horizontal="center" wrapText="1"/>
      <protection/>
    </xf>
    <xf numFmtId="3" fontId="8" fillId="0" borderId="14" xfId="58" applyNumberFormat="1" applyFont="1" applyFill="1" applyBorder="1" applyAlignment="1">
      <alignment horizontal="left" wrapText="1"/>
      <protection/>
    </xf>
    <xf numFmtId="3" fontId="8" fillId="0" borderId="12" xfId="58" applyNumberFormat="1" applyFont="1" applyFill="1" applyBorder="1" applyAlignment="1">
      <alignment horizontal="center" wrapText="1"/>
      <protection/>
    </xf>
    <xf numFmtId="3" fontId="7" fillId="0" borderId="14" xfId="58" applyNumberFormat="1" applyFont="1" applyFill="1" applyBorder="1" applyAlignment="1">
      <alignment horizontal="left" wrapText="1"/>
      <protection/>
    </xf>
    <xf numFmtId="49" fontId="9" fillId="0" borderId="10" xfId="58" applyNumberFormat="1" applyFont="1" applyFill="1" applyBorder="1" applyAlignment="1">
      <alignment horizontal="center"/>
      <protection/>
    </xf>
    <xf numFmtId="3" fontId="8" fillId="0" borderId="14" xfId="58" applyNumberFormat="1" applyFont="1" applyFill="1" applyBorder="1" applyAlignment="1">
      <alignment horizontal="left" wrapText="1"/>
      <protection/>
    </xf>
    <xf numFmtId="49" fontId="7" fillId="0" borderId="10" xfId="56" applyNumberFormat="1" applyFont="1" applyFill="1" applyBorder="1" applyAlignment="1">
      <alignment horizontal="center"/>
      <protection/>
    </xf>
    <xf numFmtId="3" fontId="7" fillId="0" borderId="10" xfId="58" applyNumberFormat="1" applyFont="1" applyFill="1" applyBorder="1" applyAlignment="1">
      <alignment horizontal="center" wrapText="1"/>
      <protection/>
    </xf>
    <xf numFmtId="0" fontId="11" fillId="0" borderId="0" xfId="0" applyFont="1" applyFill="1" applyAlignment="1">
      <alignment/>
    </xf>
    <xf numFmtId="49" fontId="8" fillId="0" borderId="10" xfId="56" applyNumberFormat="1" applyFont="1" applyFill="1" applyBorder="1" applyAlignment="1">
      <alignment horizontal="center"/>
      <protection/>
    </xf>
    <xf numFmtId="0" fontId="12" fillId="0" borderId="0" xfId="0" applyFont="1" applyFill="1" applyAlignment="1">
      <alignment/>
    </xf>
    <xf numFmtId="3" fontId="7" fillId="0" borderId="14" xfId="58" applyNumberFormat="1" applyFont="1" applyFill="1" applyBorder="1" applyAlignment="1">
      <alignment vertical="top" wrapText="1"/>
      <protection/>
    </xf>
    <xf numFmtId="49" fontId="21" fillId="0" borderId="10" xfId="58" applyNumberFormat="1" applyFont="1" applyFill="1" applyBorder="1" applyAlignment="1">
      <alignment horizontal="center"/>
      <protection/>
    </xf>
    <xf numFmtId="3" fontId="8" fillId="0" borderId="14" xfId="58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3" fontId="4" fillId="0" borderId="10" xfId="58" applyNumberFormat="1" applyFont="1" applyFill="1" applyBorder="1" applyAlignment="1">
      <alignment vertical="top" wrapText="1"/>
      <protection/>
    </xf>
    <xf numFmtId="0" fontId="0" fillId="0" borderId="0" xfId="0" applyFill="1" applyAlignment="1">
      <alignment/>
    </xf>
    <xf numFmtId="3" fontId="4" fillId="0" borderId="13" xfId="58" applyNumberFormat="1" applyFont="1" applyFill="1" applyBorder="1" applyAlignment="1">
      <alignment horizontal="left" vertical="top" wrapText="1"/>
      <protection/>
    </xf>
    <xf numFmtId="3" fontId="4" fillId="0" borderId="14" xfId="58" applyNumberFormat="1" applyFont="1" applyFill="1" applyBorder="1" applyAlignment="1">
      <alignment vertical="top" wrapText="1"/>
      <protection/>
    </xf>
    <xf numFmtId="49" fontId="20" fillId="0" borderId="10" xfId="58" applyNumberFormat="1" applyFont="1" applyFill="1" applyBorder="1" applyAlignment="1">
      <alignment horizontal="center"/>
      <protection/>
    </xf>
    <xf numFmtId="166" fontId="7" fillId="0" borderId="14" xfId="58" applyNumberFormat="1" applyFont="1" applyFill="1" applyBorder="1" applyAlignment="1">
      <alignment wrapText="1"/>
      <protection/>
    </xf>
    <xf numFmtId="49" fontId="7" fillId="0" borderId="10" xfId="58" applyNumberFormat="1" applyFont="1" applyFill="1" applyBorder="1" applyAlignment="1">
      <alignment horizontal="left"/>
      <protection/>
    </xf>
    <xf numFmtId="49" fontId="8" fillId="0" borderId="10" xfId="58" applyNumberFormat="1" applyFont="1" applyFill="1" applyBorder="1" applyAlignment="1">
      <alignment horizontal="left"/>
      <protection/>
    </xf>
    <xf numFmtId="3" fontId="4" fillId="0" borderId="14" xfId="58" applyNumberFormat="1" applyFont="1" applyFill="1" applyBorder="1" applyAlignment="1">
      <alignment horizontal="left" wrapText="1"/>
      <protection/>
    </xf>
    <xf numFmtId="3" fontId="5" fillId="0" borderId="13" xfId="58" applyNumberFormat="1" applyFont="1" applyBorder="1" applyAlignment="1">
      <alignment horizontal="left" wrapText="1"/>
      <protection/>
    </xf>
    <xf numFmtId="0" fontId="8" fillId="0" borderId="10" xfId="56" applyFont="1" applyBorder="1" applyAlignment="1">
      <alignment wrapText="1"/>
      <protection/>
    </xf>
    <xf numFmtId="169" fontId="14" fillId="33" borderId="10" xfId="56" applyNumberFormat="1" applyFont="1" applyFill="1" applyBorder="1" applyAlignment="1">
      <alignment horizontal="center"/>
      <protection/>
    </xf>
    <xf numFmtId="3" fontId="8" fillId="0" borderId="10" xfId="58" applyNumberFormat="1" applyFont="1" applyFill="1" applyBorder="1" applyAlignment="1">
      <alignment horizontal="center" wrapText="1"/>
      <protection/>
    </xf>
    <xf numFmtId="3" fontId="7" fillId="0" borderId="10" xfId="58" applyNumberFormat="1" applyFont="1" applyFill="1" applyBorder="1" applyAlignment="1">
      <alignment wrapText="1"/>
      <protection/>
    </xf>
    <xf numFmtId="49" fontId="4" fillId="0" borderId="13" xfId="58" applyNumberFormat="1" applyFont="1" applyFill="1" applyBorder="1" applyAlignment="1">
      <alignment horizontal="left" wrapText="1"/>
      <protection/>
    </xf>
    <xf numFmtId="3" fontId="4" fillId="0" borderId="14" xfId="58" applyNumberFormat="1" applyFont="1" applyFill="1" applyBorder="1" applyAlignment="1">
      <alignment horizontal="left" wrapText="1"/>
      <protection/>
    </xf>
    <xf numFmtId="49" fontId="19" fillId="0" borderId="10" xfId="58" applyNumberFormat="1" applyFont="1" applyFill="1" applyBorder="1" applyAlignment="1">
      <alignment horizontal="center"/>
      <protection/>
    </xf>
    <xf numFmtId="49" fontId="4" fillId="0" borderId="12" xfId="58" applyNumberFormat="1" applyFont="1" applyFill="1" applyBorder="1" applyAlignment="1">
      <alignment horizontal="center" wrapText="1"/>
      <protection/>
    </xf>
    <xf numFmtId="3" fontId="4" fillId="0" borderId="13" xfId="58" applyNumberFormat="1" applyFont="1" applyFill="1" applyBorder="1" applyAlignment="1">
      <alignment horizontal="left" wrapText="1"/>
      <protection/>
    </xf>
    <xf numFmtId="49" fontId="7" fillId="0" borderId="10" xfId="58" applyNumberFormat="1" applyFont="1" applyFill="1" applyBorder="1" applyAlignment="1">
      <alignment horizontal="left" wrapText="1"/>
      <protection/>
    </xf>
    <xf numFmtId="3" fontId="4" fillId="0" borderId="14" xfId="58" applyNumberFormat="1" applyFont="1" applyFill="1" applyBorder="1" applyAlignment="1">
      <alignment wrapText="1"/>
      <protection/>
    </xf>
    <xf numFmtId="49" fontId="27" fillId="0" borderId="10" xfId="58" applyNumberFormat="1" applyFont="1" applyFill="1" applyBorder="1" applyAlignment="1">
      <alignment horizontal="center"/>
      <protection/>
    </xf>
    <xf numFmtId="3" fontId="5" fillId="0" borderId="10" xfId="58" applyNumberFormat="1" applyFont="1" applyFill="1" applyBorder="1" applyAlignment="1">
      <alignment horizontal="center" wrapText="1"/>
      <protection/>
    </xf>
    <xf numFmtId="49" fontId="5" fillId="0" borderId="10" xfId="58" applyNumberFormat="1" applyFont="1" applyFill="1" applyBorder="1" applyAlignment="1">
      <alignment horizontal="center"/>
      <protection/>
    </xf>
    <xf numFmtId="3" fontId="7" fillId="0" borderId="12" xfId="58" applyNumberFormat="1" applyFont="1" applyFill="1" applyBorder="1" applyAlignment="1">
      <alignment horizontal="center" wrapText="1"/>
      <protection/>
    </xf>
    <xf numFmtId="3" fontId="7" fillId="0" borderId="13" xfId="58" applyNumberFormat="1" applyFont="1" applyFill="1" applyBorder="1" applyAlignment="1">
      <alignment horizontal="left" wrapText="1"/>
      <protection/>
    </xf>
    <xf numFmtId="3" fontId="8" fillId="0" borderId="13" xfId="58" applyNumberFormat="1" applyFont="1" applyFill="1" applyBorder="1" applyAlignment="1">
      <alignment horizontal="left" wrapText="1"/>
      <protection/>
    </xf>
    <xf numFmtId="3" fontId="4" fillId="0" borderId="12" xfId="58" applyNumberFormat="1" applyFont="1" applyFill="1" applyBorder="1" applyAlignment="1">
      <alignment horizontal="center" wrapText="1"/>
      <protection/>
    </xf>
    <xf numFmtId="49" fontId="8" fillId="0" borderId="10" xfId="58" applyNumberFormat="1" applyFont="1" applyFill="1" applyBorder="1" applyAlignment="1">
      <alignment horizontal="center" wrapText="1"/>
      <protection/>
    </xf>
    <xf numFmtId="49" fontId="4" fillId="0" borderId="13" xfId="58" applyNumberFormat="1" applyFont="1" applyFill="1" applyBorder="1" applyAlignment="1">
      <alignment horizontal="left" wrapText="1"/>
      <protection/>
    </xf>
    <xf numFmtId="3" fontId="4" fillId="0" borderId="10" xfId="58" applyNumberFormat="1" applyFont="1" applyFill="1" applyBorder="1" applyAlignment="1">
      <alignment wrapText="1"/>
      <protection/>
    </xf>
    <xf numFmtId="3" fontId="4" fillId="0" borderId="10" xfId="58" applyNumberFormat="1" applyFont="1" applyFill="1" applyBorder="1" applyAlignment="1">
      <alignment horizontal="center" wrapText="1"/>
      <protection/>
    </xf>
    <xf numFmtId="166" fontId="7" fillId="0" borderId="10" xfId="58" applyNumberFormat="1" applyFont="1" applyFill="1" applyBorder="1" applyAlignment="1">
      <alignment wrapText="1"/>
      <protection/>
    </xf>
    <xf numFmtId="49" fontId="8" fillId="0" borderId="14" xfId="58" applyNumberFormat="1" applyFont="1" applyFill="1" applyBorder="1" applyAlignment="1">
      <alignment horizontal="left" wrapText="1"/>
      <protection/>
    </xf>
    <xf numFmtId="3" fontId="8" fillId="0" borderId="14" xfId="58" applyNumberFormat="1" applyFont="1" applyFill="1" applyBorder="1" applyAlignment="1">
      <alignment wrapText="1"/>
      <protection/>
    </xf>
    <xf numFmtId="49" fontId="27" fillId="0" borderId="10" xfId="58" applyNumberFormat="1" applyFont="1" applyBorder="1" applyAlignment="1">
      <alignment horizontal="center"/>
      <protection/>
    </xf>
    <xf numFmtId="3" fontId="5" fillId="0" borderId="10" xfId="58" applyNumberFormat="1" applyFont="1" applyBorder="1" applyAlignment="1">
      <alignment horizontal="center" wrapText="1"/>
      <protection/>
    </xf>
    <xf numFmtId="49" fontId="5" fillId="0" borderId="10" xfId="58" applyNumberFormat="1" applyFont="1" applyBorder="1" applyAlignment="1">
      <alignment horizontal="center"/>
      <protection/>
    </xf>
    <xf numFmtId="3" fontId="7" fillId="0" borderId="10" xfId="58" applyNumberFormat="1" applyFont="1" applyBorder="1" applyAlignment="1">
      <alignment horizontal="center" wrapText="1"/>
      <protection/>
    </xf>
    <xf numFmtId="3" fontId="7" fillId="0" borderId="10" xfId="58" applyNumberFormat="1" applyFont="1" applyBorder="1" applyAlignment="1">
      <alignment horizontal="left" wrapText="1"/>
      <protection/>
    </xf>
    <xf numFmtId="3" fontId="7" fillId="0" borderId="10" xfId="58" applyNumberFormat="1" applyFont="1" applyFill="1" applyBorder="1" applyAlignment="1">
      <alignment wrapText="1"/>
      <protection/>
    </xf>
    <xf numFmtId="3" fontId="4" fillId="0" borderId="14" xfId="58" applyNumberFormat="1" applyFont="1" applyFill="1" applyBorder="1" applyAlignment="1">
      <alignment wrapText="1"/>
      <protection/>
    </xf>
    <xf numFmtId="49" fontId="7" fillId="0" borderId="10" xfId="58" applyNumberFormat="1" applyFont="1" applyBorder="1" applyAlignment="1">
      <alignment horizontal="center" wrapText="1"/>
      <protection/>
    </xf>
    <xf numFmtId="49" fontId="9" fillId="0" borderId="10" xfId="56" applyNumberFormat="1" applyFont="1" applyFill="1" applyBorder="1" applyAlignment="1">
      <alignment horizontal="center"/>
      <protection/>
    </xf>
    <xf numFmtId="0" fontId="26" fillId="0" borderId="0" xfId="0" applyFont="1" applyFill="1" applyAlignment="1">
      <alignment/>
    </xf>
    <xf numFmtId="0" fontId="15" fillId="0" borderId="10" xfId="0" applyFont="1" applyFill="1" applyBorder="1" applyAlignment="1">
      <alignment wrapText="1"/>
    </xf>
    <xf numFmtId="166" fontId="7" fillId="0" borderId="14" xfId="58" applyNumberFormat="1" applyFont="1" applyFill="1" applyBorder="1" applyAlignment="1">
      <alignment wrapText="1"/>
      <protection/>
    </xf>
    <xf numFmtId="165" fontId="1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4" fillId="0" borderId="10" xfId="56" applyFont="1" applyFill="1" applyBorder="1" applyAlignment="1">
      <alignment wrapText="1"/>
      <protection/>
    </xf>
    <xf numFmtId="3" fontId="14" fillId="0" borderId="10" xfId="59" applyNumberFormat="1" applyFont="1" applyFill="1" applyBorder="1" applyAlignment="1">
      <alignment horizontal="left" wrapText="1"/>
      <protection/>
    </xf>
    <xf numFmtId="169" fontId="13" fillId="33" borderId="10" xfId="56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3" fontId="14" fillId="0" borderId="10" xfId="58" applyNumberFormat="1" applyFont="1" applyFill="1" applyBorder="1" applyAlignment="1">
      <alignment wrapText="1"/>
      <protection/>
    </xf>
    <xf numFmtId="3" fontId="7" fillId="0" borderId="11" xfId="58" applyNumberFormat="1" applyFont="1" applyFill="1" applyBorder="1" applyAlignment="1">
      <alignment wrapText="1"/>
      <protection/>
    </xf>
    <xf numFmtId="49" fontId="28" fillId="0" borderId="10" xfId="58" applyNumberFormat="1" applyFont="1" applyBorder="1" applyAlignment="1">
      <alignment horizontal="center"/>
      <protection/>
    </xf>
    <xf numFmtId="3" fontId="10" fillId="0" borderId="10" xfId="58" applyNumberFormat="1" applyFont="1" applyBorder="1" applyAlignment="1">
      <alignment horizontal="right" wrapText="1"/>
      <protection/>
    </xf>
    <xf numFmtId="169" fontId="10" fillId="33" borderId="10" xfId="56" applyNumberFormat="1" applyFont="1" applyFill="1" applyBorder="1" applyAlignment="1">
      <alignment horizontal="center"/>
      <protection/>
    </xf>
    <xf numFmtId="49" fontId="20" fillId="0" borderId="10" xfId="56" applyNumberFormat="1" applyFont="1" applyBorder="1" applyAlignment="1">
      <alignment horizontal="center"/>
      <protection/>
    </xf>
    <xf numFmtId="49" fontId="23" fillId="0" borderId="10" xfId="56" applyNumberFormat="1" applyFont="1" applyBorder="1" applyAlignment="1">
      <alignment horizontal="center"/>
      <protection/>
    </xf>
    <xf numFmtId="169" fontId="15" fillId="0" borderId="10" xfId="0" applyNumberFormat="1" applyFont="1" applyBorder="1" applyAlignment="1">
      <alignment horizontal="center"/>
    </xf>
    <xf numFmtId="49" fontId="4" fillId="0" borderId="15" xfId="56" applyNumberFormat="1" applyFont="1" applyFill="1" applyBorder="1" applyAlignment="1">
      <alignment/>
      <protection/>
    </xf>
    <xf numFmtId="0" fontId="0" fillId="0" borderId="15" xfId="0" applyBorder="1" applyAlignment="1">
      <alignment/>
    </xf>
    <xf numFmtId="169" fontId="14" fillId="0" borderId="15" xfId="0" applyNumberFormat="1" applyFont="1" applyBorder="1" applyAlignment="1">
      <alignment horizontal="center"/>
    </xf>
    <xf numFmtId="49" fontId="4" fillId="0" borderId="15" xfId="58" applyNumberFormat="1" applyFont="1" applyBorder="1" applyAlignment="1">
      <alignment horizontal="center"/>
      <protection/>
    </xf>
    <xf numFmtId="165" fontId="13" fillId="0" borderId="10" xfId="0" applyNumberFormat="1" applyFont="1" applyBorder="1" applyAlignment="1">
      <alignment horizontal="center"/>
    </xf>
    <xf numFmtId="165" fontId="15" fillId="0" borderId="1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15" fillId="0" borderId="10" xfId="0" applyFont="1" applyBorder="1" applyAlignment="1">
      <alignment horizontal="left" vertical="top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3" fontId="8" fillId="0" borderId="12" xfId="58" applyNumberFormat="1" applyFont="1" applyBorder="1" applyAlignment="1">
      <alignment horizontal="center" wrapText="1"/>
      <protection/>
    </xf>
    <xf numFmtId="49" fontId="27" fillId="0" borderId="10" xfId="56" applyNumberFormat="1" applyFont="1" applyBorder="1" applyAlignment="1">
      <alignment horizontal="center"/>
      <protection/>
    </xf>
    <xf numFmtId="49" fontId="4" fillId="0" borderId="12" xfId="56" applyNumberFormat="1" applyFont="1" applyBorder="1" applyAlignment="1">
      <alignment horizontal="center" vertical="center" textRotation="90" wrapText="1"/>
      <protection/>
    </xf>
    <xf numFmtId="169" fontId="10" fillId="0" borderId="10" xfId="56" applyNumberFormat="1" applyFont="1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3" fontId="10" fillId="0" borderId="10" xfId="58" applyNumberFormat="1" applyFont="1" applyFill="1" applyBorder="1" applyAlignment="1">
      <alignment wrapText="1"/>
      <protection/>
    </xf>
    <xf numFmtId="0" fontId="0" fillId="0" borderId="0" xfId="0" applyBorder="1" applyAlignment="1">
      <alignment/>
    </xf>
    <xf numFmtId="49" fontId="0" fillId="0" borderId="0" xfId="0" applyNumberFormat="1" applyFill="1" applyBorder="1" applyAlignment="1">
      <alignment/>
    </xf>
    <xf numFmtId="3" fontId="8" fillId="0" borderId="12" xfId="58" applyNumberFormat="1" applyFont="1" applyBorder="1" applyAlignment="1">
      <alignment wrapText="1"/>
      <protection/>
    </xf>
    <xf numFmtId="49" fontId="17" fillId="0" borderId="0" xfId="56" applyNumberFormat="1" applyFont="1" applyAlignment="1">
      <alignment horizontal="center"/>
      <protection/>
    </xf>
    <xf numFmtId="49" fontId="17" fillId="0" borderId="0" xfId="56" applyNumberFormat="1" applyFont="1" applyBorder="1" applyAlignment="1">
      <alignment horizontal="center"/>
      <protection/>
    </xf>
    <xf numFmtId="49" fontId="5" fillId="0" borderId="0" xfId="56" applyNumberFormat="1" applyFont="1" applyAlignment="1">
      <alignment horizontal="center" wrapText="1"/>
      <protection/>
    </xf>
    <xf numFmtId="0" fontId="6" fillId="0" borderId="15" xfId="56" applyNumberFormat="1" applyFont="1" applyBorder="1" applyAlignment="1">
      <alignment horizontal="center" vertical="center" wrapText="1"/>
      <protection/>
    </xf>
    <xf numFmtId="0" fontId="6" fillId="0" borderId="12" xfId="56" applyNumberFormat="1" applyFont="1" applyBorder="1" applyAlignment="1">
      <alignment horizontal="center" vertical="center" wrapText="1"/>
      <protection/>
    </xf>
    <xf numFmtId="49" fontId="4" fillId="0" borderId="15" xfId="56" applyNumberFormat="1" applyFont="1" applyBorder="1" applyAlignment="1">
      <alignment horizontal="center" vertical="center" textRotation="90" wrapText="1"/>
      <protection/>
    </xf>
    <xf numFmtId="49" fontId="4" fillId="0" borderId="12" xfId="56" applyNumberFormat="1" applyFont="1" applyBorder="1" applyAlignment="1">
      <alignment horizontal="center" vertical="center" textRotation="90" wrapText="1"/>
      <protection/>
    </xf>
    <xf numFmtId="0" fontId="6" fillId="0" borderId="16" xfId="56" applyFont="1" applyBorder="1" applyAlignment="1">
      <alignment horizontal="center" vertical="center" wrapText="1"/>
      <protection/>
    </xf>
    <xf numFmtId="0" fontId="6" fillId="0" borderId="13" xfId="56" applyFont="1" applyBorder="1" applyAlignment="1">
      <alignment horizontal="center" vertical="center" wrapText="1"/>
      <protection/>
    </xf>
    <xf numFmtId="0" fontId="6" fillId="0" borderId="15" xfId="56" applyFont="1" applyBorder="1" applyAlignment="1">
      <alignment horizontal="center" vertical="center" wrapText="1"/>
      <protection/>
    </xf>
    <xf numFmtId="0" fontId="6" fillId="0" borderId="12" xfId="56" applyFont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ПроектБюджПолнСтрук12.01.2001" xfId="57"/>
    <cellStyle name="Обычный_РАСХ98" xfId="58"/>
    <cellStyle name="Обычный_РАСХ9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2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5.625" style="0" customWidth="1"/>
    <col min="2" max="2" width="6.625" style="0" customWidth="1"/>
    <col min="3" max="3" width="10.75390625" style="0" customWidth="1"/>
    <col min="4" max="4" width="6.25390625" style="0" customWidth="1"/>
    <col min="5" max="5" width="38.125" style="0" customWidth="1"/>
    <col min="6" max="7" width="14.25390625" style="0" customWidth="1"/>
  </cols>
  <sheetData>
    <row r="1" spans="1:7" ht="12.75">
      <c r="A1" s="14"/>
      <c r="B1" s="14"/>
      <c r="C1" s="14"/>
      <c r="D1" s="14"/>
      <c r="E1" s="3"/>
      <c r="F1" s="16"/>
      <c r="G1" s="16" t="s">
        <v>534</v>
      </c>
    </row>
    <row r="2" spans="1:7" ht="12.75">
      <c r="A2" s="14"/>
      <c r="B2" s="14"/>
      <c r="C2" s="14"/>
      <c r="D2" s="14"/>
      <c r="E2" s="3"/>
      <c r="F2" s="16"/>
      <c r="G2" s="16" t="s">
        <v>393</v>
      </c>
    </row>
    <row r="3" spans="1:7" ht="12.75">
      <c r="A3" s="14"/>
      <c r="B3" s="14"/>
      <c r="C3" s="14"/>
      <c r="D3" s="14"/>
      <c r="E3" s="3"/>
      <c r="F3" s="16"/>
      <c r="G3" s="16" t="s">
        <v>538</v>
      </c>
    </row>
    <row r="4" spans="1:7" ht="12.75">
      <c r="A4" s="14"/>
      <c r="B4" s="14"/>
      <c r="C4" s="14"/>
      <c r="D4" s="14"/>
      <c r="E4" s="3"/>
      <c r="F4" s="16"/>
      <c r="G4" s="16"/>
    </row>
    <row r="5" spans="1:7" ht="12.75">
      <c r="A5" s="14"/>
      <c r="B5" s="14"/>
      <c r="C5" s="14"/>
      <c r="D5" s="14"/>
      <c r="E5" s="3"/>
      <c r="F5" s="22"/>
      <c r="G5" s="22"/>
    </row>
    <row r="6" spans="1:7" ht="18.75">
      <c r="A6" s="333" t="s">
        <v>400</v>
      </c>
      <c r="B6" s="333"/>
      <c r="C6" s="333"/>
      <c r="D6" s="333"/>
      <c r="E6" s="333"/>
      <c r="F6" s="333"/>
      <c r="G6" s="333"/>
    </row>
    <row r="7" spans="1:7" ht="18.75">
      <c r="A7" s="334" t="s">
        <v>520</v>
      </c>
      <c r="B7" s="334"/>
      <c r="C7" s="334"/>
      <c r="D7" s="334"/>
      <c r="E7" s="334"/>
      <c r="F7" s="334"/>
      <c r="G7" s="334"/>
    </row>
    <row r="8" spans="1:7" ht="18.75">
      <c r="A8" s="14"/>
      <c r="B8" s="17"/>
      <c r="C8" s="17"/>
      <c r="D8" s="23"/>
      <c r="E8" s="24"/>
      <c r="G8" s="172" t="s">
        <v>29</v>
      </c>
    </row>
    <row r="9" spans="1:7" ht="91.5" customHeight="1">
      <c r="A9" s="19" t="s">
        <v>394</v>
      </c>
      <c r="B9" s="19" t="s">
        <v>511</v>
      </c>
      <c r="C9" s="19" t="s">
        <v>404</v>
      </c>
      <c r="D9" s="19" t="s">
        <v>405</v>
      </c>
      <c r="E9" s="15" t="s">
        <v>406</v>
      </c>
      <c r="F9" s="171">
        <v>2016</v>
      </c>
      <c r="G9" s="171">
        <v>2017</v>
      </c>
    </row>
    <row r="10" spans="1:7" ht="42.75">
      <c r="A10" s="45" t="s">
        <v>395</v>
      </c>
      <c r="B10" s="68"/>
      <c r="C10" s="69"/>
      <c r="D10" s="69"/>
      <c r="E10" s="190" t="s">
        <v>514</v>
      </c>
      <c r="F10" s="70">
        <f>F11+F42+F73</f>
        <v>161951.7</v>
      </c>
      <c r="G10" s="70">
        <f>G11+G42+G73</f>
        <v>281951.69999999995</v>
      </c>
    </row>
    <row r="11" spans="1:7" ht="18" customHeight="1">
      <c r="A11" s="46"/>
      <c r="B11" s="44" t="s">
        <v>430</v>
      </c>
      <c r="C11" s="35"/>
      <c r="D11" s="35"/>
      <c r="E11" s="191" t="s">
        <v>431</v>
      </c>
      <c r="F11" s="10">
        <f>F12+F21</f>
        <v>40157.5</v>
      </c>
      <c r="G11" s="10">
        <f>G12+G21</f>
        <v>40157.5</v>
      </c>
    </row>
    <row r="12" spans="1:7" ht="16.5" customHeight="1">
      <c r="A12" s="46"/>
      <c r="B12" s="33" t="s">
        <v>434</v>
      </c>
      <c r="C12" s="32"/>
      <c r="D12" s="42"/>
      <c r="E12" s="192" t="s">
        <v>435</v>
      </c>
      <c r="F12" s="11">
        <f>F13</f>
        <v>31772.6</v>
      </c>
      <c r="G12" s="11">
        <f>G13</f>
        <v>31772.6</v>
      </c>
    </row>
    <row r="13" spans="1:7" ht="31.5" customHeight="1">
      <c r="A13" s="46"/>
      <c r="B13" s="33"/>
      <c r="C13" s="32" t="s">
        <v>516</v>
      </c>
      <c r="D13" s="32"/>
      <c r="E13" s="193" t="s">
        <v>39</v>
      </c>
      <c r="F13" s="10">
        <f>F14+F18</f>
        <v>31772.6</v>
      </c>
      <c r="G13" s="10">
        <f>G14+G18</f>
        <v>31772.6</v>
      </c>
    </row>
    <row r="14" spans="1:7" s="5" customFormat="1" ht="47.25" customHeight="1">
      <c r="A14" s="77"/>
      <c r="B14" s="33"/>
      <c r="C14" s="33" t="s">
        <v>517</v>
      </c>
      <c r="D14" s="33"/>
      <c r="E14" s="52" t="s">
        <v>0</v>
      </c>
      <c r="F14" s="31">
        <f>F15</f>
        <v>31397.6</v>
      </c>
      <c r="G14" s="31">
        <f>G15</f>
        <v>31397.6</v>
      </c>
    </row>
    <row r="15" spans="1:7" ht="42" customHeight="1">
      <c r="A15" s="46"/>
      <c r="B15" s="33"/>
      <c r="C15" s="35" t="s">
        <v>1</v>
      </c>
      <c r="D15" s="35"/>
      <c r="E15" s="195" t="s">
        <v>42</v>
      </c>
      <c r="F15" s="12">
        <f>F17</f>
        <v>31397.6</v>
      </c>
      <c r="G15" s="12">
        <f>G17</f>
        <v>31397.6</v>
      </c>
    </row>
    <row r="16" spans="1:7" ht="44.25" customHeight="1">
      <c r="A16" s="46"/>
      <c r="B16" s="33"/>
      <c r="C16" s="35" t="s">
        <v>2</v>
      </c>
      <c r="D16" s="35"/>
      <c r="E16" s="195" t="s">
        <v>59</v>
      </c>
      <c r="F16" s="12">
        <f>F17</f>
        <v>31397.6</v>
      </c>
      <c r="G16" s="12">
        <f>G17</f>
        <v>31397.6</v>
      </c>
    </row>
    <row r="17" spans="1:7" ht="44.25" customHeight="1">
      <c r="A17" s="46"/>
      <c r="B17" s="33"/>
      <c r="C17" s="32"/>
      <c r="D17" s="38" t="s">
        <v>356</v>
      </c>
      <c r="E17" s="195" t="s">
        <v>357</v>
      </c>
      <c r="F17" s="12">
        <v>31397.6</v>
      </c>
      <c r="G17" s="12">
        <v>31397.6</v>
      </c>
    </row>
    <row r="18" spans="1:7" s="5" customFormat="1" ht="30" customHeight="1">
      <c r="A18" s="77"/>
      <c r="B18" s="33"/>
      <c r="C18" s="33" t="s">
        <v>4</v>
      </c>
      <c r="D18" s="87"/>
      <c r="E18" s="196" t="s">
        <v>5</v>
      </c>
      <c r="F18" s="31">
        <f>F19</f>
        <v>375</v>
      </c>
      <c r="G18" s="31">
        <f>G19</f>
        <v>375</v>
      </c>
    </row>
    <row r="19" spans="1:7" ht="28.5" customHeight="1">
      <c r="A19" s="46"/>
      <c r="B19" s="32"/>
      <c r="C19" s="35" t="s">
        <v>6</v>
      </c>
      <c r="D19" s="38"/>
      <c r="E19" s="195" t="s">
        <v>7</v>
      </c>
      <c r="F19" s="12">
        <f>F20</f>
        <v>375</v>
      </c>
      <c r="G19" s="12">
        <f>G20</f>
        <v>375</v>
      </c>
    </row>
    <row r="20" spans="1:7" ht="42.75" customHeight="1">
      <c r="A20" s="46"/>
      <c r="B20" s="32"/>
      <c r="C20" s="32"/>
      <c r="D20" s="38" t="s">
        <v>356</v>
      </c>
      <c r="E20" s="195" t="s">
        <v>357</v>
      </c>
      <c r="F20" s="12">
        <v>375</v>
      </c>
      <c r="G20" s="12">
        <v>375</v>
      </c>
    </row>
    <row r="21" spans="1:7" ht="30.75" customHeight="1">
      <c r="A21" s="46"/>
      <c r="B21" s="47" t="s">
        <v>436</v>
      </c>
      <c r="C21" s="53"/>
      <c r="D21" s="71"/>
      <c r="E21" s="332" t="s">
        <v>437</v>
      </c>
      <c r="F21" s="11">
        <f>F26+F22</f>
        <v>8384.9</v>
      </c>
      <c r="G21" s="11">
        <f>G26+G22</f>
        <v>8384.9</v>
      </c>
    </row>
    <row r="22" spans="1:7" s="6" customFormat="1" ht="31.5" customHeight="1">
      <c r="A22" s="46"/>
      <c r="B22" s="53"/>
      <c r="C22" s="173" t="s">
        <v>516</v>
      </c>
      <c r="D22" s="71"/>
      <c r="E22" s="198" t="s">
        <v>39</v>
      </c>
      <c r="F22" s="7">
        <v>138.3</v>
      </c>
      <c r="G22" s="7">
        <f>G23</f>
        <v>138.3</v>
      </c>
    </row>
    <row r="23" spans="1:7" ht="43.5" customHeight="1">
      <c r="A23" s="46"/>
      <c r="B23" s="72"/>
      <c r="C23" s="72" t="s">
        <v>60</v>
      </c>
      <c r="D23" s="36"/>
      <c r="E23" s="199" t="s">
        <v>61</v>
      </c>
      <c r="F23" s="8">
        <v>138.3</v>
      </c>
      <c r="G23" s="8">
        <f>G24</f>
        <v>138.3</v>
      </c>
    </row>
    <row r="24" spans="1:7" ht="29.25" customHeight="1">
      <c r="A24" s="46"/>
      <c r="B24" s="72"/>
      <c r="C24" s="36" t="s">
        <v>62</v>
      </c>
      <c r="D24" s="36"/>
      <c r="E24" s="200" t="s">
        <v>16</v>
      </c>
      <c r="F24" s="9">
        <v>138.3</v>
      </c>
      <c r="G24" s="9">
        <v>138.3</v>
      </c>
    </row>
    <row r="25" spans="1:7" ht="43.5" customHeight="1">
      <c r="A25" s="46"/>
      <c r="B25" s="72"/>
      <c r="C25" s="53"/>
      <c r="D25" s="36" t="s">
        <v>356</v>
      </c>
      <c r="E25" s="195" t="s">
        <v>357</v>
      </c>
      <c r="F25" s="9">
        <v>138.3</v>
      </c>
      <c r="G25" s="9">
        <v>138.3</v>
      </c>
    </row>
    <row r="26" spans="1:7" ht="39.75" customHeight="1">
      <c r="A26" s="46"/>
      <c r="B26" s="53"/>
      <c r="C26" s="53" t="s">
        <v>8</v>
      </c>
      <c r="D26" s="71"/>
      <c r="E26" s="198" t="s">
        <v>41</v>
      </c>
      <c r="F26" s="10">
        <f>F27+F31</f>
        <v>8246.6</v>
      </c>
      <c r="G26" s="10">
        <f>G27+G31</f>
        <v>8246.6</v>
      </c>
    </row>
    <row r="27" spans="1:7" s="5" customFormat="1" ht="45" customHeight="1">
      <c r="A27" s="77"/>
      <c r="B27" s="72"/>
      <c r="C27" s="47" t="s">
        <v>9</v>
      </c>
      <c r="D27" s="47"/>
      <c r="E27" s="199" t="s">
        <v>10</v>
      </c>
      <c r="F27" s="11">
        <f aca="true" t="shared" si="0" ref="F27:G29">F28</f>
        <v>3911.4</v>
      </c>
      <c r="G27" s="11">
        <f t="shared" si="0"/>
        <v>3911.4</v>
      </c>
    </row>
    <row r="28" spans="1:7" ht="69.75" customHeight="1">
      <c r="A28" s="46"/>
      <c r="B28" s="53"/>
      <c r="C28" s="71" t="s">
        <v>11</v>
      </c>
      <c r="D28" s="71"/>
      <c r="E28" s="200" t="s">
        <v>43</v>
      </c>
      <c r="F28" s="12">
        <f t="shared" si="0"/>
        <v>3911.4</v>
      </c>
      <c r="G28" s="12">
        <f t="shared" si="0"/>
        <v>3911.4</v>
      </c>
    </row>
    <row r="29" spans="1:7" ht="57.75" customHeight="1">
      <c r="A29" s="46"/>
      <c r="B29" s="53"/>
      <c r="C29" s="71" t="s">
        <v>12</v>
      </c>
      <c r="D29" s="71"/>
      <c r="E29" s="200" t="s">
        <v>63</v>
      </c>
      <c r="F29" s="9">
        <f t="shared" si="0"/>
        <v>3911.4</v>
      </c>
      <c r="G29" s="9">
        <f t="shared" si="0"/>
        <v>3911.4</v>
      </c>
    </row>
    <row r="30" spans="1:7" ht="42.75" customHeight="1">
      <c r="A30" s="46"/>
      <c r="B30" s="53"/>
      <c r="C30" s="71"/>
      <c r="D30" s="71" t="s">
        <v>356</v>
      </c>
      <c r="E30" s="200" t="s">
        <v>357</v>
      </c>
      <c r="F30" s="12">
        <v>3911.4</v>
      </c>
      <c r="G30" s="12">
        <v>3911.4</v>
      </c>
    </row>
    <row r="31" spans="1:7" s="5" customFormat="1" ht="30" customHeight="1">
      <c r="A31" s="77"/>
      <c r="B31" s="72"/>
      <c r="C31" s="47" t="s">
        <v>13</v>
      </c>
      <c r="D31" s="47"/>
      <c r="E31" s="199" t="s">
        <v>14</v>
      </c>
      <c r="F31" s="11">
        <f>F32+F34+F36+F38+F40</f>
        <v>4335.2</v>
      </c>
      <c r="G31" s="11">
        <f>G32+G34+G36+G38+G40</f>
        <v>4335.2</v>
      </c>
    </row>
    <row r="32" spans="1:7" ht="30" customHeight="1">
      <c r="A32" s="46"/>
      <c r="B32" s="53"/>
      <c r="C32" s="71" t="s">
        <v>15</v>
      </c>
      <c r="D32" s="71"/>
      <c r="E32" s="200" t="s">
        <v>16</v>
      </c>
      <c r="F32" s="12">
        <f>F33</f>
        <v>363</v>
      </c>
      <c r="G32" s="12">
        <f>G33</f>
        <v>363</v>
      </c>
    </row>
    <row r="33" spans="1:7" ht="42.75" customHeight="1">
      <c r="A33" s="46"/>
      <c r="B33" s="53"/>
      <c r="C33" s="71"/>
      <c r="D33" s="71" t="s">
        <v>356</v>
      </c>
      <c r="E33" s="200" t="s">
        <v>357</v>
      </c>
      <c r="F33" s="12">
        <v>363</v>
      </c>
      <c r="G33" s="12">
        <v>363</v>
      </c>
    </row>
    <row r="34" spans="1:7" ht="45" customHeight="1">
      <c r="A34" s="46"/>
      <c r="B34" s="53"/>
      <c r="C34" s="71" t="s">
        <v>17</v>
      </c>
      <c r="D34" s="71"/>
      <c r="E34" s="200" t="s">
        <v>18</v>
      </c>
      <c r="F34" s="12">
        <f>F35</f>
        <v>1272.6</v>
      </c>
      <c r="G34" s="12">
        <f>G35</f>
        <v>1272.6</v>
      </c>
    </row>
    <row r="35" spans="1:7" ht="42.75" customHeight="1">
      <c r="A35" s="46"/>
      <c r="B35" s="53"/>
      <c r="C35" s="71"/>
      <c r="D35" s="71" t="s">
        <v>356</v>
      </c>
      <c r="E35" s="200" t="s">
        <v>357</v>
      </c>
      <c r="F35" s="12">
        <v>1272.6</v>
      </c>
      <c r="G35" s="12">
        <v>1272.6</v>
      </c>
    </row>
    <row r="36" spans="1:7" ht="44.25" customHeight="1">
      <c r="A36" s="46"/>
      <c r="B36" s="53"/>
      <c r="C36" s="71" t="s">
        <v>19</v>
      </c>
      <c r="D36" s="71"/>
      <c r="E36" s="200" t="s">
        <v>20</v>
      </c>
      <c r="F36" s="12">
        <f>F37</f>
        <v>140</v>
      </c>
      <c r="G36" s="12">
        <f>G37</f>
        <v>140</v>
      </c>
    </row>
    <row r="37" spans="1:7" ht="45" customHeight="1">
      <c r="A37" s="46"/>
      <c r="B37" s="53"/>
      <c r="C37" s="71"/>
      <c r="D37" s="71" t="s">
        <v>356</v>
      </c>
      <c r="E37" s="200" t="s">
        <v>357</v>
      </c>
      <c r="F37" s="12">
        <v>140</v>
      </c>
      <c r="G37" s="12">
        <v>140</v>
      </c>
    </row>
    <row r="38" spans="1:7" ht="44.25" customHeight="1">
      <c r="A38" s="46"/>
      <c r="B38" s="53"/>
      <c r="C38" s="71" t="s">
        <v>21</v>
      </c>
      <c r="D38" s="71"/>
      <c r="E38" s="200" t="s">
        <v>22</v>
      </c>
      <c r="F38" s="12">
        <f>F39</f>
        <v>810</v>
      </c>
      <c r="G38" s="12">
        <f>G39</f>
        <v>810</v>
      </c>
    </row>
    <row r="39" spans="1:7" ht="45" customHeight="1">
      <c r="A39" s="46"/>
      <c r="B39" s="53"/>
      <c r="C39" s="71"/>
      <c r="D39" s="71" t="s">
        <v>356</v>
      </c>
      <c r="E39" s="200" t="s">
        <v>357</v>
      </c>
      <c r="F39" s="12">
        <v>810</v>
      </c>
      <c r="G39" s="12">
        <v>810</v>
      </c>
    </row>
    <row r="40" spans="1:7" ht="45.75" customHeight="1">
      <c r="A40" s="46"/>
      <c r="B40" s="53"/>
      <c r="C40" s="71" t="s">
        <v>23</v>
      </c>
      <c r="D40" s="71"/>
      <c r="E40" s="200" t="s">
        <v>24</v>
      </c>
      <c r="F40" s="12">
        <f>F41</f>
        <v>1749.6</v>
      </c>
      <c r="G40" s="12">
        <f>G41</f>
        <v>1749.6</v>
      </c>
    </row>
    <row r="41" spans="1:7" ht="45" customHeight="1">
      <c r="A41" s="46"/>
      <c r="B41" s="53"/>
      <c r="C41" s="71"/>
      <c r="D41" s="71" t="s">
        <v>356</v>
      </c>
      <c r="E41" s="200" t="s">
        <v>357</v>
      </c>
      <c r="F41" s="12">
        <v>1749.6</v>
      </c>
      <c r="G41" s="12">
        <v>1749.6</v>
      </c>
    </row>
    <row r="42" spans="1:7" ht="17.25" customHeight="1">
      <c r="A42" s="60"/>
      <c r="B42" s="53" t="s">
        <v>440</v>
      </c>
      <c r="C42" s="61"/>
      <c r="D42" s="61"/>
      <c r="E42" s="201" t="s">
        <v>452</v>
      </c>
      <c r="F42" s="28">
        <f>F43+F66</f>
        <v>111794.2</v>
      </c>
      <c r="G42" s="28">
        <f>G43+G66</f>
        <v>231794.19999999998</v>
      </c>
    </row>
    <row r="43" spans="1:7" ht="16.5" customHeight="1">
      <c r="A43" s="60"/>
      <c r="B43" s="33" t="s">
        <v>441</v>
      </c>
      <c r="C43" s="72"/>
      <c r="D43" s="72"/>
      <c r="E43" s="202" t="s">
        <v>442</v>
      </c>
      <c r="F43" s="31">
        <f>F44</f>
        <v>105327.59999999999</v>
      </c>
      <c r="G43" s="31">
        <f>G44</f>
        <v>225327.59999999998</v>
      </c>
    </row>
    <row r="44" spans="1:7" ht="30.75" customHeight="1">
      <c r="A44" s="60"/>
      <c r="B44" s="62"/>
      <c r="C44" s="32" t="s">
        <v>516</v>
      </c>
      <c r="D44" s="32"/>
      <c r="E44" s="193" t="s">
        <v>39</v>
      </c>
      <c r="F44" s="28">
        <f>F45+F63</f>
        <v>105327.59999999999</v>
      </c>
      <c r="G44" s="28">
        <f>G45+G63</f>
        <v>225327.59999999998</v>
      </c>
    </row>
    <row r="45" spans="1:7" s="5" customFormat="1" ht="31.5" customHeight="1">
      <c r="A45" s="185"/>
      <c r="B45" s="61"/>
      <c r="C45" s="33" t="s">
        <v>25</v>
      </c>
      <c r="D45" s="33"/>
      <c r="E45" s="194" t="s">
        <v>26</v>
      </c>
      <c r="F45" s="31">
        <f>F46+F57+F59+F61</f>
        <v>96126.59999999999</v>
      </c>
      <c r="G45" s="31">
        <f>G46+G57+G59+G61</f>
        <v>216126.59999999998</v>
      </c>
    </row>
    <row r="46" spans="1:7" ht="44.25" customHeight="1">
      <c r="A46" s="64"/>
      <c r="B46" s="61"/>
      <c r="C46" s="35" t="s">
        <v>27</v>
      </c>
      <c r="D46" s="35"/>
      <c r="E46" s="41" t="s">
        <v>44</v>
      </c>
      <c r="F46" s="12">
        <f>F47+F49+F51+F53+F55</f>
        <v>92778.9</v>
      </c>
      <c r="G46" s="12">
        <f>G47+G49+G51+G53+G55</f>
        <v>92778.9</v>
      </c>
    </row>
    <row r="47" spans="1:7" ht="30.75" customHeight="1">
      <c r="A47" s="64"/>
      <c r="B47" s="61"/>
      <c r="C47" s="71" t="s">
        <v>28</v>
      </c>
      <c r="D47" s="35"/>
      <c r="E47" s="195" t="s">
        <v>64</v>
      </c>
      <c r="F47" s="12">
        <f>F48</f>
        <v>24728.6</v>
      </c>
      <c r="G47" s="12">
        <f>G48</f>
        <v>24728.6</v>
      </c>
    </row>
    <row r="48" spans="1:7" ht="42.75" customHeight="1">
      <c r="A48" s="64"/>
      <c r="B48" s="61"/>
      <c r="C48" s="72"/>
      <c r="D48" s="35" t="s">
        <v>356</v>
      </c>
      <c r="E48" s="195" t="s">
        <v>357</v>
      </c>
      <c r="F48" s="12">
        <v>24728.6</v>
      </c>
      <c r="G48" s="12">
        <v>24728.6</v>
      </c>
    </row>
    <row r="49" spans="1:7" ht="30.75" customHeight="1">
      <c r="A49" s="64"/>
      <c r="B49" s="61"/>
      <c r="C49" s="38" t="s">
        <v>247</v>
      </c>
      <c r="D49" s="38"/>
      <c r="E49" s="203" t="s">
        <v>65</v>
      </c>
      <c r="F49" s="12">
        <f>F50</f>
        <v>14978.7</v>
      </c>
      <c r="G49" s="12">
        <f>G50</f>
        <v>14978.7</v>
      </c>
    </row>
    <row r="50" spans="1:7" ht="42.75" customHeight="1">
      <c r="A50" s="64"/>
      <c r="B50" s="61"/>
      <c r="C50" s="38"/>
      <c r="D50" s="35" t="s">
        <v>356</v>
      </c>
      <c r="E50" s="195" t="s">
        <v>357</v>
      </c>
      <c r="F50" s="12">
        <v>14978.7</v>
      </c>
      <c r="G50" s="12">
        <v>14978.7</v>
      </c>
    </row>
    <row r="51" spans="1:7" ht="29.25" customHeight="1">
      <c r="A51" s="64"/>
      <c r="B51" s="61"/>
      <c r="C51" s="35" t="s">
        <v>248</v>
      </c>
      <c r="D51" s="35"/>
      <c r="E51" s="195" t="s">
        <v>66</v>
      </c>
      <c r="F51" s="12">
        <f>F52</f>
        <v>10037</v>
      </c>
      <c r="G51" s="12">
        <f>G52</f>
        <v>10037</v>
      </c>
    </row>
    <row r="52" spans="1:7" ht="42.75" customHeight="1">
      <c r="A52" s="64"/>
      <c r="B52" s="61"/>
      <c r="C52" s="35"/>
      <c r="D52" s="35" t="s">
        <v>356</v>
      </c>
      <c r="E52" s="195" t="s">
        <v>357</v>
      </c>
      <c r="F52" s="12">
        <v>10037</v>
      </c>
      <c r="G52" s="12">
        <v>10037</v>
      </c>
    </row>
    <row r="53" spans="1:7" ht="31.5" customHeight="1">
      <c r="A53" s="64"/>
      <c r="B53" s="61"/>
      <c r="C53" s="35" t="s">
        <v>67</v>
      </c>
      <c r="D53" s="35"/>
      <c r="E53" s="195" t="s">
        <v>68</v>
      </c>
      <c r="F53" s="12">
        <f>F54</f>
        <v>40056.6</v>
      </c>
      <c r="G53" s="12">
        <f>G54</f>
        <v>40056.6</v>
      </c>
    </row>
    <row r="54" spans="1:7" ht="42.75" customHeight="1">
      <c r="A54" s="64"/>
      <c r="B54" s="61"/>
      <c r="C54" s="35"/>
      <c r="D54" s="35" t="s">
        <v>356</v>
      </c>
      <c r="E54" s="195" t="s">
        <v>357</v>
      </c>
      <c r="F54" s="12">
        <v>40056.6</v>
      </c>
      <c r="G54" s="12">
        <v>40056.6</v>
      </c>
    </row>
    <row r="55" spans="1:7" ht="42.75" customHeight="1">
      <c r="A55" s="64"/>
      <c r="B55" s="61"/>
      <c r="C55" s="35" t="s">
        <v>69</v>
      </c>
      <c r="D55" s="35"/>
      <c r="E55" s="195" t="s">
        <v>524</v>
      </c>
      <c r="F55" s="12">
        <f>F56</f>
        <v>2978</v>
      </c>
      <c r="G55" s="12">
        <f>G56</f>
        <v>2978</v>
      </c>
    </row>
    <row r="56" spans="1:7" ht="42" customHeight="1">
      <c r="A56" s="64"/>
      <c r="B56" s="61"/>
      <c r="C56" s="35"/>
      <c r="D56" s="35" t="s">
        <v>356</v>
      </c>
      <c r="E56" s="195" t="s">
        <v>357</v>
      </c>
      <c r="F56" s="12">
        <v>2978</v>
      </c>
      <c r="G56" s="12">
        <v>2978</v>
      </c>
    </row>
    <row r="57" spans="1:7" ht="38.25">
      <c r="A57" s="64"/>
      <c r="B57" s="61"/>
      <c r="C57" s="35" t="s">
        <v>249</v>
      </c>
      <c r="D57" s="35"/>
      <c r="E57" s="195" t="s">
        <v>530</v>
      </c>
      <c r="F57" s="12">
        <f>F58</f>
        <v>940.8</v>
      </c>
      <c r="G57" s="12">
        <f>G58</f>
        <v>940.8</v>
      </c>
    </row>
    <row r="58" spans="1:7" ht="45" customHeight="1">
      <c r="A58" s="64"/>
      <c r="B58" s="61"/>
      <c r="C58" s="35"/>
      <c r="D58" s="35" t="s">
        <v>356</v>
      </c>
      <c r="E58" s="195" t="s">
        <v>357</v>
      </c>
      <c r="F58" s="12">
        <v>940.8</v>
      </c>
      <c r="G58" s="12">
        <v>940.8</v>
      </c>
    </row>
    <row r="59" spans="1:7" ht="31.5" customHeight="1">
      <c r="A59" s="45"/>
      <c r="B59" s="72"/>
      <c r="C59" s="35" t="s">
        <v>250</v>
      </c>
      <c r="D59" s="35"/>
      <c r="E59" s="195" t="s">
        <v>525</v>
      </c>
      <c r="F59" s="9">
        <f>F60</f>
        <v>1406.9</v>
      </c>
      <c r="G59" s="9">
        <f>G60</f>
        <v>1406.9</v>
      </c>
    </row>
    <row r="60" spans="1:7" ht="42" customHeight="1">
      <c r="A60" s="46"/>
      <c r="B60" s="32"/>
      <c r="C60" s="32"/>
      <c r="D60" s="35" t="s">
        <v>356</v>
      </c>
      <c r="E60" s="195" t="s">
        <v>357</v>
      </c>
      <c r="F60" s="29">
        <v>1406.9</v>
      </c>
      <c r="G60" s="29">
        <v>1406.9</v>
      </c>
    </row>
    <row r="61" spans="1:7" ht="31.5" customHeight="1">
      <c r="A61" s="46"/>
      <c r="B61" s="33"/>
      <c r="C61" s="35" t="s">
        <v>251</v>
      </c>
      <c r="D61" s="40"/>
      <c r="E61" s="204" t="s">
        <v>3</v>
      </c>
      <c r="F61" s="29">
        <f>F62</f>
        <v>1000</v>
      </c>
      <c r="G61" s="29">
        <f>G62</f>
        <v>121000</v>
      </c>
    </row>
    <row r="62" spans="1:7" ht="42.75" customHeight="1">
      <c r="A62" s="46"/>
      <c r="B62" s="33"/>
      <c r="C62" s="32"/>
      <c r="D62" s="35" t="s">
        <v>356</v>
      </c>
      <c r="E62" s="195" t="s">
        <v>357</v>
      </c>
      <c r="F62" s="29">
        <v>1000</v>
      </c>
      <c r="G62" s="29">
        <v>121000</v>
      </c>
    </row>
    <row r="63" spans="1:7" s="5" customFormat="1" ht="30" customHeight="1">
      <c r="A63" s="185"/>
      <c r="B63" s="65"/>
      <c r="C63" s="33" t="s">
        <v>4</v>
      </c>
      <c r="D63" s="87"/>
      <c r="E63" s="196" t="s">
        <v>5</v>
      </c>
      <c r="F63" s="31">
        <f>F64</f>
        <v>9201</v>
      </c>
      <c r="G63" s="31">
        <f>G64</f>
        <v>9201</v>
      </c>
    </row>
    <row r="64" spans="1:7" ht="29.25" customHeight="1">
      <c r="A64" s="60"/>
      <c r="B64" s="65"/>
      <c r="C64" s="35" t="s">
        <v>6</v>
      </c>
      <c r="D64" s="38"/>
      <c r="E64" s="195" t="s">
        <v>7</v>
      </c>
      <c r="F64" s="30">
        <f>F65</f>
        <v>9201</v>
      </c>
      <c r="G64" s="30">
        <f>G65</f>
        <v>9201</v>
      </c>
    </row>
    <row r="65" spans="1:7" ht="42" customHeight="1">
      <c r="A65" s="60"/>
      <c r="B65" s="65"/>
      <c r="C65" s="63"/>
      <c r="D65" s="38" t="s">
        <v>356</v>
      </c>
      <c r="E65" s="195" t="s">
        <v>357</v>
      </c>
      <c r="F65" s="30">
        <v>9201</v>
      </c>
      <c r="G65" s="30">
        <v>9201</v>
      </c>
    </row>
    <row r="66" spans="1:7" s="175" customFormat="1" ht="30" customHeight="1">
      <c r="A66" s="226"/>
      <c r="B66" s="33" t="s">
        <v>397</v>
      </c>
      <c r="C66" s="33"/>
      <c r="D66" s="40"/>
      <c r="E66" s="205" t="s">
        <v>398</v>
      </c>
      <c r="F66" s="31">
        <f aca="true" t="shared" si="1" ref="F66:G68">F67</f>
        <v>6466.6</v>
      </c>
      <c r="G66" s="31">
        <f t="shared" si="1"/>
        <v>6466.6</v>
      </c>
    </row>
    <row r="67" spans="1:7" s="6" customFormat="1" ht="30" customHeight="1">
      <c r="A67" s="46"/>
      <c r="B67" s="32"/>
      <c r="C67" s="32" t="s">
        <v>516</v>
      </c>
      <c r="D67" s="32"/>
      <c r="E67" s="193" t="s">
        <v>39</v>
      </c>
      <c r="F67" s="28">
        <f t="shared" si="1"/>
        <v>6466.6</v>
      </c>
      <c r="G67" s="28">
        <f t="shared" si="1"/>
        <v>6466.6</v>
      </c>
    </row>
    <row r="68" spans="1:7" ht="29.25" customHeight="1">
      <c r="A68" s="46"/>
      <c r="B68" s="33"/>
      <c r="C68" s="87" t="s">
        <v>60</v>
      </c>
      <c r="D68" s="44"/>
      <c r="E68" s="206" t="s">
        <v>70</v>
      </c>
      <c r="F68" s="28">
        <f t="shared" si="1"/>
        <v>6466.6</v>
      </c>
      <c r="G68" s="28">
        <f t="shared" si="1"/>
        <v>6466.6</v>
      </c>
    </row>
    <row r="69" spans="1:7" s="18" customFormat="1" ht="29.25" customHeight="1">
      <c r="A69" s="46"/>
      <c r="B69" s="40"/>
      <c r="C69" s="38" t="s">
        <v>71</v>
      </c>
      <c r="D69" s="38"/>
      <c r="E69" s="207" t="s">
        <v>72</v>
      </c>
      <c r="F69" s="30">
        <f>F70+F71+F72</f>
        <v>6466.6</v>
      </c>
      <c r="G69" s="30">
        <f>G70+G71+G72</f>
        <v>6466.6</v>
      </c>
    </row>
    <row r="70" spans="1:7" ht="80.25" customHeight="1">
      <c r="A70" s="46"/>
      <c r="B70" s="33"/>
      <c r="C70" s="32"/>
      <c r="D70" s="35" t="s">
        <v>350</v>
      </c>
      <c r="E70" s="208" t="s">
        <v>523</v>
      </c>
      <c r="F70" s="30">
        <v>5853.8</v>
      </c>
      <c r="G70" s="30">
        <v>5853.8</v>
      </c>
    </row>
    <row r="71" spans="1:7" ht="30.75" customHeight="1">
      <c r="A71" s="46"/>
      <c r="B71" s="33"/>
      <c r="C71" s="32"/>
      <c r="D71" s="35" t="s">
        <v>351</v>
      </c>
      <c r="E71" s="209" t="s">
        <v>57</v>
      </c>
      <c r="F71" s="30">
        <v>608.3</v>
      </c>
      <c r="G71" s="30">
        <v>608.3</v>
      </c>
    </row>
    <row r="72" spans="1:7" ht="21" customHeight="1">
      <c r="A72" s="46"/>
      <c r="B72" s="33"/>
      <c r="C72" s="32"/>
      <c r="D72" s="35" t="s">
        <v>352</v>
      </c>
      <c r="E72" s="209" t="s">
        <v>353</v>
      </c>
      <c r="F72" s="30">
        <v>4.5</v>
      </c>
      <c r="G72" s="30">
        <v>4.5</v>
      </c>
    </row>
    <row r="73" spans="1:7" ht="17.25" customHeight="1">
      <c r="A73" s="46"/>
      <c r="B73" s="32" t="s">
        <v>360</v>
      </c>
      <c r="C73" s="32"/>
      <c r="D73" s="38"/>
      <c r="E73" s="193" t="s">
        <v>361</v>
      </c>
      <c r="F73" s="10">
        <f>F74</f>
        <v>10000</v>
      </c>
      <c r="G73" s="10">
        <f>G74</f>
        <v>10000</v>
      </c>
    </row>
    <row r="74" spans="1:7" ht="16.5" customHeight="1">
      <c r="A74" s="46"/>
      <c r="B74" s="32" t="s">
        <v>366</v>
      </c>
      <c r="C74" s="32"/>
      <c r="D74" s="35"/>
      <c r="E74" s="193" t="s">
        <v>367</v>
      </c>
      <c r="F74" s="28">
        <f>F75</f>
        <v>10000</v>
      </c>
      <c r="G74" s="28">
        <f>G75</f>
        <v>10000</v>
      </c>
    </row>
    <row r="75" spans="1:7" ht="38.25">
      <c r="A75" s="46"/>
      <c r="B75" s="33"/>
      <c r="C75" s="32" t="s">
        <v>8</v>
      </c>
      <c r="D75" s="35"/>
      <c r="E75" s="210" t="s">
        <v>41</v>
      </c>
      <c r="F75" s="28">
        <f aca="true" t="shared" si="2" ref="F75:G77">F76</f>
        <v>10000</v>
      </c>
      <c r="G75" s="28">
        <f t="shared" si="2"/>
        <v>10000</v>
      </c>
    </row>
    <row r="76" spans="1:7" s="5" customFormat="1" ht="27">
      <c r="A76" s="77"/>
      <c r="B76" s="33"/>
      <c r="C76" s="33" t="s">
        <v>253</v>
      </c>
      <c r="D76" s="33"/>
      <c r="E76" s="211" t="s">
        <v>254</v>
      </c>
      <c r="F76" s="31">
        <f t="shared" si="2"/>
        <v>10000</v>
      </c>
      <c r="G76" s="31">
        <f t="shared" si="2"/>
        <v>10000</v>
      </c>
    </row>
    <row r="77" spans="1:7" ht="27.75" customHeight="1">
      <c r="A77" s="46"/>
      <c r="B77" s="33"/>
      <c r="C77" s="35" t="s">
        <v>255</v>
      </c>
      <c r="D77" s="35"/>
      <c r="E77" s="212" t="s">
        <v>256</v>
      </c>
      <c r="F77" s="30">
        <f t="shared" si="2"/>
        <v>10000</v>
      </c>
      <c r="G77" s="30">
        <f t="shared" si="2"/>
        <v>10000</v>
      </c>
    </row>
    <row r="78" spans="1:7" ht="29.25" customHeight="1">
      <c r="A78" s="46"/>
      <c r="B78" s="33"/>
      <c r="C78" s="32"/>
      <c r="D78" s="35" t="s">
        <v>354</v>
      </c>
      <c r="E78" s="212" t="s">
        <v>252</v>
      </c>
      <c r="F78" s="30">
        <v>10000</v>
      </c>
      <c r="G78" s="30">
        <v>10000</v>
      </c>
    </row>
    <row r="79" spans="1:7" ht="29.25">
      <c r="A79" s="45" t="s">
        <v>80</v>
      </c>
      <c r="B79" s="33"/>
      <c r="C79" s="33"/>
      <c r="D79" s="33"/>
      <c r="E79" s="224" t="s">
        <v>81</v>
      </c>
      <c r="F79" s="225">
        <f>F80+F169</f>
        <v>1949977.8</v>
      </c>
      <c r="G79" s="225">
        <f>G80+G169</f>
        <v>1955331.8</v>
      </c>
    </row>
    <row r="80" spans="1:7" ht="15.75" customHeight="1">
      <c r="A80" s="46"/>
      <c r="B80" s="32" t="s">
        <v>430</v>
      </c>
      <c r="C80" s="32"/>
      <c r="D80" s="73"/>
      <c r="E80" s="74" t="s">
        <v>431</v>
      </c>
      <c r="F80" s="27">
        <f>F81+F98+F122+F138</f>
        <v>1899546.1</v>
      </c>
      <c r="G80" s="27">
        <f>G81+G98+G122+G138</f>
        <v>1903994.6</v>
      </c>
    </row>
    <row r="81" spans="1:7" ht="13.5">
      <c r="A81" s="226"/>
      <c r="B81" s="33" t="s">
        <v>432</v>
      </c>
      <c r="C81" s="33"/>
      <c r="D81" s="51"/>
      <c r="E81" s="52" t="s">
        <v>433</v>
      </c>
      <c r="F81" s="75">
        <f>F82</f>
        <v>875693.1</v>
      </c>
      <c r="G81" s="75">
        <f>G82</f>
        <v>875693.1</v>
      </c>
    </row>
    <row r="82" spans="1:7" s="18" customFormat="1" ht="25.5">
      <c r="A82" s="227"/>
      <c r="B82" s="32"/>
      <c r="C82" s="32" t="s">
        <v>257</v>
      </c>
      <c r="D82" s="32"/>
      <c r="E82" s="178" t="s">
        <v>38</v>
      </c>
      <c r="F82" s="27">
        <f>F83</f>
        <v>875693.1</v>
      </c>
      <c r="G82" s="27">
        <f>G83</f>
        <v>875693.1</v>
      </c>
    </row>
    <row r="83" spans="1:7" s="175" customFormat="1" ht="27">
      <c r="A83" s="226"/>
      <c r="B83" s="33"/>
      <c r="C83" s="33" t="s">
        <v>258</v>
      </c>
      <c r="D83" s="51"/>
      <c r="E83" s="52" t="s">
        <v>259</v>
      </c>
      <c r="F83" s="75">
        <f>F84+F87+F89+F93+F94</f>
        <v>875693.1</v>
      </c>
      <c r="G83" s="75">
        <f>G84+G87+G89+G93+G94</f>
        <v>875693.1</v>
      </c>
    </row>
    <row r="84" spans="1:7" s="18" customFormat="1" ht="38.25">
      <c r="A84" s="46"/>
      <c r="B84" s="35"/>
      <c r="C84" s="35" t="s">
        <v>260</v>
      </c>
      <c r="D84" s="54"/>
      <c r="E84" s="179" t="s">
        <v>45</v>
      </c>
      <c r="F84" s="29">
        <f>F85+F96+F92</f>
        <v>770803.1</v>
      </c>
      <c r="G84" s="29">
        <f>G85+G96+G92</f>
        <v>770803.1</v>
      </c>
    </row>
    <row r="85" spans="1:7" ht="67.5" customHeight="1">
      <c r="A85" s="46"/>
      <c r="B85" s="36"/>
      <c r="C85" s="35" t="s">
        <v>261</v>
      </c>
      <c r="D85" s="35"/>
      <c r="E85" s="48" t="s">
        <v>82</v>
      </c>
      <c r="F85" s="29">
        <f>F86</f>
        <v>147676.4</v>
      </c>
      <c r="G85" s="29">
        <f>G86</f>
        <v>147676.4</v>
      </c>
    </row>
    <row r="86" spans="1:7" ht="38.25">
      <c r="A86" s="46"/>
      <c r="B86" s="36"/>
      <c r="C86" s="35"/>
      <c r="D86" s="38" t="s">
        <v>356</v>
      </c>
      <c r="E86" s="39" t="s">
        <v>357</v>
      </c>
      <c r="F86" s="9">
        <v>147676.4</v>
      </c>
      <c r="G86" s="9">
        <v>147676.4</v>
      </c>
    </row>
    <row r="87" spans="1:7" ht="12.75">
      <c r="A87" s="46"/>
      <c r="B87" s="36"/>
      <c r="C87" s="35" t="s">
        <v>313</v>
      </c>
      <c r="D87" s="35"/>
      <c r="E87" s="41" t="s">
        <v>262</v>
      </c>
      <c r="F87" s="26">
        <f>F88</f>
        <v>62209</v>
      </c>
      <c r="G87" s="26">
        <f>G88</f>
        <v>62209</v>
      </c>
    </row>
    <row r="88" spans="1:7" ht="38.25">
      <c r="A88" s="46"/>
      <c r="B88" s="36"/>
      <c r="C88" s="35"/>
      <c r="D88" s="42" t="s">
        <v>356</v>
      </c>
      <c r="E88" s="39" t="s">
        <v>357</v>
      </c>
      <c r="F88" s="26">
        <v>62209</v>
      </c>
      <c r="G88" s="26">
        <v>62209</v>
      </c>
    </row>
    <row r="89" spans="1:7" ht="25.5">
      <c r="A89" s="46"/>
      <c r="B89" s="36"/>
      <c r="C89" s="38" t="s">
        <v>263</v>
      </c>
      <c r="D89" s="38"/>
      <c r="E89" s="39" t="s">
        <v>264</v>
      </c>
      <c r="F89" s="26">
        <f>F90</f>
        <v>30410.3</v>
      </c>
      <c r="G89" s="26">
        <f>G90</f>
        <v>30410.3</v>
      </c>
    </row>
    <row r="90" spans="1:7" ht="38.25">
      <c r="A90" s="46"/>
      <c r="B90" s="36"/>
      <c r="C90" s="35"/>
      <c r="D90" s="38" t="s">
        <v>356</v>
      </c>
      <c r="E90" s="39" t="s">
        <v>357</v>
      </c>
      <c r="F90" s="26">
        <v>30410.3</v>
      </c>
      <c r="G90" s="26">
        <v>30410.3</v>
      </c>
    </row>
    <row r="91" spans="1:7" ht="38.25">
      <c r="A91" s="46"/>
      <c r="B91" s="36"/>
      <c r="C91" s="35" t="s">
        <v>265</v>
      </c>
      <c r="D91" s="38"/>
      <c r="E91" s="76" t="s">
        <v>83</v>
      </c>
      <c r="F91" s="9">
        <f>F92+F93</f>
        <v>6132.2</v>
      </c>
      <c r="G91" s="9">
        <f>G92+G93</f>
        <v>6132.2</v>
      </c>
    </row>
    <row r="92" spans="1:7" ht="51">
      <c r="A92" s="46"/>
      <c r="B92" s="36"/>
      <c r="C92" s="35"/>
      <c r="D92" s="38" t="s">
        <v>356</v>
      </c>
      <c r="E92" s="39" t="s">
        <v>528</v>
      </c>
      <c r="F92" s="9">
        <v>5572</v>
      </c>
      <c r="G92" s="9">
        <v>5572</v>
      </c>
    </row>
    <row r="93" spans="1:7" ht="51">
      <c r="A93" s="46"/>
      <c r="B93" s="36"/>
      <c r="C93" s="35"/>
      <c r="D93" s="38" t="s">
        <v>356</v>
      </c>
      <c r="E93" s="39" t="s">
        <v>529</v>
      </c>
      <c r="F93" s="9">
        <v>560.2</v>
      </c>
      <c r="G93" s="9">
        <v>560.2</v>
      </c>
    </row>
    <row r="94" spans="1:7" ht="38.25" customHeight="1">
      <c r="A94" s="46"/>
      <c r="B94" s="36"/>
      <c r="C94" s="38" t="s">
        <v>266</v>
      </c>
      <c r="D94" s="38"/>
      <c r="E94" s="39" t="s">
        <v>84</v>
      </c>
      <c r="F94" s="9">
        <f>F95</f>
        <v>11710.5</v>
      </c>
      <c r="G94" s="9">
        <f>G95</f>
        <v>11710.5</v>
      </c>
    </row>
    <row r="95" spans="1:7" ht="38.25">
      <c r="A95" s="46"/>
      <c r="B95" s="36"/>
      <c r="C95" s="35"/>
      <c r="D95" s="38" t="s">
        <v>356</v>
      </c>
      <c r="E95" s="39" t="s">
        <v>357</v>
      </c>
      <c r="F95" s="9">
        <v>11710.5</v>
      </c>
      <c r="G95" s="9">
        <v>11710.5</v>
      </c>
    </row>
    <row r="96" spans="1:7" ht="63.75">
      <c r="A96" s="46"/>
      <c r="B96" s="36"/>
      <c r="C96" s="35" t="s">
        <v>267</v>
      </c>
      <c r="D96" s="36"/>
      <c r="E96" s="228" t="s">
        <v>85</v>
      </c>
      <c r="F96" s="29">
        <f>F97</f>
        <v>617554.7</v>
      </c>
      <c r="G96" s="29">
        <f>G97</f>
        <v>617554.7</v>
      </c>
    </row>
    <row r="97" spans="1:7" ht="38.25">
      <c r="A97" s="46"/>
      <c r="B97" s="36"/>
      <c r="C97" s="32"/>
      <c r="D97" s="38" t="s">
        <v>356</v>
      </c>
      <c r="E97" s="39" t="s">
        <v>357</v>
      </c>
      <c r="F97" s="9">
        <v>617554.7</v>
      </c>
      <c r="G97" s="9">
        <v>617554.7</v>
      </c>
    </row>
    <row r="98" spans="1:7" ht="13.5">
      <c r="A98" s="77"/>
      <c r="B98" s="229" t="s">
        <v>434</v>
      </c>
      <c r="C98" s="98"/>
      <c r="D98" s="229"/>
      <c r="E98" s="230" t="s">
        <v>435</v>
      </c>
      <c r="F98" s="8">
        <f>F99</f>
        <v>955898.6000000001</v>
      </c>
      <c r="G98" s="8">
        <f>G99</f>
        <v>960347.1000000001</v>
      </c>
    </row>
    <row r="99" spans="1:7" s="18" customFormat="1" ht="25.5">
      <c r="A99" s="46"/>
      <c r="B99" s="36"/>
      <c r="C99" s="32" t="s">
        <v>257</v>
      </c>
      <c r="D99" s="32"/>
      <c r="E99" s="178" t="s">
        <v>38</v>
      </c>
      <c r="F99" s="7">
        <f>F100+F116</f>
        <v>955898.6000000001</v>
      </c>
      <c r="G99" s="7">
        <f>G100+G116</f>
        <v>960347.1000000001</v>
      </c>
    </row>
    <row r="100" spans="1:7" ht="25.5" customHeight="1">
      <c r="A100" s="226"/>
      <c r="B100" s="72"/>
      <c r="C100" s="33" t="s">
        <v>268</v>
      </c>
      <c r="D100" s="72"/>
      <c r="E100" s="78" t="s">
        <v>86</v>
      </c>
      <c r="F100" s="75">
        <f>F101+F104+F106+F112+F114</f>
        <v>804061.3</v>
      </c>
      <c r="G100" s="75">
        <f>G101+G104+G106+G112+G114</f>
        <v>804061.3</v>
      </c>
    </row>
    <row r="101" spans="1:7" s="18" customFormat="1" ht="38.25">
      <c r="A101" s="46"/>
      <c r="B101" s="36"/>
      <c r="C101" s="35" t="s">
        <v>269</v>
      </c>
      <c r="D101" s="56"/>
      <c r="E101" s="179" t="s">
        <v>46</v>
      </c>
      <c r="F101" s="29">
        <f>F102+F108+F110</f>
        <v>715840.4</v>
      </c>
      <c r="G101" s="29">
        <f>G102+G108+G110</f>
        <v>715840.4</v>
      </c>
    </row>
    <row r="102" spans="1:7" ht="76.5">
      <c r="A102" s="46"/>
      <c r="B102" s="53"/>
      <c r="C102" s="35" t="s">
        <v>270</v>
      </c>
      <c r="D102" s="35"/>
      <c r="E102" s="48" t="s">
        <v>87</v>
      </c>
      <c r="F102" s="29">
        <f>F103</f>
        <v>66733.3</v>
      </c>
      <c r="G102" s="29">
        <f>G103</f>
        <v>66733.3</v>
      </c>
    </row>
    <row r="103" spans="1:7" ht="38.25">
      <c r="A103" s="46"/>
      <c r="B103" s="53"/>
      <c r="C103" s="35"/>
      <c r="D103" s="38" t="s">
        <v>356</v>
      </c>
      <c r="E103" s="39" t="s">
        <v>357</v>
      </c>
      <c r="F103" s="9">
        <v>66733.3</v>
      </c>
      <c r="G103" s="9">
        <v>66733.3</v>
      </c>
    </row>
    <row r="104" spans="1:7" ht="12.75">
      <c r="A104" s="46"/>
      <c r="B104" s="35"/>
      <c r="C104" s="35" t="s">
        <v>314</v>
      </c>
      <c r="D104" s="35"/>
      <c r="E104" s="41" t="s">
        <v>262</v>
      </c>
      <c r="F104" s="9">
        <f>F105</f>
        <v>128.1</v>
      </c>
      <c r="G104" s="9">
        <f>G105</f>
        <v>128.1</v>
      </c>
    </row>
    <row r="105" spans="1:7" ht="38.25">
      <c r="A105" s="46"/>
      <c r="B105" s="35"/>
      <c r="C105" s="35"/>
      <c r="D105" s="42" t="s">
        <v>356</v>
      </c>
      <c r="E105" s="39" t="s">
        <v>357</v>
      </c>
      <c r="F105" s="9">
        <v>128.1</v>
      </c>
      <c r="G105" s="9">
        <v>128.1</v>
      </c>
    </row>
    <row r="106" spans="1:7" ht="25.5">
      <c r="A106" s="46"/>
      <c r="B106" s="35"/>
      <c r="C106" s="38" t="s">
        <v>271</v>
      </c>
      <c r="D106" s="38"/>
      <c r="E106" s="39" t="s">
        <v>264</v>
      </c>
      <c r="F106" s="29">
        <f>F107</f>
        <v>52764.4</v>
      </c>
      <c r="G106" s="29">
        <f>G107</f>
        <v>52764.4</v>
      </c>
    </row>
    <row r="107" spans="1:7" ht="38.25">
      <c r="A107" s="46"/>
      <c r="B107" s="35"/>
      <c r="C107" s="35"/>
      <c r="D107" s="38" t="s">
        <v>356</v>
      </c>
      <c r="E107" s="39" t="s">
        <v>357</v>
      </c>
      <c r="F107" s="26">
        <v>52764.4</v>
      </c>
      <c r="G107" s="26">
        <v>52764.4</v>
      </c>
    </row>
    <row r="108" spans="1:7" ht="76.5">
      <c r="A108" s="46"/>
      <c r="B108" s="35"/>
      <c r="C108" s="35" t="s">
        <v>272</v>
      </c>
      <c r="D108" s="35"/>
      <c r="E108" s="48" t="s">
        <v>88</v>
      </c>
      <c r="F108" s="29">
        <f>F109</f>
        <v>499750.2</v>
      </c>
      <c r="G108" s="29">
        <f>G109</f>
        <v>499750.2</v>
      </c>
    </row>
    <row r="109" spans="1:7" ht="38.25">
      <c r="A109" s="46"/>
      <c r="B109" s="35"/>
      <c r="C109" s="35"/>
      <c r="D109" s="38" t="s">
        <v>356</v>
      </c>
      <c r="E109" s="39" t="s">
        <v>357</v>
      </c>
      <c r="F109" s="9">
        <v>499750.2</v>
      </c>
      <c r="G109" s="9">
        <v>499750.2</v>
      </c>
    </row>
    <row r="110" spans="1:7" ht="178.5">
      <c r="A110" s="46"/>
      <c r="B110" s="35"/>
      <c r="C110" s="138" t="s">
        <v>273</v>
      </c>
      <c r="D110" s="182"/>
      <c r="E110" s="183" t="s">
        <v>527</v>
      </c>
      <c r="F110" s="9">
        <f>F111</f>
        <v>149356.9</v>
      </c>
      <c r="G110" s="9">
        <f>G111</f>
        <v>149356.9</v>
      </c>
    </row>
    <row r="111" spans="1:7" ht="38.25">
      <c r="A111" s="46"/>
      <c r="B111" s="35"/>
      <c r="C111" s="138"/>
      <c r="D111" s="138" t="s">
        <v>356</v>
      </c>
      <c r="E111" s="183" t="s">
        <v>357</v>
      </c>
      <c r="F111" s="9">
        <v>149356.9</v>
      </c>
      <c r="G111" s="9">
        <v>149356.9</v>
      </c>
    </row>
    <row r="112" spans="1:7" ht="51">
      <c r="A112" s="46"/>
      <c r="B112" s="35"/>
      <c r="C112" s="35" t="s">
        <v>274</v>
      </c>
      <c r="D112" s="36"/>
      <c r="E112" s="39" t="s">
        <v>89</v>
      </c>
      <c r="F112" s="29">
        <f>F113</f>
        <v>20075.5</v>
      </c>
      <c r="G112" s="29">
        <f>G113</f>
        <v>20075.5</v>
      </c>
    </row>
    <row r="113" spans="1:7" ht="38.25">
      <c r="A113" s="46"/>
      <c r="B113" s="35"/>
      <c r="C113" s="35"/>
      <c r="D113" s="38" t="s">
        <v>356</v>
      </c>
      <c r="E113" s="39" t="s">
        <v>357</v>
      </c>
      <c r="F113" s="9">
        <v>20075.5</v>
      </c>
      <c r="G113" s="9">
        <v>20075.5</v>
      </c>
    </row>
    <row r="114" spans="1:7" ht="38.25" customHeight="1">
      <c r="A114" s="46"/>
      <c r="B114" s="35"/>
      <c r="C114" s="35" t="s">
        <v>275</v>
      </c>
      <c r="D114" s="36"/>
      <c r="E114" s="39" t="s">
        <v>84</v>
      </c>
      <c r="F114" s="29">
        <f>F115</f>
        <v>15252.9</v>
      </c>
      <c r="G114" s="29">
        <f>G115</f>
        <v>15252.9</v>
      </c>
    </row>
    <row r="115" spans="1:7" ht="38.25">
      <c r="A115" s="46"/>
      <c r="B115" s="35"/>
      <c r="C115" s="35"/>
      <c r="D115" s="38" t="s">
        <v>356</v>
      </c>
      <c r="E115" s="39" t="s">
        <v>357</v>
      </c>
      <c r="F115" s="9">
        <v>15252.9</v>
      </c>
      <c r="G115" s="9">
        <v>15252.9</v>
      </c>
    </row>
    <row r="116" spans="1:7" ht="27">
      <c r="A116" s="226"/>
      <c r="B116" s="72"/>
      <c r="C116" s="33" t="s">
        <v>276</v>
      </c>
      <c r="D116" s="72"/>
      <c r="E116" s="78" t="s">
        <v>277</v>
      </c>
      <c r="F116" s="75">
        <f>F117+F120</f>
        <v>151837.30000000002</v>
      </c>
      <c r="G116" s="75">
        <f>G117+G120</f>
        <v>156285.80000000002</v>
      </c>
    </row>
    <row r="117" spans="1:7" s="18" customFormat="1" ht="51">
      <c r="A117" s="46"/>
      <c r="B117" s="36"/>
      <c r="C117" s="35" t="s">
        <v>278</v>
      </c>
      <c r="D117" s="56"/>
      <c r="E117" s="179" t="s">
        <v>90</v>
      </c>
      <c r="F117" s="29">
        <f>F118</f>
        <v>143618.30000000002</v>
      </c>
      <c r="G117" s="29">
        <f>G118</f>
        <v>148066.80000000002</v>
      </c>
    </row>
    <row r="118" spans="1:7" ht="51">
      <c r="A118" s="46"/>
      <c r="B118" s="35"/>
      <c r="C118" s="35" t="s">
        <v>279</v>
      </c>
      <c r="D118" s="38"/>
      <c r="E118" s="49" t="s">
        <v>91</v>
      </c>
      <c r="F118" s="9">
        <f>F119</f>
        <v>143618.30000000002</v>
      </c>
      <c r="G118" s="9">
        <f>G119</f>
        <v>148066.80000000002</v>
      </c>
    </row>
    <row r="119" spans="1:7" ht="38.25">
      <c r="A119" s="46"/>
      <c r="B119" s="35"/>
      <c r="C119" s="35"/>
      <c r="D119" s="38" t="s">
        <v>356</v>
      </c>
      <c r="E119" s="39" t="s">
        <v>357</v>
      </c>
      <c r="F119" s="9">
        <f>151472.7-1566.8-6287.6</f>
        <v>143618.30000000002</v>
      </c>
      <c r="G119" s="9">
        <f>155921.2-1566.8-6287.6</f>
        <v>148066.80000000002</v>
      </c>
    </row>
    <row r="120" spans="1:7" ht="25.5">
      <c r="A120" s="46"/>
      <c r="B120" s="35"/>
      <c r="C120" s="38" t="s">
        <v>280</v>
      </c>
      <c r="D120" s="38"/>
      <c r="E120" s="39" t="s">
        <v>264</v>
      </c>
      <c r="F120" s="9">
        <f>F121</f>
        <v>8219</v>
      </c>
      <c r="G120" s="9">
        <f>G121</f>
        <v>8219</v>
      </c>
    </row>
    <row r="121" spans="1:7" ht="38.25">
      <c r="A121" s="46"/>
      <c r="B121" s="35"/>
      <c r="C121" s="35"/>
      <c r="D121" s="38" t="s">
        <v>356</v>
      </c>
      <c r="E121" s="39" t="s">
        <v>357</v>
      </c>
      <c r="F121" s="9">
        <f>8219</f>
        <v>8219</v>
      </c>
      <c r="G121" s="9">
        <f>8219</f>
        <v>8219</v>
      </c>
    </row>
    <row r="122" spans="1:7" ht="27">
      <c r="A122" s="46"/>
      <c r="B122" s="33" t="s">
        <v>436</v>
      </c>
      <c r="C122" s="32"/>
      <c r="D122" s="33"/>
      <c r="E122" s="79" t="s">
        <v>437</v>
      </c>
      <c r="F122" s="75">
        <f>F123</f>
        <v>39596.399999999994</v>
      </c>
      <c r="G122" s="75">
        <f>G123</f>
        <v>39596.399999999994</v>
      </c>
    </row>
    <row r="123" spans="1:7" s="18" customFormat="1" ht="25.5">
      <c r="A123" s="46"/>
      <c r="B123" s="36"/>
      <c r="C123" s="32" t="s">
        <v>257</v>
      </c>
      <c r="D123" s="32"/>
      <c r="E123" s="178" t="s">
        <v>38</v>
      </c>
      <c r="F123" s="7">
        <f>F124</f>
        <v>39596.399999999994</v>
      </c>
      <c r="G123" s="7">
        <f>G124</f>
        <v>39596.399999999994</v>
      </c>
    </row>
    <row r="124" spans="1:7" ht="27">
      <c r="A124" s="226"/>
      <c r="B124" s="40"/>
      <c r="C124" s="33" t="s">
        <v>281</v>
      </c>
      <c r="D124" s="40"/>
      <c r="E124" s="80" t="s">
        <v>282</v>
      </c>
      <c r="F124" s="75">
        <f>F125+F128+F130+F132</f>
        <v>39596.399999999994</v>
      </c>
      <c r="G124" s="75">
        <f>G125+G128+G130+G132</f>
        <v>39596.399999999994</v>
      </c>
    </row>
    <row r="125" spans="1:7" s="18" customFormat="1" ht="51">
      <c r="A125" s="46"/>
      <c r="B125" s="35"/>
      <c r="C125" s="38" t="s">
        <v>283</v>
      </c>
      <c r="D125" s="38"/>
      <c r="E125" s="37" t="s">
        <v>92</v>
      </c>
      <c r="F125" s="29">
        <f>F126</f>
        <v>7739.9</v>
      </c>
      <c r="G125" s="29">
        <f>G126</f>
        <v>7739.9</v>
      </c>
    </row>
    <row r="126" spans="1:7" ht="25.5">
      <c r="A126" s="46"/>
      <c r="B126" s="35"/>
      <c r="C126" s="38" t="s">
        <v>284</v>
      </c>
      <c r="D126" s="35"/>
      <c r="E126" s="145" t="s">
        <v>531</v>
      </c>
      <c r="F126" s="29">
        <f>F127</f>
        <v>7739.9</v>
      </c>
      <c r="G126" s="29">
        <f>G127</f>
        <v>7739.9</v>
      </c>
    </row>
    <row r="127" spans="1:7" ht="38.25">
      <c r="A127" s="46"/>
      <c r="B127" s="35"/>
      <c r="C127" s="38"/>
      <c r="D127" s="42" t="s">
        <v>356</v>
      </c>
      <c r="E127" s="39" t="s">
        <v>357</v>
      </c>
      <c r="F127" s="9">
        <v>7739.9</v>
      </c>
      <c r="G127" s="9">
        <v>7739.9</v>
      </c>
    </row>
    <row r="128" spans="1:7" ht="25.5">
      <c r="A128" s="46"/>
      <c r="B128" s="35"/>
      <c r="C128" s="38" t="s">
        <v>285</v>
      </c>
      <c r="D128" s="42"/>
      <c r="E128" s="43" t="s">
        <v>16</v>
      </c>
      <c r="F128" s="9">
        <f>F129</f>
        <v>7490.4</v>
      </c>
      <c r="G128" s="9">
        <f>G129</f>
        <v>7490.4</v>
      </c>
    </row>
    <row r="129" spans="1:7" ht="38.25">
      <c r="A129" s="46"/>
      <c r="B129" s="35"/>
      <c r="C129" s="38"/>
      <c r="D129" s="38" t="s">
        <v>356</v>
      </c>
      <c r="E129" s="39" t="s">
        <v>357</v>
      </c>
      <c r="F129" s="29">
        <v>7490.4</v>
      </c>
      <c r="G129" s="29">
        <v>7490.4</v>
      </c>
    </row>
    <row r="130" spans="1:7" ht="25.5">
      <c r="A130" s="46"/>
      <c r="B130" s="35"/>
      <c r="C130" s="38" t="s">
        <v>286</v>
      </c>
      <c r="D130" s="42"/>
      <c r="E130" s="39" t="s">
        <v>264</v>
      </c>
      <c r="F130" s="9">
        <f>F131</f>
        <v>1860</v>
      </c>
      <c r="G130" s="9">
        <f>G131</f>
        <v>1860</v>
      </c>
    </row>
    <row r="131" spans="1:7" ht="38.25">
      <c r="A131" s="46"/>
      <c r="B131" s="35"/>
      <c r="C131" s="38"/>
      <c r="D131" s="42" t="s">
        <v>356</v>
      </c>
      <c r="E131" s="39" t="s">
        <v>357</v>
      </c>
      <c r="F131" s="9">
        <v>1860</v>
      </c>
      <c r="G131" s="9">
        <v>1860</v>
      </c>
    </row>
    <row r="132" spans="1:7" ht="12.75">
      <c r="A132" s="46"/>
      <c r="B132" s="35"/>
      <c r="C132" s="35" t="s">
        <v>290</v>
      </c>
      <c r="D132" s="38"/>
      <c r="E132" s="39" t="s">
        <v>34</v>
      </c>
      <c r="F132" s="9">
        <f>F133+F134+F135+F136+F137</f>
        <v>22506.1</v>
      </c>
      <c r="G132" s="9">
        <f>G133+G134+G135+G136+G137</f>
        <v>22506.1</v>
      </c>
    </row>
    <row r="133" spans="1:7" ht="76.5">
      <c r="A133" s="46"/>
      <c r="B133" s="35"/>
      <c r="C133" s="38"/>
      <c r="D133" s="35" t="s">
        <v>350</v>
      </c>
      <c r="E133" s="43" t="s">
        <v>523</v>
      </c>
      <c r="F133" s="9">
        <v>313.2</v>
      </c>
      <c r="G133" s="9">
        <v>313.2</v>
      </c>
    </row>
    <row r="134" spans="1:7" ht="25.5">
      <c r="A134" s="46"/>
      <c r="B134" s="35"/>
      <c r="C134" s="38"/>
      <c r="D134" s="35" t="s">
        <v>351</v>
      </c>
      <c r="E134" s="43" t="s">
        <v>57</v>
      </c>
      <c r="F134" s="9">
        <v>2212.5</v>
      </c>
      <c r="G134" s="9">
        <v>2212.5</v>
      </c>
    </row>
    <row r="135" spans="1:7" ht="25.5">
      <c r="A135" s="46"/>
      <c r="B135" s="35"/>
      <c r="C135" s="38"/>
      <c r="D135" s="35" t="s">
        <v>354</v>
      </c>
      <c r="E135" s="81" t="s">
        <v>355</v>
      </c>
      <c r="F135" s="9">
        <v>2023.1</v>
      </c>
      <c r="G135" s="9">
        <v>2023.1</v>
      </c>
    </row>
    <row r="136" spans="1:7" ht="38.25">
      <c r="A136" s="46"/>
      <c r="B136" s="35"/>
      <c r="C136" s="38"/>
      <c r="D136" s="35" t="s">
        <v>356</v>
      </c>
      <c r="E136" s="39" t="s">
        <v>357</v>
      </c>
      <c r="F136" s="9">
        <v>6552.1</v>
      </c>
      <c r="G136" s="9">
        <v>6552.1</v>
      </c>
    </row>
    <row r="137" spans="1:7" ht="12.75">
      <c r="A137" s="46"/>
      <c r="B137" s="35"/>
      <c r="C137" s="38"/>
      <c r="D137" s="82" t="s">
        <v>352</v>
      </c>
      <c r="E137" s="43" t="s">
        <v>353</v>
      </c>
      <c r="F137" s="9">
        <v>11405.2</v>
      </c>
      <c r="G137" s="9">
        <v>11405.2</v>
      </c>
    </row>
    <row r="138" spans="1:7" ht="13.5">
      <c r="A138" s="46"/>
      <c r="B138" s="33" t="s">
        <v>438</v>
      </c>
      <c r="C138" s="32"/>
      <c r="D138" s="33"/>
      <c r="E138" s="83" t="s">
        <v>439</v>
      </c>
      <c r="F138" s="75">
        <f>F139</f>
        <v>28358</v>
      </c>
      <c r="G138" s="75">
        <f>G139</f>
        <v>28358</v>
      </c>
    </row>
    <row r="139" spans="1:7" s="18" customFormat="1" ht="25.5">
      <c r="A139" s="46"/>
      <c r="B139" s="36"/>
      <c r="C139" s="32" t="s">
        <v>257</v>
      </c>
      <c r="D139" s="32"/>
      <c r="E139" s="178" t="s">
        <v>38</v>
      </c>
      <c r="F139" s="7">
        <f>F140+F146+F149+F157</f>
        <v>28358</v>
      </c>
      <c r="G139" s="7">
        <f>G140+G146+G149+G157</f>
        <v>28358</v>
      </c>
    </row>
    <row r="140" spans="1:7" s="175" customFormat="1" ht="24" customHeight="1">
      <c r="A140" s="226"/>
      <c r="B140" s="33"/>
      <c r="C140" s="33" t="s">
        <v>258</v>
      </c>
      <c r="D140" s="51"/>
      <c r="E140" s="52" t="s">
        <v>259</v>
      </c>
      <c r="F140" s="75">
        <f>F141+F143</f>
        <v>1194.4</v>
      </c>
      <c r="G140" s="75">
        <f>G141+G143</f>
        <v>1194.4</v>
      </c>
    </row>
    <row r="141" spans="1:7" ht="38.25" customHeight="1">
      <c r="A141" s="46"/>
      <c r="B141" s="36"/>
      <c r="C141" s="38" t="s">
        <v>266</v>
      </c>
      <c r="D141" s="38"/>
      <c r="E141" s="39" t="s">
        <v>84</v>
      </c>
      <c r="F141" s="9">
        <f>F142</f>
        <v>173.9</v>
      </c>
      <c r="G141" s="9">
        <f>G142</f>
        <v>173.9</v>
      </c>
    </row>
    <row r="142" spans="1:7" ht="25.5">
      <c r="A142" s="46"/>
      <c r="B142" s="36"/>
      <c r="C142" s="35"/>
      <c r="D142" s="71" t="s">
        <v>351</v>
      </c>
      <c r="E142" s="43" t="s">
        <v>57</v>
      </c>
      <c r="F142" s="9">
        <v>173.9</v>
      </c>
      <c r="G142" s="9">
        <v>173.9</v>
      </c>
    </row>
    <row r="143" spans="1:7" ht="63.75">
      <c r="A143" s="46"/>
      <c r="B143" s="36"/>
      <c r="C143" s="35" t="s">
        <v>291</v>
      </c>
      <c r="D143" s="35"/>
      <c r="E143" s="50" t="s">
        <v>93</v>
      </c>
      <c r="F143" s="9">
        <f>F144+F145</f>
        <v>1020.5</v>
      </c>
      <c r="G143" s="9">
        <f>G144+G145</f>
        <v>1020.5</v>
      </c>
    </row>
    <row r="144" spans="1:7" ht="76.5">
      <c r="A144" s="46"/>
      <c r="B144" s="36"/>
      <c r="C144" s="35"/>
      <c r="D144" s="42" t="s">
        <v>350</v>
      </c>
      <c r="E144" s="43" t="s">
        <v>523</v>
      </c>
      <c r="F144" s="9">
        <v>567</v>
      </c>
      <c r="G144" s="9">
        <v>567</v>
      </c>
    </row>
    <row r="145" spans="1:7" ht="25.5">
      <c r="A145" s="46"/>
      <c r="B145" s="36"/>
      <c r="C145" s="35"/>
      <c r="D145" s="42" t="s">
        <v>351</v>
      </c>
      <c r="E145" s="43" t="s">
        <v>57</v>
      </c>
      <c r="F145" s="9">
        <v>453.5</v>
      </c>
      <c r="G145" s="9">
        <v>453.5</v>
      </c>
    </row>
    <row r="146" spans="1:7" ht="25.5" customHeight="1">
      <c r="A146" s="46"/>
      <c r="B146" s="36"/>
      <c r="C146" s="33" t="s">
        <v>268</v>
      </c>
      <c r="D146" s="72"/>
      <c r="E146" s="78" t="s">
        <v>86</v>
      </c>
      <c r="F146" s="11">
        <f>F147</f>
        <v>228.8</v>
      </c>
      <c r="G146" s="11">
        <f>G147</f>
        <v>228.8</v>
      </c>
    </row>
    <row r="147" spans="1:7" ht="38.25" customHeight="1">
      <c r="A147" s="46"/>
      <c r="B147" s="35"/>
      <c r="C147" s="35" t="s">
        <v>275</v>
      </c>
      <c r="D147" s="36"/>
      <c r="E147" s="39" t="s">
        <v>84</v>
      </c>
      <c r="F147" s="29">
        <f>F148</f>
        <v>228.8</v>
      </c>
      <c r="G147" s="29">
        <f>G148</f>
        <v>228.8</v>
      </c>
    </row>
    <row r="148" spans="1:7" ht="25.5">
      <c r="A148" s="46"/>
      <c r="B148" s="35"/>
      <c r="C148" s="35"/>
      <c r="D148" s="38" t="s">
        <v>351</v>
      </c>
      <c r="E148" s="43" t="s">
        <v>57</v>
      </c>
      <c r="F148" s="9">
        <v>228.8</v>
      </c>
      <c r="G148" s="9">
        <v>228.8</v>
      </c>
    </row>
    <row r="149" spans="1:7" ht="27">
      <c r="A149" s="226"/>
      <c r="B149" s="33"/>
      <c r="C149" s="33" t="s">
        <v>292</v>
      </c>
      <c r="D149" s="33"/>
      <c r="E149" s="84" t="s">
        <v>293</v>
      </c>
      <c r="F149" s="75">
        <f>F150+F153+F155</f>
        <v>5145</v>
      </c>
      <c r="G149" s="75">
        <f>G150+G153+G155</f>
        <v>5145</v>
      </c>
    </row>
    <row r="150" spans="1:7" s="18" customFormat="1" ht="45.75" customHeight="1">
      <c r="A150" s="46"/>
      <c r="B150" s="40"/>
      <c r="C150" s="35" t="s">
        <v>294</v>
      </c>
      <c r="D150" s="40"/>
      <c r="E150" s="86" t="s">
        <v>47</v>
      </c>
      <c r="F150" s="29">
        <f>F151</f>
        <v>4075</v>
      </c>
      <c r="G150" s="29">
        <f>G151</f>
        <v>4075</v>
      </c>
    </row>
    <row r="151" spans="1:7" ht="38.25">
      <c r="A151" s="46"/>
      <c r="B151" s="35"/>
      <c r="C151" s="35" t="s">
        <v>295</v>
      </c>
      <c r="D151" s="35"/>
      <c r="E151" s="85" t="s">
        <v>94</v>
      </c>
      <c r="F151" s="29">
        <f>F152</f>
        <v>4075</v>
      </c>
      <c r="G151" s="29">
        <f>G152</f>
        <v>4075</v>
      </c>
    </row>
    <row r="152" spans="1:7" ht="38.25">
      <c r="A152" s="46"/>
      <c r="B152" s="35"/>
      <c r="C152" s="35"/>
      <c r="D152" s="38" t="s">
        <v>356</v>
      </c>
      <c r="E152" s="39" t="s">
        <v>357</v>
      </c>
      <c r="F152" s="29">
        <v>4075</v>
      </c>
      <c r="G152" s="29">
        <v>4075</v>
      </c>
    </row>
    <row r="153" spans="1:7" ht="25.5">
      <c r="A153" s="231"/>
      <c r="B153" s="38"/>
      <c r="C153" s="38" t="s">
        <v>296</v>
      </c>
      <c r="D153" s="38"/>
      <c r="E153" s="86" t="s">
        <v>297</v>
      </c>
      <c r="F153" s="29">
        <f>F154</f>
        <v>1030</v>
      </c>
      <c r="G153" s="29">
        <f>G154</f>
        <v>1030</v>
      </c>
    </row>
    <row r="154" spans="1:7" ht="38.25">
      <c r="A154" s="231"/>
      <c r="B154" s="232"/>
      <c r="C154" s="38"/>
      <c r="D154" s="38" t="s">
        <v>356</v>
      </c>
      <c r="E154" s="39" t="s">
        <v>357</v>
      </c>
      <c r="F154" s="29">
        <v>1030</v>
      </c>
      <c r="G154" s="29">
        <v>1030</v>
      </c>
    </row>
    <row r="155" spans="1:7" ht="25.5">
      <c r="A155" s="231"/>
      <c r="B155" s="232"/>
      <c r="C155" s="38" t="s">
        <v>95</v>
      </c>
      <c r="D155" s="38"/>
      <c r="E155" s="39" t="s">
        <v>264</v>
      </c>
      <c r="F155" s="29">
        <f>F156</f>
        <v>40</v>
      </c>
      <c r="G155" s="29">
        <f>G156</f>
        <v>40</v>
      </c>
    </row>
    <row r="156" spans="1:7" ht="38.25">
      <c r="A156" s="231"/>
      <c r="B156" s="232"/>
      <c r="C156" s="38"/>
      <c r="D156" s="38" t="s">
        <v>356</v>
      </c>
      <c r="E156" s="39" t="s">
        <v>357</v>
      </c>
      <c r="F156" s="29">
        <v>40</v>
      </c>
      <c r="G156" s="29">
        <v>40</v>
      </c>
    </row>
    <row r="157" spans="1:7" ht="27">
      <c r="A157" s="233"/>
      <c r="B157" s="87"/>
      <c r="C157" s="87" t="s">
        <v>298</v>
      </c>
      <c r="D157" s="87"/>
      <c r="E157" s="88" t="s">
        <v>299</v>
      </c>
      <c r="F157" s="75">
        <f>F158+F162+F165+F167</f>
        <v>21789.8</v>
      </c>
      <c r="G157" s="75">
        <f>G158+G162+G165+G167</f>
        <v>21789.8</v>
      </c>
    </row>
    <row r="158" spans="1:7" s="18" customFormat="1" ht="25.5">
      <c r="A158" s="231"/>
      <c r="B158" s="38"/>
      <c r="C158" s="38" t="s">
        <v>96</v>
      </c>
      <c r="D158" s="38"/>
      <c r="E158" s="49" t="s">
        <v>72</v>
      </c>
      <c r="F158" s="29">
        <f>F159+F160+F161</f>
        <v>14851</v>
      </c>
      <c r="G158" s="29">
        <f>G159+G160+G161</f>
        <v>14851</v>
      </c>
    </row>
    <row r="159" spans="1:7" s="18" customFormat="1" ht="76.5">
      <c r="A159" s="231"/>
      <c r="B159" s="38"/>
      <c r="C159" s="38"/>
      <c r="D159" s="38" t="s">
        <v>350</v>
      </c>
      <c r="E159" s="43" t="s">
        <v>523</v>
      </c>
      <c r="F159" s="29">
        <v>13164.4</v>
      </c>
      <c r="G159" s="29">
        <v>13164.4</v>
      </c>
    </row>
    <row r="160" spans="1:7" s="18" customFormat="1" ht="25.5">
      <c r="A160" s="231"/>
      <c r="B160" s="38"/>
      <c r="C160" s="38"/>
      <c r="D160" s="38" t="s">
        <v>351</v>
      </c>
      <c r="E160" s="43" t="s">
        <v>57</v>
      </c>
      <c r="F160" s="29">
        <v>1685.7</v>
      </c>
      <c r="G160" s="29">
        <v>1685.7</v>
      </c>
    </row>
    <row r="161" spans="1:7" s="18" customFormat="1" ht="12.75">
      <c r="A161" s="231"/>
      <c r="B161" s="38"/>
      <c r="C161" s="38"/>
      <c r="D161" s="38" t="s">
        <v>352</v>
      </c>
      <c r="E161" s="43" t="s">
        <v>353</v>
      </c>
      <c r="F161" s="29">
        <v>0.9</v>
      </c>
      <c r="G161" s="29">
        <v>0.9</v>
      </c>
    </row>
    <row r="162" spans="1:7" s="18" customFormat="1" ht="38.25">
      <c r="A162" s="231"/>
      <c r="B162" s="232"/>
      <c r="C162" s="38" t="s">
        <v>300</v>
      </c>
      <c r="D162" s="38"/>
      <c r="E162" s="49" t="s">
        <v>48</v>
      </c>
      <c r="F162" s="29">
        <f>F163</f>
        <v>5903.5</v>
      </c>
      <c r="G162" s="29">
        <f>G163</f>
        <v>5903.5</v>
      </c>
    </row>
    <row r="163" spans="1:7" ht="63.75">
      <c r="A163" s="231"/>
      <c r="B163" s="232"/>
      <c r="C163" s="38" t="s">
        <v>301</v>
      </c>
      <c r="D163" s="38"/>
      <c r="E163" s="49" t="s">
        <v>97</v>
      </c>
      <c r="F163" s="29">
        <f>F164</f>
        <v>5903.5</v>
      </c>
      <c r="G163" s="29">
        <f>G164</f>
        <v>5903.5</v>
      </c>
    </row>
    <row r="164" spans="1:7" ht="38.25">
      <c r="A164" s="231"/>
      <c r="B164" s="232"/>
      <c r="C164" s="38"/>
      <c r="D164" s="38" t="s">
        <v>356</v>
      </c>
      <c r="E164" s="39" t="s">
        <v>357</v>
      </c>
      <c r="F164" s="29">
        <v>5903.5</v>
      </c>
      <c r="G164" s="29">
        <v>5903.5</v>
      </c>
    </row>
    <row r="165" spans="1:7" ht="25.5">
      <c r="A165" s="231"/>
      <c r="B165" s="38"/>
      <c r="C165" s="38" t="s">
        <v>302</v>
      </c>
      <c r="D165" s="38"/>
      <c r="E165" s="86" t="s">
        <v>303</v>
      </c>
      <c r="F165" s="29">
        <f>F166</f>
        <v>979.6</v>
      </c>
      <c r="G165" s="29">
        <f>G166</f>
        <v>979.6</v>
      </c>
    </row>
    <row r="166" spans="1:7" ht="38.25">
      <c r="A166" s="231"/>
      <c r="B166" s="38"/>
      <c r="C166" s="38"/>
      <c r="D166" s="38" t="s">
        <v>356</v>
      </c>
      <c r="E166" s="39" t="s">
        <v>357</v>
      </c>
      <c r="F166" s="29">
        <v>979.6</v>
      </c>
      <c r="G166" s="29">
        <v>979.6</v>
      </c>
    </row>
    <row r="167" spans="1:7" ht="25.5">
      <c r="A167" s="231"/>
      <c r="B167" s="232"/>
      <c r="C167" s="38" t="s">
        <v>98</v>
      </c>
      <c r="D167" s="38"/>
      <c r="E167" s="39" t="s">
        <v>264</v>
      </c>
      <c r="F167" s="29">
        <f>F168</f>
        <v>55.7</v>
      </c>
      <c r="G167" s="29">
        <f>G168</f>
        <v>55.7</v>
      </c>
    </row>
    <row r="168" spans="1:7" ht="38.25">
      <c r="A168" s="231"/>
      <c r="B168" s="232"/>
      <c r="C168" s="38"/>
      <c r="D168" s="38" t="s">
        <v>356</v>
      </c>
      <c r="E168" s="39" t="s">
        <v>357</v>
      </c>
      <c r="F168" s="29">
        <v>55.7</v>
      </c>
      <c r="G168" s="29">
        <v>55.7</v>
      </c>
    </row>
    <row r="169" spans="1:7" ht="12.75">
      <c r="A169" s="46"/>
      <c r="B169" s="32" t="s">
        <v>360</v>
      </c>
      <c r="C169" s="32"/>
      <c r="D169" s="32"/>
      <c r="E169" s="91" t="s">
        <v>361</v>
      </c>
      <c r="F169" s="27">
        <f>F170+F195</f>
        <v>50431.7</v>
      </c>
      <c r="G169" s="27">
        <f>G170+G195</f>
        <v>51337.200000000004</v>
      </c>
    </row>
    <row r="170" spans="1:7" ht="13.5">
      <c r="A170" s="226"/>
      <c r="B170" s="33" t="s">
        <v>366</v>
      </c>
      <c r="C170" s="33"/>
      <c r="D170" s="33"/>
      <c r="E170" s="92" t="s">
        <v>99</v>
      </c>
      <c r="F170" s="75">
        <f>F171</f>
        <v>13657.3</v>
      </c>
      <c r="G170" s="75">
        <f>G171</f>
        <v>14562.800000000001</v>
      </c>
    </row>
    <row r="171" spans="1:7" s="18" customFormat="1" ht="25.5">
      <c r="A171" s="46"/>
      <c r="B171" s="36"/>
      <c r="C171" s="32" t="s">
        <v>257</v>
      </c>
      <c r="D171" s="32"/>
      <c r="E171" s="178" t="s">
        <v>38</v>
      </c>
      <c r="F171" s="7">
        <f>F172+F178+F189+F192</f>
        <v>13657.3</v>
      </c>
      <c r="G171" s="7">
        <f>G172+G178+G189+G192</f>
        <v>14562.800000000001</v>
      </c>
    </row>
    <row r="172" spans="1:7" ht="18" customHeight="1">
      <c r="A172" s="46"/>
      <c r="B172" s="33"/>
      <c r="C172" s="32" t="s">
        <v>258</v>
      </c>
      <c r="D172" s="51"/>
      <c r="E172" s="52" t="s">
        <v>259</v>
      </c>
      <c r="F172" s="75">
        <f>F173+F175</f>
        <v>867.5999999999999</v>
      </c>
      <c r="G172" s="75">
        <f>G173+G175</f>
        <v>867.5999999999999</v>
      </c>
    </row>
    <row r="173" spans="1:7" ht="39">
      <c r="A173" s="226"/>
      <c r="B173" s="33"/>
      <c r="C173" s="35" t="s">
        <v>265</v>
      </c>
      <c r="D173" s="35"/>
      <c r="E173" s="76" t="s">
        <v>83</v>
      </c>
      <c r="F173" s="29">
        <f>F174</f>
        <v>542.8</v>
      </c>
      <c r="G173" s="29">
        <f>G174</f>
        <v>542.8</v>
      </c>
    </row>
    <row r="174" spans="1:7" ht="26.25">
      <c r="A174" s="226"/>
      <c r="B174" s="33"/>
      <c r="C174" s="33"/>
      <c r="D174" s="38" t="s">
        <v>354</v>
      </c>
      <c r="E174" s="81" t="s">
        <v>355</v>
      </c>
      <c r="F174" s="29">
        <v>542.8</v>
      </c>
      <c r="G174" s="29">
        <v>542.8</v>
      </c>
    </row>
    <row r="175" spans="1:7" ht="38.25" customHeight="1">
      <c r="A175" s="46"/>
      <c r="B175" s="36"/>
      <c r="C175" s="38" t="s">
        <v>266</v>
      </c>
      <c r="D175" s="38"/>
      <c r="E175" s="39" t="s">
        <v>84</v>
      </c>
      <c r="F175" s="9">
        <f>F177+F176</f>
        <v>324.8</v>
      </c>
      <c r="G175" s="9">
        <f>G177+G176</f>
        <v>324.8</v>
      </c>
    </row>
    <row r="176" spans="1:7" ht="25.5">
      <c r="A176" s="46"/>
      <c r="B176" s="36"/>
      <c r="C176" s="38"/>
      <c r="D176" s="38" t="s">
        <v>351</v>
      </c>
      <c r="E176" s="43" t="s">
        <v>57</v>
      </c>
      <c r="F176" s="9">
        <v>4.9</v>
      </c>
      <c r="G176" s="9">
        <v>4.9</v>
      </c>
    </row>
    <row r="177" spans="1:7" ht="26.25">
      <c r="A177" s="226"/>
      <c r="B177" s="33"/>
      <c r="C177" s="33"/>
      <c r="D177" s="38" t="s">
        <v>354</v>
      </c>
      <c r="E177" s="81" t="s">
        <v>355</v>
      </c>
      <c r="F177" s="29">
        <f>324.8-4.9</f>
        <v>319.90000000000003</v>
      </c>
      <c r="G177" s="29">
        <f>324.8-4.9</f>
        <v>319.90000000000003</v>
      </c>
    </row>
    <row r="178" spans="1:7" s="175" customFormat="1" ht="25.5" customHeight="1">
      <c r="A178" s="226"/>
      <c r="B178" s="33"/>
      <c r="C178" s="33" t="s">
        <v>268</v>
      </c>
      <c r="D178" s="51"/>
      <c r="E178" s="78" t="s">
        <v>86</v>
      </c>
      <c r="F178" s="75">
        <f>F184+F187+F182+F179</f>
        <v>12719.699999999999</v>
      </c>
      <c r="G178" s="75">
        <f>G184+G187+G182+G179</f>
        <v>13625.2</v>
      </c>
    </row>
    <row r="179" spans="1:7" ht="38.25">
      <c r="A179" s="46"/>
      <c r="B179" s="36"/>
      <c r="C179" s="38" t="s">
        <v>275</v>
      </c>
      <c r="D179" s="38"/>
      <c r="E179" s="39" t="s">
        <v>84</v>
      </c>
      <c r="F179" s="9">
        <f>F181+F180</f>
        <v>579.7</v>
      </c>
      <c r="G179" s="9">
        <f>G181+G180</f>
        <v>579.7</v>
      </c>
    </row>
    <row r="180" spans="1:7" ht="25.5">
      <c r="A180" s="46"/>
      <c r="B180" s="36"/>
      <c r="C180" s="38"/>
      <c r="D180" s="38" t="s">
        <v>351</v>
      </c>
      <c r="E180" s="43" t="s">
        <v>57</v>
      </c>
      <c r="F180" s="9">
        <v>8.7</v>
      </c>
      <c r="G180" s="9">
        <v>8.7</v>
      </c>
    </row>
    <row r="181" spans="1:7" ht="26.25">
      <c r="A181" s="226"/>
      <c r="B181" s="33"/>
      <c r="C181" s="33"/>
      <c r="D181" s="38" t="s">
        <v>354</v>
      </c>
      <c r="E181" s="81" t="s">
        <v>355</v>
      </c>
      <c r="F181" s="29">
        <f>579.7-8.7</f>
        <v>571</v>
      </c>
      <c r="G181" s="29">
        <f>579.7-8.7</f>
        <v>571</v>
      </c>
    </row>
    <row r="182" spans="1:7" ht="77.25">
      <c r="A182" s="226"/>
      <c r="B182" s="33"/>
      <c r="C182" s="38" t="s">
        <v>304</v>
      </c>
      <c r="D182" s="38"/>
      <c r="E182" s="95" t="s">
        <v>100</v>
      </c>
      <c r="F182" s="9">
        <f>F183</f>
        <v>365.4</v>
      </c>
      <c r="G182" s="9">
        <f>G183</f>
        <v>365.4</v>
      </c>
    </row>
    <row r="183" spans="1:7" ht="26.25">
      <c r="A183" s="226"/>
      <c r="B183" s="33"/>
      <c r="C183" s="38"/>
      <c r="D183" s="38" t="s">
        <v>354</v>
      </c>
      <c r="E183" s="81" t="s">
        <v>355</v>
      </c>
      <c r="F183" s="9">
        <v>365.4</v>
      </c>
      <c r="G183" s="9">
        <v>365.4</v>
      </c>
    </row>
    <row r="184" spans="1:7" ht="28.5" customHeight="1">
      <c r="A184" s="226"/>
      <c r="B184" s="33"/>
      <c r="C184" s="35" t="s">
        <v>305</v>
      </c>
      <c r="D184" s="35"/>
      <c r="E184" s="48" t="s">
        <v>35</v>
      </c>
      <c r="F184" s="29">
        <f>F185+F186</f>
        <v>6490.599999999999</v>
      </c>
      <c r="G184" s="29">
        <f>G185+G186</f>
        <v>6991.3</v>
      </c>
    </row>
    <row r="185" spans="1:7" ht="26.25">
      <c r="A185" s="226"/>
      <c r="B185" s="33"/>
      <c r="C185" s="33"/>
      <c r="D185" s="38" t="s">
        <v>354</v>
      </c>
      <c r="E185" s="81" t="s">
        <v>355</v>
      </c>
      <c r="F185" s="29">
        <v>1606.2</v>
      </c>
      <c r="G185" s="29">
        <v>1606.2</v>
      </c>
    </row>
    <row r="186" spans="1:7" ht="39">
      <c r="A186" s="226"/>
      <c r="B186" s="33"/>
      <c r="C186" s="33"/>
      <c r="D186" s="38" t="s">
        <v>356</v>
      </c>
      <c r="E186" s="39" t="s">
        <v>357</v>
      </c>
      <c r="F186" s="29">
        <v>4884.4</v>
      </c>
      <c r="G186" s="29">
        <v>5385.1</v>
      </c>
    </row>
    <row r="187" spans="1:7" ht="26.25">
      <c r="A187" s="226"/>
      <c r="B187" s="33"/>
      <c r="C187" s="93" t="s">
        <v>306</v>
      </c>
      <c r="D187" s="94"/>
      <c r="E187" s="96" t="s">
        <v>36</v>
      </c>
      <c r="F187" s="29">
        <f>F188</f>
        <v>5284</v>
      </c>
      <c r="G187" s="29">
        <f>G188</f>
        <v>5688.8</v>
      </c>
    </row>
    <row r="188" spans="1:7" ht="39">
      <c r="A188" s="226"/>
      <c r="B188" s="33"/>
      <c r="C188" s="93"/>
      <c r="D188" s="38" t="s">
        <v>356</v>
      </c>
      <c r="E188" s="39" t="s">
        <v>357</v>
      </c>
      <c r="F188" s="9">
        <v>5284</v>
      </c>
      <c r="G188" s="9">
        <v>5688.8</v>
      </c>
    </row>
    <row r="189" spans="1:7" s="175" customFormat="1" ht="27">
      <c r="A189" s="226"/>
      <c r="B189" s="33"/>
      <c r="C189" s="33" t="s">
        <v>276</v>
      </c>
      <c r="D189" s="51"/>
      <c r="E189" s="52" t="s">
        <v>277</v>
      </c>
      <c r="F189" s="75">
        <f>F190</f>
        <v>30</v>
      </c>
      <c r="G189" s="75">
        <f>G190</f>
        <v>30</v>
      </c>
    </row>
    <row r="190" spans="1:7" ht="39" customHeight="1">
      <c r="A190" s="226"/>
      <c r="B190" s="33"/>
      <c r="C190" s="38" t="s">
        <v>307</v>
      </c>
      <c r="D190" s="38"/>
      <c r="E190" s="37" t="s">
        <v>532</v>
      </c>
      <c r="F190" s="29">
        <f>F191</f>
        <v>30</v>
      </c>
      <c r="G190" s="29">
        <f>G191</f>
        <v>30</v>
      </c>
    </row>
    <row r="191" spans="1:7" ht="26.25">
      <c r="A191" s="226"/>
      <c r="B191" s="33"/>
      <c r="C191" s="38"/>
      <c r="D191" s="38" t="s">
        <v>354</v>
      </c>
      <c r="E191" s="81" t="s">
        <v>355</v>
      </c>
      <c r="F191" s="29">
        <v>30</v>
      </c>
      <c r="G191" s="29">
        <v>30</v>
      </c>
    </row>
    <row r="192" spans="1:7" s="175" customFormat="1" ht="27">
      <c r="A192" s="296"/>
      <c r="B192" s="97"/>
      <c r="C192" s="97" t="s">
        <v>298</v>
      </c>
      <c r="D192" s="99"/>
      <c r="E192" s="180" t="s">
        <v>299</v>
      </c>
      <c r="F192" s="100">
        <f>F193</f>
        <v>40</v>
      </c>
      <c r="G192" s="100">
        <f>G193</f>
        <v>40</v>
      </c>
    </row>
    <row r="193" spans="1:7" ht="39">
      <c r="A193" s="226"/>
      <c r="B193" s="33"/>
      <c r="C193" s="38" t="s">
        <v>315</v>
      </c>
      <c r="D193" s="38"/>
      <c r="E193" s="39" t="s">
        <v>325</v>
      </c>
      <c r="F193" s="29">
        <f>F194</f>
        <v>40</v>
      </c>
      <c r="G193" s="29">
        <f>G194</f>
        <v>40</v>
      </c>
    </row>
    <row r="194" spans="1:7" ht="26.25">
      <c r="A194" s="226"/>
      <c r="B194" s="33"/>
      <c r="C194" s="38"/>
      <c r="D194" s="38" t="s">
        <v>354</v>
      </c>
      <c r="E194" s="81" t="s">
        <v>355</v>
      </c>
      <c r="F194" s="9">
        <v>40</v>
      </c>
      <c r="G194" s="9">
        <v>40</v>
      </c>
    </row>
    <row r="195" spans="1:7" ht="13.5">
      <c r="A195" s="226"/>
      <c r="B195" s="33" t="s">
        <v>448</v>
      </c>
      <c r="C195" s="33"/>
      <c r="D195" s="33"/>
      <c r="E195" s="92" t="s">
        <v>449</v>
      </c>
      <c r="F195" s="7">
        <f aca="true" t="shared" si="3" ref="F195:G198">F196</f>
        <v>36774.4</v>
      </c>
      <c r="G195" s="7">
        <f t="shared" si="3"/>
        <v>36774.4</v>
      </c>
    </row>
    <row r="196" spans="1:7" s="18" customFormat="1" ht="25.5">
      <c r="A196" s="46"/>
      <c r="B196" s="36"/>
      <c r="C196" s="32" t="s">
        <v>257</v>
      </c>
      <c r="D196" s="32"/>
      <c r="E196" s="178" t="s">
        <v>38</v>
      </c>
      <c r="F196" s="7">
        <f t="shared" si="3"/>
        <v>36774.4</v>
      </c>
      <c r="G196" s="7">
        <f t="shared" si="3"/>
        <v>36774.4</v>
      </c>
    </row>
    <row r="197" spans="1:7" s="175" customFormat="1" ht="22.5" customHeight="1">
      <c r="A197" s="226"/>
      <c r="B197" s="33"/>
      <c r="C197" s="33" t="s">
        <v>258</v>
      </c>
      <c r="D197" s="51"/>
      <c r="E197" s="52" t="s">
        <v>259</v>
      </c>
      <c r="F197" s="75">
        <f t="shared" si="3"/>
        <v>36774.4</v>
      </c>
      <c r="G197" s="75">
        <f t="shared" si="3"/>
        <v>36774.4</v>
      </c>
    </row>
    <row r="198" spans="1:7" ht="63.75">
      <c r="A198" s="46"/>
      <c r="B198" s="36"/>
      <c r="C198" s="35" t="s">
        <v>291</v>
      </c>
      <c r="D198" s="35"/>
      <c r="E198" s="50" t="s">
        <v>93</v>
      </c>
      <c r="F198" s="9">
        <f t="shared" si="3"/>
        <v>36774.4</v>
      </c>
      <c r="G198" s="9">
        <f t="shared" si="3"/>
        <v>36774.4</v>
      </c>
    </row>
    <row r="199" spans="1:7" ht="26.25">
      <c r="A199" s="226"/>
      <c r="B199" s="33"/>
      <c r="C199" s="38"/>
      <c r="D199" s="38" t="s">
        <v>354</v>
      </c>
      <c r="E199" s="81" t="s">
        <v>355</v>
      </c>
      <c r="F199" s="9">
        <v>36774.4</v>
      </c>
      <c r="G199" s="9">
        <v>36774.4</v>
      </c>
    </row>
    <row r="200" spans="1:7" ht="29.25">
      <c r="A200" s="235" t="s">
        <v>154</v>
      </c>
      <c r="B200" s="97"/>
      <c r="C200" s="97"/>
      <c r="D200" s="97"/>
      <c r="E200" s="236" t="s">
        <v>155</v>
      </c>
      <c r="F200" s="237">
        <f>F201+F224</f>
        <v>123615.5</v>
      </c>
      <c r="G200" s="237">
        <f>G201+G224</f>
        <v>116752.19999999998</v>
      </c>
    </row>
    <row r="201" spans="1:7" ht="12.75">
      <c r="A201" s="234"/>
      <c r="B201" s="107" t="s">
        <v>407</v>
      </c>
      <c r="C201" s="238"/>
      <c r="D201" s="238"/>
      <c r="E201" s="108" t="s">
        <v>408</v>
      </c>
      <c r="F201" s="109">
        <f>F202+F212+F217</f>
        <v>116755.4</v>
      </c>
      <c r="G201" s="109">
        <f>G202+G212+G217</f>
        <v>116752.19999999998</v>
      </c>
    </row>
    <row r="202" spans="1:7" ht="54">
      <c r="A202" s="234"/>
      <c r="B202" s="97" t="s">
        <v>412</v>
      </c>
      <c r="C202" s="98"/>
      <c r="D202" s="265"/>
      <c r="E202" s="239" t="s">
        <v>377</v>
      </c>
      <c r="F202" s="110">
        <f>F203</f>
        <v>24933.3</v>
      </c>
      <c r="G202" s="110">
        <f>G203</f>
        <v>24933.3</v>
      </c>
    </row>
    <row r="203" spans="1:7" ht="39">
      <c r="A203" s="234"/>
      <c r="B203" s="97"/>
      <c r="C203" s="107" t="s">
        <v>156</v>
      </c>
      <c r="D203" s="111"/>
      <c r="E203" s="266" t="s">
        <v>157</v>
      </c>
      <c r="F203" s="110">
        <f>F204</f>
        <v>24933.3</v>
      </c>
      <c r="G203" s="110">
        <f>G204</f>
        <v>24933.3</v>
      </c>
    </row>
    <row r="204" spans="1:7" ht="27">
      <c r="A204" s="234"/>
      <c r="B204" s="97"/>
      <c r="C204" s="97" t="s">
        <v>158</v>
      </c>
      <c r="D204" s="97"/>
      <c r="E204" s="239" t="s">
        <v>159</v>
      </c>
      <c r="F204" s="110">
        <f>F205+F209</f>
        <v>24933.3</v>
      </c>
      <c r="G204" s="110">
        <f>G205+G209</f>
        <v>24933.3</v>
      </c>
    </row>
    <row r="205" spans="1:7" ht="25.5">
      <c r="A205" s="234"/>
      <c r="B205" s="98"/>
      <c r="C205" s="111" t="s">
        <v>160</v>
      </c>
      <c r="D205" s="116"/>
      <c r="E205" s="267" t="s">
        <v>72</v>
      </c>
      <c r="F205" s="26">
        <f>F206+F207+F208</f>
        <v>24713.2</v>
      </c>
      <c r="G205" s="26">
        <f>G206+G207+G208</f>
        <v>24713.2</v>
      </c>
    </row>
    <row r="206" spans="1:7" ht="76.5">
      <c r="A206" s="234"/>
      <c r="B206" s="98"/>
      <c r="C206" s="111"/>
      <c r="D206" s="114" t="s">
        <v>350</v>
      </c>
      <c r="E206" s="113" t="s">
        <v>523</v>
      </c>
      <c r="F206" s="26">
        <f>22290.3</f>
        <v>22290.3</v>
      </c>
      <c r="G206" s="26">
        <f>22290.3</f>
        <v>22290.3</v>
      </c>
    </row>
    <row r="207" spans="1:7" ht="25.5">
      <c r="A207" s="234"/>
      <c r="B207" s="98"/>
      <c r="C207" s="111"/>
      <c r="D207" s="114" t="s">
        <v>351</v>
      </c>
      <c r="E207" s="113" t="s">
        <v>57</v>
      </c>
      <c r="F207" s="26">
        <v>2391.9</v>
      </c>
      <c r="G207" s="26">
        <v>2391.9</v>
      </c>
    </row>
    <row r="208" spans="1:7" ht="12.75">
      <c r="A208" s="234"/>
      <c r="B208" s="98"/>
      <c r="C208" s="111"/>
      <c r="D208" s="114" t="s">
        <v>352</v>
      </c>
      <c r="E208" s="113" t="s">
        <v>353</v>
      </c>
      <c r="F208" s="26">
        <v>31</v>
      </c>
      <c r="G208" s="26">
        <v>31</v>
      </c>
    </row>
    <row r="209" spans="1:7" ht="38.25">
      <c r="A209" s="234"/>
      <c r="B209" s="98"/>
      <c r="C209" s="111" t="s">
        <v>161</v>
      </c>
      <c r="D209" s="116"/>
      <c r="E209" s="267" t="s">
        <v>510</v>
      </c>
      <c r="F209" s="26">
        <f>F210+F211</f>
        <v>220.1</v>
      </c>
      <c r="G209" s="26">
        <f>G210+G211</f>
        <v>220.1</v>
      </c>
    </row>
    <row r="210" spans="1:7" ht="76.5">
      <c r="A210" s="234"/>
      <c r="B210" s="98"/>
      <c r="C210" s="111"/>
      <c r="D210" s="114" t="s">
        <v>350</v>
      </c>
      <c r="E210" s="113" t="s">
        <v>523</v>
      </c>
      <c r="F210" s="26">
        <v>211.7</v>
      </c>
      <c r="G210" s="26">
        <v>211.7</v>
      </c>
    </row>
    <row r="211" spans="1:7" ht="25.5">
      <c r="A211" s="234"/>
      <c r="B211" s="98"/>
      <c r="C211" s="111"/>
      <c r="D211" s="114" t="s">
        <v>351</v>
      </c>
      <c r="E211" s="113" t="s">
        <v>57</v>
      </c>
      <c r="F211" s="26">
        <v>8.4</v>
      </c>
      <c r="G211" s="26">
        <v>8.4</v>
      </c>
    </row>
    <row r="212" spans="1:7" ht="13.5">
      <c r="A212" s="234"/>
      <c r="B212" s="97" t="s">
        <v>381</v>
      </c>
      <c r="C212" s="98"/>
      <c r="D212" s="99"/>
      <c r="E212" s="239" t="s">
        <v>413</v>
      </c>
      <c r="F212" s="110">
        <f aca="true" t="shared" si="4" ref="F212:G215">F213</f>
        <v>44211.5</v>
      </c>
      <c r="G212" s="110">
        <f t="shared" si="4"/>
        <v>44208.299999999996</v>
      </c>
    </row>
    <row r="213" spans="1:7" ht="39">
      <c r="A213" s="234"/>
      <c r="B213" s="97"/>
      <c r="C213" s="107" t="s">
        <v>156</v>
      </c>
      <c r="D213" s="111"/>
      <c r="E213" s="266" t="s">
        <v>157</v>
      </c>
      <c r="F213" s="109">
        <f t="shared" si="4"/>
        <v>44211.5</v>
      </c>
      <c r="G213" s="109">
        <f t="shared" si="4"/>
        <v>44208.299999999996</v>
      </c>
    </row>
    <row r="214" spans="1:7" ht="29.25" customHeight="1">
      <c r="A214" s="234"/>
      <c r="B214" s="97"/>
      <c r="C214" s="97" t="s">
        <v>162</v>
      </c>
      <c r="D214" s="97"/>
      <c r="E214" s="239" t="s">
        <v>163</v>
      </c>
      <c r="F214" s="110">
        <f t="shared" si="4"/>
        <v>44211.5</v>
      </c>
      <c r="G214" s="110">
        <f t="shared" si="4"/>
        <v>44208.299999999996</v>
      </c>
    </row>
    <row r="215" spans="1:7" ht="25.5">
      <c r="A215" s="234"/>
      <c r="B215" s="111"/>
      <c r="C215" s="111" t="s">
        <v>164</v>
      </c>
      <c r="D215" s="114"/>
      <c r="E215" s="268" t="s">
        <v>378</v>
      </c>
      <c r="F215" s="123">
        <f t="shared" si="4"/>
        <v>44211.5</v>
      </c>
      <c r="G215" s="123">
        <f t="shared" si="4"/>
        <v>44208.299999999996</v>
      </c>
    </row>
    <row r="216" spans="1:7" ht="12.75">
      <c r="A216" s="234"/>
      <c r="B216" s="111"/>
      <c r="C216" s="269"/>
      <c r="D216" s="114" t="s">
        <v>352</v>
      </c>
      <c r="E216" s="113" t="s">
        <v>353</v>
      </c>
      <c r="F216" s="123">
        <f>35000+9211.5</f>
        <v>44211.5</v>
      </c>
      <c r="G216" s="123">
        <f>35100.2+9108.1</f>
        <v>44208.299999999996</v>
      </c>
    </row>
    <row r="217" spans="1:7" ht="18" customHeight="1">
      <c r="A217" s="234"/>
      <c r="B217" s="97" t="s">
        <v>385</v>
      </c>
      <c r="C217" s="98"/>
      <c r="D217" s="99"/>
      <c r="E217" s="239" t="s">
        <v>414</v>
      </c>
      <c r="F217" s="110">
        <f aca="true" t="shared" si="5" ref="F217:G219">F218</f>
        <v>47610.6</v>
      </c>
      <c r="G217" s="110">
        <f t="shared" si="5"/>
        <v>47610.6</v>
      </c>
    </row>
    <row r="218" spans="1:7" ht="39">
      <c r="A218" s="234"/>
      <c r="B218" s="97"/>
      <c r="C218" s="107" t="s">
        <v>156</v>
      </c>
      <c r="D218" s="111"/>
      <c r="E218" s="266" t="s">
        <v>157</v>
      </c>
      <c r="F218" s="109">
        <f t="shared" si="5"/>
        <v>47610.6</v>
      </c>
      <c r="G218" s="109">
        <f t="shared" si="5"/>
        <v>47610.6</v>
      </c>
    </row>
    <row r="219" spans="1:7" ht="30" customHeight="1">
      <c r="A219" s="234"/>
      <c r="B219" s="97"/>
      <c r="C219" s="97" t="s">
        <v>162</v>
      </c>
      <c r="D219" s="97"/>
      <c r="E219" s="239" t="s">
        <v>163</v>
      </c>
      <c r="F219" s="123">
        <f t="shared" si="5"/>
        <v>47610.6</v>
      </c>
      <c r="G219" s="123">
        <f t="shared" si="5"/>
        <v>47610.6</v>
      </c>
    </row>
    <row r="220" spans="1:7" ht="26.25">
      <c r="A220" s="234"/>
      <c r="B220" s="97"/>
      <c r="C220" s="121" t="s">
        <v>165</v>
      </c>
      <c r="D220" s="270"/>
      <c r="E220" s="271" t="s">
        <v>515</v>
      </c>
      <c r="F220" s="123">
        <f>F221+F222+F223</f>
        <v>47610.6</v>
      </c>
      <c r="G220" s="123">
        <f>G221+G222+G223</f>
        <v>47610.6</v>
      </c>
    </row>
    <row r="221" spans="1:7" ht="77.25">
      <c r="A221" s="234"/>
      <c r="B221" s="97"/>
      <c r="C221" s="121"/>
      <c r="D221" s="270" t="s">
        <v>350</v>
      </c>
      <c r="E221" s="113" t="s">
        <v>523</v>
      </c>
      <c r="F221" s="123">
        <f>41713</f>
        <v>41713</v>
      </c>
      <c r="G221" s="123">
        <f>41713</f>
        <v>41713</v>
      </c>
    </row>
    <row r="222" spans="1:7" ht="26.25">
      <c r="A222" s="234"/>
      <c r="B222" s="97"/>
      <c r="C222" s="121"/>
      <c r="D222" s="270" t="s">
        <v>351</v>
      </c>
      <c r="E222" s="271" t="s">
        <v>57</v>
      </c>
      <c r="F222" s="123">
        <v>2446</v>
      </c>
      <c r="G222" s="123">
        <v>2446</v>
      </c>
    </row>
    <row r="223" spans="1:7" ht="13.5">
      <c r="A223" s="234"/>
      <c r="B223" s="97"/>
      <c r="C223" s="121"/>
      <c r="D223" s="270" t="s">
        <v>352</v>
      </c>
      <c r="E223" s="271" t="s">
        <v>353</v>
      </c>
      <c r="F223" s="123">
        <v>3451.6</v>
      </c>
      <c r="G223" s="123">
        <v>3451.6</v>
      </c>
    </row>
    <row r="224" spans="1:7" ht="25.5">
      <c r="A224" s="234"/>
      <c r="B224" s="98" t="s">
        <v>383</v>
      </c>
      <c r="C224" s="98"/>
      <c r="D224" s="98"/>
      <c r="E224" s="272" t="s">
        <v>443</v>
      </c>
      <c r="F224" s="109">
        <f aca="true" t="shared" si="6" ref="F224:G228">F225</f>
        <v>6860.1</v>
      </c>
      <c r="G224" s="109">
        <f t="shared" si="6"/>
        <v>0</v>
      </c>
    </row>
    <row r="225" spans="1:7" ht="27">
      <c r="A225" s="234"/>
      <c r="B225" s="97" t="s">
        <v>384</v>
      </c>
      <c r="C225" s="98"/>
      <c r="D225" s="99"/>
      <c r="E225" s="239" t="s">
        <v>450</v>
      </c>
      <c r="F225" s="110">
        <f t="shared" si="6"/>
        <v>6860.1</v>
      </c>
      <c r="G225" s="110">
        <f t="shared" si="6"/>
        <v>0</v>
      </c>
    </row>
    <row r="226" spans="1:7" ht="39">
      <c r="A226" s="234"/>
      <c r="B226" s="97"/>
      <c r="C226" s="107" t="s">
        <v>156</v>
      </c>
      <c r="D226" s="111"/>
      <c r="E226" s="266" t="s">
        <v>157</v>
      </c>
      <c r="F226" s="109">
        <f t="shared" si="6"/>
        <v>6860.1</v>
      </c>
      <c r="G226" s="109">
        <f t="shared" si="6"/>
        <v>0</v>
      </c>
    </row>
    <row r="227" spans="1:7" s="175" customFormat="1" ht="40.5">
      <c r="A227" s="296"/>
      <c r="B227" s="97"/>
      <c r="C227" s="97" t="s">
        <v>166</v>
      </c>
      <c r="D227" s="97"/>
      <c r="E227" s="239" t="s">
        <v>167</v>
      </c>
      <c r="F227" s="110">
        <f t="shared" si="6"/>
        <v>6860.1</v>
      </c>
      <c r="G227" s="110">
        <f t="shared" si="6"/>
        <v>0</v>
      </c>
    </row>
    <row r="228" spans="1:7" ht="13.5">
      <c r="A228" s="234"/>
      <c r="B228" s="97"/>
      <c r="C228" s="121" t="s">
        <v>168</v>
      </c>
      <c r="D228" s="121"/>
      <c r="E228" s="145" t="s">
        <v>390</v>
      </c>
      <c r="F228" s="123">
        <f t="shared" si="6"/>
        <v>6860.1</v>
      </c>
      <c r="G228" s="123">
        <f t="shared" si="6"/>
        <v>0</v>
      </c>
    </row>
    <row r="229" spans="1:7" ht="26.25">
      <c r="A229" s="234"/>
      <c r="B229" s="97"/>
      <c r="C229" s="121"/>
      <c r="D229" s="121" t="s">
        <v>359</v>
      </c>
      <c r="E229" s="273" t="s">
        <v>58</v>
      </c>
      <c r="F229" s="26">
        <v>6860.1</v>
      </c>
      <c r="G229" s="26">
        <v>0</v>
      </c>
    </row>
    <row r="230" spans="1:7" ht="43.5">
      <c r="A230" s="235" t="s">
        <v>101</v>
      </c>
      <c r="B230" s="97"/>
      <c r="C230" s="97"/>
      <c r="D230" s="97"/>
      <c r="E230" s="236" t="s">
        <v>102</v>
      </c>
      <c r="F230" s="237">
        <f>F231+F269+F277+F259+F283</f>
        <v>702604.4</v>
      </c>
      <c r="G230" s="237">
        <f>G231+G269+G277+G259+G283</f>
        <v>671340.5</v>
      </c>
    </row>
    <row r="231" spans="1:7" ht="12.75">
      <c r="A231" s="234"/>
      <c r="B231" s="107" t="s">
        <v>407</v>
      </c>
      <c r="C231" s="238"/>
      <c r="D231" s="238"/>
      <c r="E231" s="108" t="s">
        <v>408</v>
      </c>
      <c r="F231" s="109">
        <f>F232</f>
        <v>100792.4</v>
      </c>
      <c r="G231" s="109">
        <f>G232</f>
        <v>100792.4</v>
      </c>
    </row>
    <row r="232" spans="1:7" ht="13.5">
      <c r="A232" s="234"/>
      <c r="B232" s="97" t="s">
        <v>385</v>
      </c>
      <c r="C232" s="98"/>
      <c r="D232" s="99"/>
      <c r="E232" s="239" t="s">
        <v>414</v>
      </c>
      <c r="F232" s="110">
        <f>F233</f>
        <v>100792.4</v>
      </c>
      <c r="G232" s="110">
        <f>G233</f>
        <v>100792.4</v>
      </c>
    </row>
    <row r="233" spans="1:7" ht="26.25">
      <c r="A233" s="234"/>
      <c r="B233" s="97"/>
      <c r="C233" s="98" t="s">
        <v>103</v>
      </c>
      <c r="D233" s="240"/>
      <c r="E233" s="241" t="s">
        <v>104</v>
      </c>
      <c r="F233" s="109">
        <f>F234+F239+F242+F247+F252</f>
        <v>100792.4</v>
      </c>
      <c r="G233" s="109">
        <f>G234+G239+G242+G247+G252</f>
        <v>100792.4</v>
      </c>
    </row>
    <row r="234" spans="1:7" s="18" customFormat="1" ht="27">
      <c r="A234" s="234"/>
      <c r="B234" s="242"/>
      <c r="C234" s="97" t="s">
        <v>105</v>
      </c>
      <c r="D234" s="240"/>
      <c r="E234" s="243" t="s">
        <v>106</v>
      </c>
      <c r="F234" s="110">
        <f>F235+F237</f>
        <v>11451.5</v>
      </c>
      <c r="G234" s="110">
        <f>G235+G237</f>
        <v>11451.5</v>
      </c>
    </row>
    <row r="235" spans="1:7" ht="26.25">
      <c r="A235" s="234"/>
      <c r="B235" s="97"/>
      <c r="C235" s="111" t="s">
        <v>107</v>
      </c>
      <c r="D235" s="112"/>
      <c r="E235" s="141" t="s">
        <v>108</v>
      </c>
      <c r="F235" s="26">
        <f>F236</f>
        <v>1615.7</v>
      </c>
      <c r="G235" s="26">
        <f>G236</f>
        <v>1615.7</v>
      </c>
    </row>
    <row r="236" spans="1:7" ht="26.25">
      <c r="A236" s="234"/>
      <c r="B236" s="97"/>
      <c r="C236" s="111"/>
      <c r="D236" s="114" t="s">
        <v>351</v>
      </c>
      <c r="E236" s="113" t="s">
        <v>57</v>
      </c>
      <c r="F236" s="26">
        <v>1615.7</v>
      </c>
      <c r="G236" s="26">
        <v>1615.7</v>
      </c>
    </row>
    <row r="237" spans="1:7" ht="51.75">
      <c r="A237" s="234"/>
      <c r="B237" s="97"/>
      <c r="C237" s="111" t="s">
        <v>109</v>
      </c>
      <c r="D237" s="112"/>
      <c r="E237" s="141" t="s">
        <v>110</v>
      </c>
      <c r="F237" s="26">
        <f>F238</f>
        <v>9835.8</v>
      </c>
      <c r="G237" s="26">
        <f>G238</f>
        <v>9835.8</v>
      </c>
    </row>
    <row r="238" spans="1:7" ht="26.25">
      <c r="A238" s="234"/>
      <c r="B238" s="97"/>
      <c r="C238" s="111"/>
      <c r="D238" s="114" t="s">
        <v>351</v>
      </c>
      <c r="E238" s="113" t="s">
        <v>57</v>
      </c>
      <c r="F238" s="26">
        <v>9835.8</v>
      </c>
      <c r="G238" s="26">
        <v>9835.8</v>
      </c>
    </row>
    <row r="239" spans="1:7" ht="27">
      <c r="A239" s="234"/>
      <c r="B239" s="242"/>
      <c r="C239" s="97" t="s">
        <v>111</v>
      </c>
      <c r="D239" s="240"/>
      <c r="E239" s="243" t="s">
        <v>112</v>
      </c>
      <c r="F239" s="110">
        <f>F240</f>
        <v>500</v>
      </c>
      <c r="G239" s="110">
        <f>G240</f>
        <v>500</v>
      </c>
    </row>
    <row r="240" spans="1:7" ht="12.75">
      <c r="A240" s="234"/>
      <c r="B240" s="242"/>
      <c r="C240" s="111" t="s">
        <v>113</v>
      </c>
      <c r="D240" s="112"/>
      <c r="E240" s="141" t="s">
        <v>114</v>
      </c>
      <c r="F240" s="26">
        <f>F241</f>
        <v>500</v>
      </c>
      <c r="G240" s="26">
        <f>G241</f>
        <v>500</v>
      </c>
    </row>
    <row r="241" spans="1:7" s="18" customFormat="1" ht="26.25" customHeight="1">
      <c r="A241" s="234"/>
      <c r="B241" s="242"/>
      <c r="C241" s="111"/>
      <c r="D241" s="114" t="s">
        <v>351</v>
      </c>
      <c r="E241" s="113" t="s">
        <v>57</v>
      </c>
      <c r="F241" s="123">
        <v>500</v>
      </c>
      <c r="G241" s="123">
        <v>500</v>
      </c>
    </row>
    <row r="242" spans="1:7" ht="27">
      <c r="A242" s="234"/>
      <c r="B242" s="242"/>
      <c r="C242" s="97" t="s">
        <v>115</v>
      </c>
      <c r="D242" s="240"/>
      <c r="E242" s="243" t="s">
        <v>116</v>
      </c>
      <c r="F242" s="110">
        <f>F243+F245</f>
        <v>4192</v>
      </c>
      <c r="G242" s="110">
        <f>G243+G245</f>
        <v>4192</v>
      </c>
    </row>
    <row r="243" spans="1:7" ht="38.25">
      <c r="A243" s="234"/>
      <c r="B243" s="242"/>
      <c r="C243" s="111" t="s">
        <v>119</v>
      </c>
      <c r="D243" s="112"/>
      <c r="E243" s="141" t="s">
        <v>120</v>
      </c>
      <c r="F243" s="26">
        <f>F244</f>
        <v>4181.8</v>
      </c>
      <c r="G243" s="26">
        <f>G244</f>
        <v>4181.8</v>
      </c>
    </row>
    <row r="244" spans="1:7" ht="25.5">
      <c r="A244" s="234"/>
      <c r="B244" s="242"/>
      <c r="C244" s="111"/>
      <c r="D244" s="114" t="s">
        <v>351</v>
      </c>
      <c r="E244" s="113" t="s">
        <v>57</v>
      </c>
      <c r="F244" s="123">
        <v>4181.8</v>
      </c>
      <c r="G244" s="123">
        <v>4181.8</v>
      </c>
    </row>
    <row r="245" spans="1:7" ht="76.5">
      <c r="A245" s="234"/>
      <c r="B245" s="242"/>
      <c r="C245" s="111" t="s">
        <v>121</v>
      </c>
      <c r="D245" s="112"/>
      <c r="E245" s="141" t="s">
        <v>122</v>
      </c>
      <c r="F245" s="26">
        <f>F246</f>
        <v>10.2</v>
      </c>
      <c r="G245" s="26">
        <f>G246</f>
        <v>10.2</v>
      </c>
    </row>
    <row r="246" spans="1:7" ht="76.5">
      <c r="A246" s="234"/>
      <c r="B246" s="242"/>
      <c r="C246" s="111"/>
      <c r="D246" s="114" t="s">
        <v>350</v>
      </c>
      <c r="E246" s="113" t="s">
        <v>523</v>
      </c>
      <c r="F246" s="123">
        <v>10.2</v>
      </c>
      <c r="G246" s="123">
        <v>10.2</v>
      </c>
    </row>
    <row r="247" spans="1:7" ht="67.5">
      <c r="A247" s="234"/>
      <c r="B247" s="242"/>
      <c r="C247" s="97" t="s">
        <v>123</v>
      </c>
      <c r="D247" s="240"/>
      <c r="E247" s="243" t="s">
        <v>124</v>
      </c>
      <c r="F247" s="110">
        <f>F248</f>
        <v>61752.299999999996</v>
      </c>
      <c r="G247" s="110">
        <f>G248</f>
        <v>61752.299999999996</v>
      </c>
    </row>
    <row r="248" spans="1:7" ht="25.5">
      <c r="A248" s="234"/>
      <c r="B248" s="242"/>
      <c r="C248" s="111" t="s">
        <v>125</v>
      </c>
      <c r="D248" s="112"/>
      <c r="E248" s="141" t="s">
        <v>515</v>
      </c>
      <c r="F248" s="123">
        <f>F249+F250+F251</f>
        <v>61752.299999999996</v>
      </c>
      <c r="G248" s="123">
        <f>G249+G250+G251</f>
        <v>61752.299999999996</v>
      </c>
    </row>
    <row r="249" spans="1:7" ht="76.5">
      <c r="A249" s="234"/>
      <c r="B249" s="242"/>
      <c r="C249" s="111"/>
      <c r="D249" s="114" t="s">
        <v>350</v>
      </c>
      <c r="E249" s="43" t="s">
        <v>523</v>
      </c>
      <c r="F249" s="123">
        <f>29137.6+8774.8+3.4+5.5</f>
        <v>37921.299999999996</v>
      </c>
      <c r="G249" s="123">
        <f>29137.6+8774.8+3.4+5.5</f>
        <v>37921.299999999996</v>
      </c>
    </row>
    <row r="250" spans="1:7" ht="25.5">
      <c r="A250" s="234"/>
      <c r="B250" s="242"/>
      <c r="C250" s="111"/>
      <c r="D250" s="114" t="s">
        <v>351</v>
      </c>
      <c r="E250" s="113" t="s">
        <v>57</v>
      </c>
      <c r="F250" s="123">
        <f>219.9+40.5+1+194+271.7+70+200+3297.5+2362.1+553.1+4563.6+3905.9+205.6+4358.7+2757.4-19.2</f>
        <v>22981.800000000003</v>
      </c>
      <c r="G250" s="123">
        <f>219.9+40.5+1+194+271.7+70+200+3297.5+2362.1+553.1+4563.6+3905.9+205.6+4358.7+2757.4-19.2</f>
        <v>22981.800000000003</v>
      </c>
    </row>
    <row r="251" spans="1:7" ht="12.75">
      <c r="A251" s="234"/>
      <c r="B251" s="242"/>
      <c r="C251" s="111"/>
      <c r="D251" s="114" t="s">
        <v>352</v>
      </c>
      <c r="E251" s="113" t="s">
        <v>353</v>
      </c>
      <c r="F251" s="123">
        <f>763.2+86</f>
        <v>849.2</v>
      </c>
      <c r="G251" s="123">
        <f>763.2+86</f>
        <v>849.2</v>
      </c>
    </row>
    <row r="252" spans="1:7" ht="40.5">
      <c r="A252" s="234"/>
      <c r="B252" s="242"/>
      <c r="C252" s="97" t="s">
        <v>126</v>
      </c>
      <c r="D252" s="240"/>
      <c r="E252" s="243" t="s">
        <v>127</v>
      </c>
      <c r="F252" s="110">
        <f>F253+F257</f>
        <v>22896.600000000006</v>
      </c>
      <c r="G252" s="110">
        <f>G253+G257</f>
        <v>22896.600000000006</v>
      </c>
    </row>
    <row r="253" spans="1:7" ht="25.5">
      <c r="A253" s="234"/>
      <c r="B253" s="242"/>
      <c r="C253" s="111" t="s">
        <v>128</v>
      </c>
      <c r="D253" s="112"/>
      <c r="E253" s="141" t="s">
        <v>72</v>
      </c>
      <c r="F253" s="123">
        <f>F254+F255+F256</f>
        <v>22379.600000000006</v>
      </c>
      <c r="G253" s="123">
        <f>G254+G255+G256</f>
        <v>22379.600000000006</v>
      </c>
    </row>
    <row r="254" spans="1:7" ht="76.5">
      <c r="A254" s="234"/>
      <c r="B254" s="242"/>
      <c r="C254" s="111"/>
      <c r="D254" s="114" t="s">
        <v>350</v>
      </c>
      <c r="E254" s="43" t="s">
        <v>523</v>
      </c>
      <c r="F254" s="123">
        <f>15256.2+4445.1+4.8+16+60.4+72</f>
        <v>19854.500000000004</v>
      </c>
      <c r="G254" s="123">
        <f>15256.2+4445.1+4.8+16+60.4+72</f>
        <v>19854.500000000004</v>
      </c>
    </row>
    <row r="255" spans="1:7" ht="25.5">
      <c r="A255" s="234"/>
      <c r="B255" s="242"/>
      <c r="C255" s="111"/>
      <c r="D255" s="114" t="s">
        <v>351</v>
      </c>
      <c r="E255" s="113" t="s">
        <v>57</v>
      </c>
      <c r="F255" s="123">
        <f>296.2+98.8+179.2+782.8+288+31+391.5+161+100+195.9</f>
        <v>2524.4</v>
      </c>
      <c r="G255" s="123">
        <f>296.2+98.8+179.2+782.8+288+31+391.5+161+100+195.9</f>
        <v>2524.4</v>
      </c>
    </row>
    <row r="256" spans="1:7" ht="12.75">
      <c r="A256" s="234"/>
      <c r="B256" s="242"/>
      <c r="C256" s="111"/>
      <c r="D256" s="114" t="s">
        <v>352</v>
      </c>
      <c r="E256" s="113" t="s">
        <v>353</v>
      </c>
      <c r="F256" s="123">
        <v>0.7</v>
      </c>
      <c r="G256" s="123">
        <v>0.7</v>
      </c>
    </row>
    <row r="257" spans="1:7" ht="38.25">
      <c r="A257" s="234"/>
      <c r="B257" s="242"/>
      <c r="C257" s="111" t="s">
        <v>129</v>
      </c>
      <c r="D257" s="112"/>
      <c r="E257" s="141" t="s">
        <v>130</v>
      </c>
      <c r="F257" s="123">
        <f>F258</f>
        <v>517</v>
      </c>
      <c r="G257" s="123">
        <f>G258</f>
        <v>517</v>
      </c>
    </row>
    <row r="258" spans="1:7" ht="25.5">
      <c r="A258" s="234"/>
      <c r="B258" s="242"/>
      <c r="C258" s="111"/>
      <c r="D258" s="114" t="s">
        <v>351</v>
      </c>
      <c r="E258" s="113" t="s">
        <v>57</v>
      </c>
      <c r="F258" s="123">
        <v>517</v>
      </c>
      <c r="G258" s="123">
        <v>517</v>
      </c>
    </row>
    <row r="259" spans="1:7" s="246" customFormat="1" ht="25.5">
      <c r="A259" s="244"/>
      <c r="B259" s="98" t="s">
        <v>415</v>
      </c>
      <c r="C259" s="98"/>
      <c r="D259" s="245"/>
      <c r="E259" s="154" t="s">
        <v>416</v>
      </c>
      <c r="F259" s="139">
        <f aca="true" t="shared" si="7" ref="F259:G261">F260</f>
        <v>24281.500000000004</v>
      </c>
      <c r="G259" s="139">
        <f t="shared" si="7"/>
        <v>24281.500000000004</v>
      </c>
    </row>
    <row r="260" spans="1:7" s="248" customFormat="1" ht="54">
      <c r="A260" s="247"/>
      <c r="B260" s="151" t="s">
        <v>417</v>
      </c>
      <c r="C260" s="151"/>
      <c r="D260" s="151"/>
      <c r="E260" s="180" t="s">
        <v>56</v>
      </c>
      <c r="F260" s="100">
        <f t="shared" si="7"/>
        <v>24281.500000000004</v>
      </c>
      <c r="G260" s="100">
        <f t="shared" si="7"/>
        <v>24281.500000000004</v>
      </c>
    </row>
    <row r="261" spans="1:7" s="246" customFormat="1" ht="38.25">
      <c r="A261" s="244"/>
      <c r="B261" s="107"/>
      <c r="C261" s="107" t="s">
        <v>131</v>
      </c>
      <c r="D261" s="107"/>
      <c r="E261" s="249" t="s">
        <v>132</v>
      </c>
      <c r="F261" s="139">
        <f t="shared" si="7"/>
        <v>24281.500000000004</v>
      </c>
      <c r="G261" s="139">
        <f t="shared" si="7"/>
        <v>24281.500000000004</v>
      </c>
    </row>
    <row r="262" spans="1:7" s="252" customFormat="1" ht="94.5">
      <c r="A262" s="234"/>
      <c r="B262" s="111"/>
      <c r="C262" s="97" t="s">
        <v>133</v>
      </c>
      <c r="D262" s="250"/>
      <c r="E262" s="239" t="s">
        <v>134</v>
      </c>
      <c r="F262" s="110">
        <f>F263+F267</f>
        <v>24281.500000000004</v>
      </c>
      <c r="G262" s="110">
        <f>G263+G267</f>
        <v>24281.500000000004</v>
      </c>
    </row>
    <row r="263" spans="1:7" s="254" customFormat="1" ht="25.5">
      <c r="A263" s="234"/>
      <c r="B263" s="111"/>
      <c r="C263" s="111" t="s">
        <v>135</v>
      </c>
      <c r="D263" s="111"/>
      <c r="E263" s="253" t="s">
        <v>136</v>
      </c>
      <c r="F263" s="26">
        <f>F264+F265+F266</f>
        <v>23481.500000000004</v>
      </c>
      <c r="G263" s="26">
        <f>G264+G265+G266</f>
        <v>23481.500000000004</v>
      </c>
    </row>
    <row r="264" spans="1:7" s="254" customFormat="1" ht="76.5">
      <c r="A264" s="234"/>
      <c r="B264" s="111"/>
      <c r="C264" s="111"/>
      <c r="D264" s="111" t="s">
        <v>350</v>
      </c>
      <c r="E264" s="255" t="s">
        <v>523</v>
      </c>
      <c r="F264" s="26">
        <v>19920.2</v>
      </c>
      <c r="G264" s="26">
        <v>19920.2</v>
      </c>
    </row>
    <row r="265" spans="1:7" s="254" customFormat="1" ht="25.5">
      <c r="A265" s="234"/>
      <c r="B265" s="111"/>
      <c r="C265" s="111"/>
      <c r="D265" s="111" t="s">
        <v>351</v>
      </c>
      <c r="E265" s="256" t="s">
        <v>57</v>
      </c>
      <c r="F265" s="26">
        <v>3222.4</v>
      </c>
      <c r="G265" s="26">
        <v>3222.4</v>
      </c>
    </row>
    <row r="266" spans="1:7" s="254" customFormat="1" ht="12.75">
      <c r="A266" s="234"/>
      <c r="B266" s="111"/>
      <c r="C266" s="111"/>
      <c r="D266" s="111" t="s">
        <v>352</v>
      </c>
      <c r="E266" s="256" t="s">
        <v>353</v>
      </c>
      <c r="F266" s="26">
        <v>338.9</v>
      </c>
      <c r="G266" s="26">
        <v>338.9</v>
      </c>
    </row>
    <row r="267" spans="1:7" s="254" customFormat="1" ht="25.5">
      <c r="A267" s="234"/>
      <c r="B267" s="111"/>
      <c r="C267" s="111" t="s">
        <v>137</v>
      </c>
      <c r="D267" s="111"/>
      <c r="E267" s="253" t="s">
        <v>138</v>
      </c>
      <c r="F267" s="26">
        <f>F268</f>
        <v>800</v>
      </c>
      <c r="G267" s="26">
        <f>G268</f>
        <v>800</v>
      </c>
    </row>
    <row r="268" spans="1:7" s="254" customFormat="1" ht="25.5">
      <c r="A268" s="234"/>
      <c r="B268" s="111"/>
      <c r="C268" s="257"/>
      <c r="D268" s="111" t="s">
        <v>351</v>
      </c>
      <c r="E268" s="256" t="s">
        <v>57</v>
      </c>
      <c r="F268" s="26">
        <v>800</v>
      </c>
      <c r="G268" s="26">
        <v>800</v>
      </c>
    </row>
    <row r="269" spans="1:7" ht="12.75">
      <c r="A269" s="234"/>
      <c r="B269" s="125" t="s">
        <v>418</v>
      </c>
      <c r="C269" s="98"/>
      <c r="D269" s="126"/>
      <c r="E269" s="258" t="s">
        <v>419</v>
      </c>
      <c r="F269" s="109">
        <f aca="true" t="shared" si="8" ref="F269:G271">F270</f>
        <v>687.2</v>
      </c>
      <c r="G269" s="109">
        <f t="shared" si="8"/>
        <v>687.2</v>
      </c>
    </row>
    <row r="270" spans="1:7" ht="27">
      <c r="A270" s="234"/>
      <c r="B270" s="127" t="s">
        <v>401</v>
      </c>
      <c r="C270" s="111"/>
      <c r="D270" s="128"/>
      <c r="E270" s="129" t="s">
        <v>402</v>
      </c>
      <c r="F270" s="130">
        <f t="shared" si="8"/>
        <v>687.2</v>
      </c>
      <c r="G270" s="130">
        <f t="shared" si="8"/>
        <v>687.2</v>
      </c>
    </row>
    <row r="271" spans="1:7" ht="26.25">
      <c r="A271" s="234"/>
      <c r="B271" s="127"/>
      <c r="C271" s="98" t="s">
        <v>103</v>
      </c>
      <c r="D271" s="240"/>
      <c r="E271" s="241" t="s">
        <v>104</v>
      </c>
      <c r="F271" s="130">
        <f t="shared" si="8"/>
        <v>687.2</v>
      </c>
      <c r="G271" s="130">
        <f t="shared" si="8"/>
        <v>687.2</v>
      </c>
    </row>
    <row r="272" spans="1:7" ht="27">
      <c r="A272" s="244"/>
      <c r="B272" s="131"/>
      <c r="C272" s="97" t="s">
        <v>111</v>
      </c>
      <c r="D272" s="240"/>
      <c r="E272" s="243" t="s">
        <v>112</v>
      </c>
      <c r="F272" s="132">
        <f>F273+F275</f>
        <v>687.2</v>
      </c>
      <c r="G272" s="132">
        <f>G273+G275</f>
        <v>687.2</v>
      </c>
    </row>
    <row r="273" spans="1:7" s="18" customFormat="1" ht="26.25" customHeight="1">
      <c r="A273" s="234"/>
      <c r="B273" s="140"/>
      <c r="C273" s="111" t="s">
        <v>139</v>
      </c>
      <c r="D273" s="112"/>
      <c r="E273" s="141" t="s">
        <v>108</v>
      </c>
      <c r="F273" s="135">
        <f>F274</f>
        <v>347.2</v>
      </c>
      <c r="G273" s="135">
        <f>G274</f>
        <v>347.2</v>
      </c>
    </row>
    <row r="274" spans="1:7" ht="26.25">
      <c r="A274" s="234"/>
      <c r="B274" s="127"/>
      <c r="C274" s="111"/>
      <c r="D274" s="114" t="s">
        <v>351</v>
      </c>
      <c r="E274" s="113" t="s">
        <v>57</v>
      </c>
      <c r="F274" s="135">
        <v>347.2</v>
      </c>
      <c r="G274" s="135">
        <v>347.2</v>
      </c>
    </row>
    <row r="275" spans="1:7" ht="90">
      <c r="A275" s="234"/>
      <c r="B275" s="127"/>
      <c r="C275" s="111" t="s">
        <v>140</v>
      </c>
      <c r="D275" s="112"/>
      <c r="E275" s="141" t="s">
        <v>32</v>
      </c>
      <c r="F275" s="26">
        <f>F276</f>
        <v>340</v>
      </c>
      <c r="G275" s="26">
        <f>G276</f>
        <v>340</v>
      </c>
    </row>
    <row r="276" spans="1:7" ht="26.25">
      <c r="A276" s="234"/>
      <c r="B276" s="127"/>
      <c r="C276" s="111"/>
      <c r="D276" s="114" t="s">
        <v>351</v>
      </c>
      <c r="E276" s="113" t="s">
        <v>57</v>
      </c>
      <c r="F276" s="26">
        <v>340</v>
      </c>
      <c r="G276" s="26">
        <v>340</v>
      </c>
    </row>
    <row r="277" spans="1:7" ht="12.75">
      <c r="A277" s="234"/>
      <c r="B277" s="125" t="s">
        <v>420</v>
      </c>
      <c r="C277" s="98"/>
      <c r="D277" s="126"/>
      <c r="E277" s="258" t="s">
        <v>421</v>
      </c>
      <c r="F277" s="109">
        <f>F278</f>
        <v>500000</v>
      </c>
      <c r="G277" s="109">
        <f>G278</f>
        <v>539700</v>
      </c>
    </row>
    <row r="278" spans="1:7" ht="13.5">
      <c r="A278" s="234"/>
      <c r="B278" s="127" t="s">
        <v>422</v>
      </c>
      <c r="C278" s="111"/>
      <c r="D278" s="128"/>
      <c r="E278" s="129" t="s">
        <v>423</v>
      </c>
      <c r="F278" s="130">
        <f>F279</f>
        <v>500000</v>
      </c>
      <c r="G278" s="130">
        <f>G280</f>
        <v>539700</v>
      </c>
    </row>
    <row r="279" spans="1:7" ht="26.25">
      <c r="A279" s="244"/>
      <c r="B279" s="131"/>
      <c r="C279" s="98" t="s">
        <v>103</v>
      </c>
      <c r="D279" s="240"/>
      <c r="E279" s="241" t="s">
        <v>104</v>
      </c>
      <c r="F279" s="132">
        <f aca="true" t="shared" si="9" ref="F279:G281">F280</f>
        <v>500000</v>
      </c>
      <c r="G279" s="132">
        <f t="shared" si="9"/>
        <v>539700</v>
      </c>
    </row>
    <row r="280" spans="1:7" s="18" customFormat="1" ht="27">
      <c r="A280" s="234"/>
      <c r="B280" s="140"/>
      <c r="C280" s="97" t="s">
        <v>115</v>
      </c>
      <c r="D280" s="240"/>
      <c r="E280" s="243" t="s">
        <v>116</v>
      </c>
      <c r="F280" s="135">
        <f t="shared" si="9"/>
        <v>500000</v>
      </c>
      <c r="G280" s="135">
        <f t="shared" si="9"/>
        <v>539700</v>
      </c>
    </row>
    <row r="281" spans="1:7" ht="39">
      <c r="A281" s="234"/>
      <c r="B281" s="127"/>
      <c r="C281" s="111" t="s">
        <v>141</v>
      </c>
      <c r="D281" s="112"/>
      <c r="E281" s="141" t="s">
        <v>142</v>
      </c>
      <c r="F281" s="135">
        <f t="shared" si="9"/>
        <v>500000</v>
      </c>
      <c r="G281" s="135">
        <f t="shared" si="9"/>
        <v>539700</v>
      </c>
    </row>
    <row r="282" spans="1:7" ht="39">
      <c r="A282" s="234"/>
      <c r="B282" s="127"/>
      <c r="C282" s="111"/>
      <c r="D282" s="114" t="s">
        <v>358</v>
      </c>
      <c r="E282" s="145" t="s">
        <v>77</v>
      </c>
      <c r="F282" s="26">
        <v>500000</v>
      </c>
      <c r="G282" s="26">
        <v>539700</v>
      </c>
    </row>
    <row r="283" spans="1:7" ht="12.75">
      <c r="A283" s="234"/>
      <c r="B283" s="98" t="s">
        <v>360</v>
      </c>
      <c r="C283" s="98"/>
      <c r="D283" s="98"/>
      <c r="E283" s="259" t="s">
        <v>361</v>
      </c>
      <c r="F283" s="109">
        <f aca="true" t="shared" si="10" ref="F283:G285">F284</f>
        <v>76843.3</v>
      </c>
      <c r="G283" s="109">
        <f t="shared" si="10"/>
        <v>5879.4</v>
      </c>
    </row>
    <row r="284" spans="1:7" ht="13.5">
      <c r="A284" s="234"/>
      <c r="B284" s="97" t="s">
        <v>366</v>
      </c>
      <c r="C284" s="97"/>
      <c r="D284" s="97"/>
      <c r="E284" s="260" t="s">
        <v>367</v>
      </c>
      <c r="F284" s="100">
        <f t="shared" si="10"/>
        <v>76843.3</v>
      </c>
      <c r="G284" s="100">
        <f t="shared" si="10"/>
        <v>5879.4</v>
      </c>
    </row>
    <row r="285" spans="1:7" ht="26.25">
      <c r="A285" s="234"/>
      <c r="B285" s="131"/>
      <c r="C285" s="98" t="s">
        <v>103</v>
      </c>
      <c r="D285" s="240"/>
      <c r="E285" s="241" t="s">
        <v>104</v>
      </c>
      <c r="F285" s="132">
        <f t="shared" si="10"/>
        <v>76843.3</v>
      </c>
      <c r="G285" s="132">
        <f t="shared" si="10"/>
        <v>5879.4</v>
      </c>
    </row>
    <row r="286" spans="1:7" s="5" customFormat="1" ht="28.5" customHeight="1">
      <c r="A286" s="247"/>
      <c r="B286" s="127"/>
      <c r="C286" s="97" t="s">
        <v>115</v>
      </c>
      <c r="D286" s="240"/>
      <c r="E286" s="243" t="s">
        <v>116</v>
      </c>
      <c r="F286" s="130">
        <f>F287+F289+F291</f>
        <v>76843.3</v>
      </c>
      <c r="G286" s="130">
        <f>G287+G289+G291</f>
        <v>5879.4</v>
      </c>
    </row>
    <row r="287" spans="1:7" s="18" customFormat="1" ht="38.25">
      <c r="A287" s="234"/>
      <c r="B287" s="140"/>
      <c r="C287" s="111" t="s">
        <v>117</v>
      </c>
      <c r="D287" s="112"/>
      <c r="E287" s="141" t="s">
        <v>118</v>
      </c>
      <c r="F287" s="135">
        <f>F288</f>
        <v>70682.3</v>
      </c>
      <c r="G287" s="135">
        <f>G288</f>
        <v>0</v>
      </c>
    </row>
    <row r="288" spans="1:7" s="18" customFormat="1" ht="25.5">
      <c r="A288" s="234"/>
      <c r="B288" s="140"/>
      <c r="C288" s="111"/>
      <c r="D288" s="114" t="s">
        <v>354</v>
      </c>
      <c r="E288" s="261" t="s">
        <v>355</v>
      </c>
      <c r="F288" s="135">
        <v>70682.3</v>
      </c>
      <c r="G288" s="135">
        <v>0</v>
      </c>
    </row>
    <row r="289" spans="1:7" s="18" customFormat="1" ht="76.5">
      <c r="A289" s="234"/>
      <c r="B289" s="140"/>
      <c r="C289" s="111" t="s">
        <v>143</v>
      </c>
      <c r="D289" s="133"/>
      <c r="E289" s="134" t="s">
        <v>144</v>
      </c>
      <c r="F289" s="135">
        <f>F290</f>
        <v>4847</v>
      </c>
      <c r="G289" s="135">
        <f>G290</f>
        <v>4847</v>
      </c>
    </row>
    <row r="290" spans="1:7" s="18" customFormat="1" ht="25.5">
      <c r="A290" s="234"/>
      <c r="B290" s="140"/>
      <c r="C290" s="188"/>
      <c r="D290" s="38" t="s">
        <v>354</v>
      </c>
      <c r="E290" s="81" t="s">
        <v>355</v>
      </c>
      <c r="F290" s="135">
        <v>4847</v>
      </c>
      <c r="G290" s="135">
        <v>4847</v>
      </c>
    </row>
    <row r="291" spans="1:7" s="18" customFormat="1" ht="55.5" customHeight="1">
      <c r="A291" s="234"/>
      <c r="B291" s="140"/>
      <c r="C291" s="111" t="s">
        <v>145</v>
      </c>
      <c r="D291" s="133"/>
      <c r="E291" s="134" t="s">
        <v>30</v>
      </c>
      <c r="F291" s="135">
        <f>F292</f>
        <v>1314</v>
      </c>
      <c r="G291" s="135">
        <f>G292</f>
        <v>1032.4</v>
      </c>
    </row>
    <row r="292" spans="1:7" s="18" customFormat="1" ht="25.5">
      <c r="A292" s="234"/>
      <c r="B292" s="140"/>
      <c r="C292" s="188"/>
      <c r="D292" s="38" t="s">
        <v>354</v>
      </c>
      <c r="E292" s="81" t="s">
        <v>355</v>
      </c>
      <c r="F292" s="135">
        <v>1314</v>
      </c>
      <c r="G292" s="135">
        <v>1032.4</v>
      </c>
    </row>
    <row r="293" spans="1:7" ht="43.5">
      <c r="A293" s="45" t="s">
        <v>146</v>
      </c>
      <c r="B293" s="68"/>
      <c r="C293" s="69"/>
      <c r="D293" s="69"/>
      <c r="E293" s="262" t="s">
        <v>147</v>
      </c>
      <c r="F293" s="70">
        <f>F294+F319</f>
        <v>129270</v>
      </c>
      <c r="G293" s="70">
        <f>G294+G319</f>
        <v>129270</v>
      </c>
    </row>
    <row r="294" spans="1:7" ht="12.75">
      <c r="A294" s="60"/>
      <c r="B294" s="44" t="s">
        <v>430</v>
      </c>
      <c r="C294" s="44"/>
      <c r="D294" s="44"/>
      <c r="E294" s="89" t="s">
        <v>431</v>
      </c>
      <c r="F294" s="10">
        <f>F295+F311</f>
        <v>110381.5</v>
      </c>
      <c r="G294" s="10">
        <f>G295+G311</f>
        <v>110381.5</v>
      </c>
    </row>
    <row r="295" spans="1:7" ht="13.5">
      <c r="A295" s="60"/>
      <c r="B295" s="33" t="s">
        <v>434</v>
      </c>
      <c r="C295" s="32"/>
      <c r="D295" s="42"/>
      <c r="E295" s="136" t="s">
        <v>435</v>
      </c>
      <c r="F295" s="11">
        <f>F296</f>
        <v>107021.2</v>
      </c>
      <c r="G295" s="11">
        <f>G296</f>
        <v>107021.2</v>
      </c>
    </row>
    <row r="296" spans="1:7" ht="39">
      <c r="A296" s="60"/>
      <c r="B296" s="65"/>
      <c r="C296" s="32" t="s">
        <v>326</v>
      </c>
      <c r="D296" s="63"/>
      <c r="E296" s="178" t="s">
        <v>40</v>
      </c>
      <c r="F296" s="10">
        <f>F297</f>
        <v>107021.2</v>
      </c>
      <c r="G296" s="10">
        <f>G297</f>
        <v>107021.2</v>
      </c>
    </row>
    <row r="297" spans="1:7" s="5" customFormat="1" ht="40.5">
      <c r="A297" s="77"/>
      <c r="B297" s="33"/>
      <c r="C297" s="33" t="s">
        <v>328</v>
      </c>
      <c r="D297" s="33"/>
      <c r="E297" s="52" t="s">
        <v>329</v>
      </c>
      <c r="F297" s="31">
        <f>F298+F301+F305+F307+F303</f>
        <v>107021.2</v>
      </c>
      <c r="G297" s="31">
        <f>G298+G301+G305+G307+G303</f>
        <v>107021.2</v>
      </c>
    </row>
    <row r="298" spans="1:7" ht="39">
      <c r="A298" s="60"/>
      <c r="B298" s="65"/>
      <c r="C298" s="35" t="s">
        <v>330</v>
      </c>
      <c r="D298" s="35"/>
      <c r="E298" s="41" t="s">
        <v>49</v>
      </c>
      <c r="F298" s="12">
        <f>F299</f>
        <v>96602.2</v>
      </c>
      <c r="G298" s="12">
        <f>G299</f>
        <v>96602.2</v>
      </c>
    </row>
    <row r="299" spans="1:7" ht="51.75">
      <c r="A299" s="60"/>
      <c r="B299" s="65"/>
      <c r="C299" s="35" t="s">
        <v>331</v>
      </c>
      <c r="D299" s="35"/>
      <c r="E299" s="41" t="s">
        <v>536</v>
      </c>
      <c r="F299" s="174">
        <v>96602.2</v>
      </c>
      <c r="G299" s="174">
        <v>96602.2</v>
      </c>
    </row>
    <row r="300" spans="1:7" ht="39">
      <c r="A300" s="60"/>
      <c r="B300" s="65"/>
      <c r="C300" s="63"/>
      <c r="D300" s="38" t="s">
        <v>356</v>
      </c>
      <c r="E300" s="39" t="s">
        <v>357</v>
      </c>
      <c r="F300" s="174">
        <v>96602.2</v>
      </c>
      <c r="G300" s="174">
        <v>96602.2</v>
      </c>
    </row>
    <row r="301" spans="1:7" ht="26.25">
      <c r="A301" s="60"/>
      <c r="B301" s="65"/>
      <c r="C301" s="38" t="s">
        <v>332</v>
      </c>
      <c r="D301" s="38"/>
      <c r="E301" s="49" t="s">
        <v>303</v>
      </c>
      <c r="F301" s="12">
        <f>F302</f>
        <v>200</v>
      </c>
      <c r="G301" s="12">
        <f>G302</f>
        <v>200</v>
      </c>
    </row>
    <row r="302" spans="1:7" ht="26.25">
      <c r="A302" s="60"/>
      <c r="B302" s="65"/>
      <c r="C302" s="38"/>
      <c r="D302" s="35" t="s">
        <v>351</v>
      </c>
      <c r="E302" s="50" t="s">
        <v>57</v>
      </c>
      <c r="F302" s="174">
        <v>200</v>
      </c>
      <c r="G302" s="174">
        <v>200</v>
      </c>
    </row>
    <row r="303" spans="1:7" ht="39">
      <c r="A303" s="60"/>
      <c r="B303" s="65"/>
      <c r="C303" s="38" t="s">
        <v>316</v>
      </c>
      <c r="D303" s="35"/>
      <c r="E303" s="50" t="s">
        <v>325</v>
      </c>
      <c r="F303" s="12">
        <f>F304</f>
        <v>249</v>
      </c>
      <c r="G303" s="12">
        <f>G304</f>
        <v>249</v>
      </c>
    </row>
    <row r="304" spans="1:7" ht="26.25">
      <c r="A304" s="60"/>
      <c r="B304" s="65"/>
      <c r="C304" s="38"/>
      <c r="D304" s="35" t="s">
        <v>354</v>
      </c>
      <c r="E304" s="41" t="s">
        <v>252</v>
      </c>
      <c r="F304" s="174">
        <v>249</v>
      </c>
      <c r="G304" s="174">
        <v>249</v>
      </c>
    </row>
    <row r="305" spans="1:7" ht="26.25">
      <c r="A305" s="60"/>
      <c r="B305" s="65"/>
      <c r="C305" s="38" t="s">
        <v>334</v>
      </c>
      <c r="D305" s="38"/>
      <c r="E305" s="49" t="s">
        <v>3</v>
      </c>
      <c r="F305" s="12">
        <f>F306</f>
        <v>4500</v>
      </c>
      <c r="G305" s="12">
        <f>G306</f>
        <v>4500</v>
      </c>
    </row>
    <row r="306" spans="1:7" ht="39">
      <c r="A306" s="60"/>
      <c r="B306" s="65"/>
      <c r="C306" s="38"/>
      <c r="D306" s="38" t="s">
        <v>356</v>
      </c>
      <c r="E306" s="39" t="s">
        <v>357</v>
      </c>
      <c r="F306" s="174">
        <v>4500</v>
      </c>
      <c r="G306" s="174">
        <v>4500</v>
      </c>
    </row>
    <row r="307" spans="1:7" ht="51.75">
      <c r="A307" s="60"/>
      <c r="B307" s="65"/>
      <c r="C307" s="38" t="s">
        <v>335</v>
      </c>
      <c r="D307" s="38"/>
      <c r="E307" s="49" t="s">
        <v>336</v>
      </c>
      <c r="F307" s="174">
        <f>F308+F309+F310</f>
        <v>5470</v>
      </c>
      <c r="G307" s="174">
        <f>G308+G309+G310</f>
        <v>5470</v>
      </c>
    </row>
    <row r="308" spans="1:7" ht="26.25">
      <c r="A308" s="60"/>
      <c r="B308" s="65"/>
      <c r="C308" s="38"/>
      <c r="D308" s="35" t="s">
        <v>351</v>
      </c>
      <c r="E308" s="50" t="s">
        <v>57</v>
      </c>
      <c r="F308" s="174">
        <v>1800</v>
      </c>
      <c r="G308" s="174">
        <v>1800</v>
      </c>
    </row>
    <row r="309" spans="1:7" ht="26.25">
      <c r="A309" s="60"/>
      <c r="B309" s="65"/>
      <c r="C309" s="38"/>
      <c r="D309" s="35" t="s">
        <v>354</v>
      </c>
      <c r="E309" s="41" t="s">
        <v>252</v>
      </c>
      <c r="F309" s="174">
        <v>650</v>
      </c>
      <c r="G309" s="174">
        <v>650</v>
      </c>
    </row>
    <row r="310" spans="1:7" ht="39">
      <c r="A310" s="60"/>
      <c r="B310" s="65"/>
      <c r="C310" s="38"/>
      <c r="D310" s="35" t="s">
        <v>356</v>
      </c>
      <c r="E310" s="39" t="s">
        <v>357</v>
      </c>
      <c r="F310" s="174">
        <v>3020</v>
      </c>
      <c r="G310" s="174">
        <v>3020</v>
      </c>
    </row>
    <row r="311" spans="1:7" s="175" customFormat="1" ht="27">
      <c r="A311" s="312"/>
      <c r="B311" s="87" t="s">
        <v>436</v>
      </c>
      <c r="C311" s="232"/>
      <c r="D311" s="40"/>
      <c r="E311" s="88" t="s">
        <v>437</v>
      </c>
      <c r="F311" s="313">
        <f>F312</f>
        <v>3360.3</v>
      </c>
      <c r="G311" s="313">
        <f>G312</f>
        <v>3360.3</v>
      </c>
    </row>
    <row r="312" spans="1:7" ht="39">
      <c r="A312" s="60"/>
      <c r="B312" s="87"/>
      <c r="C312" s="32" t="s">
        <v>326</v>
      </c>
      <c r="D312" s="63"/>
      <c r="E312" s="178" t="s">
        <v>40</v>
      </c>
      <c r="F312" s="215">
        <f>F313</f>
        <v>3360.3</v>
      </c>
      <c r="G312" s="215">
        <f>G313</f>
        <v>3360.3</v>
      </c>
    </row>
    <row r="313" spans="1:7" s="5" customFormat="1" ht="40.5">
      <c r="A313" s="185"/>
      <c r="B313" s="87"/>
      <c r="C313" s="33" t="s">
        <v>328</v>
      </c>
      <c r="D313" s="33"/>
      <c r="E313" s="52" t="s">
        <v>329</v>
      </c>
      <c r="F313" s="313">
        <f>F314+F317</f>
        <v>3360.3</v>
      </c>
      <c r="G313" s="313">
        <f>G314+G317</f>
        <v>3360.3</v>
      </c>
    </row>
    <row r="314" spans="1:7" s="177" customFormat="1" ht="25.5">
      <c r="A314" s="60"/>
      <c r="B314" s="232"/>
      <c r="C314" s="38" t="s">
        <v>333</v>
      </c>
      <c r="D314" s="35"/>
      <c r="E314" s="50" t="s">
        <v>16</v>
      </c>
      <c r="F314" s="174">
        <f>F315+F316</f>
        <v>812.7</v>
      </c>
      <c r="G314" s="174">
        <f>G315+G316</f>
        <v>812.7</v>
      </c>
    </row>
    <row r="315" spans="1:7" ht="26.25">
      <c r="A315" s="60"/>
      <c r="B315" s="65"/>
      <c r="C315" s="38"/>
      <c r="D315" s="35" t="s">
        <v>351</v>
      </c>
      <c r="E315" s="50" t="s">
        <v>57</v>
      </c>
      <c r="F315" s="174">
        <v>68.5</v>
      </c>
      <c r="G315" s="174">
        <v>68.5</v>
      </c>
    </row>
    <row r="316" spans="1:7" ht="39">
      <c r="A316" s="60"/>
      <c r="B316" s="65"/>
      <c r="C316" s="38"/>
      <c r="D316" s="35" t="s">
        <v>356</v>
      </c>
      <c r="E316" s="39" t="s">
        <v>357</v>
      </c>
      <c r="F316" s="174">
        <v>744.2</v>
      </c>
      <c r="G316" s="174">
        <v>744.2</v>
      </c>
    </row>
    <row r="317" spans="1:7" ht="26.25">
      <c r="A317" s="60"/>
      <c r="B317" s="65"/>
      <c r="C317" s="38" t="s">
        <v>334</v>
      </c>
      <c r="D317" s="35"/>
      <c r="E317" s="49" t="s">
        <v>3</v>
      </c>
      <c r="F317" s="174">
        <f>F318</f>
        <v>2547.6</v>
      </c>
      <c r="G317" s="174">
        <f>G318</f>
        <v>2547.6</v>
      </c>
    </row>
    <row r="318" spans="1:7" ht="39">
      <c r="A318" s="60"/>
      <c r="B318" s="65"/>
      <c r="C318" s="38"/>
      <c r="D318" s="35" t="s">
        <v>356</v>
      </c>
      <c r="E318" s="39" t="s">
        <v>357</v>
      </c>
      <c r="F318" s="174">
        <v>2547.6</v>
      </c>
      <c r="G318" s="174">
        <v>2547.6</v>
      </c>
    </row>
    <row r="319" spans="1:7" s="4" customFormat="1" ht="16.5" customHeight="1">
      <c r="A319" s="311"/>
      <c r="B319" s="44" t="s">
        <v>392</v>
      </c>
      <c r="C319" s="44"/>
      <c r="D319" s="44"/>
      <c r="E319" s="89" t="s">
        <v>382</v>
      </c>
      <c r="F319" s="215">
        <f>F320+F333</f>
        <v>18888.5</v>
      </c>
      <c r="G319" s="215">
        <f>G320+G333</f>
        <v>18888.5</v>
      </c>
    </row>
    <row r="320" spans="1:7" s="5" customFormat="1" ht="13.5">
      <c r="A320" s="185"/>
      <c r="B320" s="33" t="s">
        <v>337</v>
      </c>
      <c r="C320" s="33"/>
      <c r="D320" s="33"/>
      <c r="E320" s="263" t="s">
        <v>338</v>
      </c>
      <c r="F320" s="313">
        <f>F321</f>
        <v>14120.7</v>
      </c>
      <c r="G320" s="313">
        <f>G321</f>
        <v>14120.7</v>
      </c>
    </row>
    <row r="321" spans="1:7" ht="39">
      <c r="A321" s="60"/>
      <c r="B321" s="65"/>
      <c r="C321" s="32" t="s">
        <v>326</v>
      </c>
      <c r="D321" s="35"/>
      <c r="E321" s="104" t="s">
        <v>40</v>
      </c>
      <c r="F321" s="28">
        <f>F322</f>
        <v>14120.7</v>
      </c>
      <c r="G321" s="28">
        <f>G322</f>
        <v>14120.7</v>
      </c>
    </row>
    <row r="322" spans="1:7" s="5" customFormat="1" ht="27">
      <c r="A322" s="185"/>
      <c r="B322" s="65"/>
      <c r="C322" s="33" t="s">
        <v>339</v>
      </c>
      <c r="D322" s="33"/>
      <c r="E322" s="181" t="s">
        <v>340</v>
      </c>
      <c r="F322" s="31">
        <f>F323+F326+F329+F331</f>
        <v>14120.7</v>
      </c>
      <c r="G322" s="31">
        <f>G323+G326+G329+G331</f>
        <v>14120.7</v>
      </c>
    </row>
    <row r="323" spans="1:7" ht="51.75">
      <c r="A323" s="60"/>
      <c r="B323" s="65"/>
      <c r="C323" s="35" t="s">
        <v>341</v>
      </c>
      <c r="D323" s="35"/>
      <c r="E323" s="41" t="s">
        <v>50</v>
      </c>
      <c r="F323" s="264">
        <f>F324</f>
        <v>7985.7</v>
      </c>
      <c r="G323" s="264">
        <f>G324</f>
        <v>7985.7</v>
      </c>
    </row>
    <row r="324" spans="1:7" ht="45.75" customHeight="1">
      <c r="A324" s="60"/>
      <c r="B324" s="65"/>
      <c r="C324" s="38" t="s">
        <v>342</v>
      </c>
      <c r="D324" s="66"/>
      <c r="E324" s="41" t="s">
        <v>150</v>
      </c>
      <c r="F324" s="264">
        <f>F325</f>
        <v>7985.7</v>
      </c>
      <c r="G324" s="264">
        <f>G325</f>
        <v>7985.7</v>
      </c>
    </row>
    <row r="325" spans="1:7" ht="39">
      <c r="A325" s="60"/>
      <c r="B325" s="65"/>
      <c r="C325" s="38"/>
      <c r="D325" s="35" t="s">
        <v>356</v>
      </c>
      <c r="E325" s="41" t="s">
        <v>357</v>
      </c>
      <c r="F325" s="174">
        <v>7985.7</v>
      </c>
      <c r="G325" s="174">
        <v>7985.7</v>
      </c>
    </row>
    <row r="326" spans="1:7" ht="39">
      <c r="A326" s="60"/>
      <c r="B326" s="65"/>
      <c r="C326" s="38" t="s">
        <v>343</v>
      </c>
      <c r="D326" s="35"/>
      <c r="E326" s="50" t="s">
        <v>37</v>
      </c>
      <c r="F326" s="215">
        <f>F327+F328</f>
        <v>3430</v>
      </c>
      <c r="G326" s="215">
        <f>G327+G328</f>
        <v>3430</v>
      </c>
    </row>
    <row r="327" spans="1:7" ht="26.25">
      <c r="A327" s="60"/>
      <c r="B327" s="65"/>
      <c r="C327" s="38"/>
      <c r="D327" s="35" t="s">
        <v>351</v>
      </c>
      <c r="E327" s="50" t="s">
        <v>57</v>
      </c>
      <c r="F327" s="174">
        <v>2048</v>
      </c>
      <c r="G327" s="174">
        <v>2048</v>
      </c>
    </row>
    <row r="328" spans="1:7" ht="39">
      <c r="A328" s="60"/>
      <c r="B328" s="65"/>
      <c r="C328" s="38"/>
      <c r="D328" s="35" t="s">
        <v>356</v>
      </c>
      <c r="E328" s="41" t="s">
        <v>357</v>
      </c>
      <c r="F328" s="174">
        <v>1382</v>
      </c>
      <c r="G328" s="174">
        <v>1382</v>
      </c>
    </row>
    <row r="329" spans="1:7" ht="26.25">
      <c r="A329" s="60"/>
      <c r="B329" s="65"/>
      <c r="C329" s="38" t="s">
        <v>344</v>
      </c>
      <c r="D329" s="35"/>
      <c r="E329" s="50" t="s">
        <v>345</v>
      </c>
      <c r="F329" s="174">
        <f>F330</f>
        <v>705</v>
      </c>
      <c r="G329" s="174">
        <f>G330</f>
        <v>705</v>
      </c>
    </row>
    <row r="330" spans="1:7" ht="26.25">
      <c r="A330" s="60"/>
      <c r="B330" s="65"/>
      <c r="C330" s="38"/>
      <c r="D330" s="35" t="s">
        <v>351</v>
      </c>
      <c r="E330" s="50" t="s">
        <v>57</v>
      </c>
      <c r="F330" s="174">
        <v>705</v>
      </c>
      <c r="G330" s="174">
        <v>705</v>
      </c>
    </row>
    <row r="331" spans="1:7" ht="26.25">
      <c r="A331" s="60"/>
      <c r="B331" s="65"/>
      <c r="C331" s="38" t="s">
        <v>346</v>
      </c>
      <c r="D331" s="35"/>
      <c r="E331" s="49" t="s">
        <v>3</v>
      </c>
      <c r="F331" s="174">
        <f>F332</f>
        <v>2000</v>
      </c>
      <c r="G331" s="174">
        <f>G332</f>
        <v>2000</v>
      </c>
    </row>
    <row r="332" spans="1:7" ht="39">
      <c r="A332" s="60"/>
      <c r="B332" s="65"/>
      <c r="C332" s="38"/>
      <c r="D332" s="35" t="s">
        <v>356</v>
      </c>
      <c r="E332" s="41" t="s">
        <v>357</v>
      </c>
      <c r="F332" s="174">
        <v>2000</v>
      </c>
      <c r="G332" s="174">
        <v>2000</v>
      </c>
    </row>
    <row r="333" spans="1:7" ht="27">
      <c r="A333" s="46"/>
      <c r="B333" s="33" t="s">
        <v>399</v>
      </c>
      <c r="C333" s="35"/>
      <c r="D333" s="35"/>
      <c r="E333" s="106" t="s">
        <v>347</v>
      </c>
      <c r="F333" s="215">
        <f aca="true" t="shared" si="11" ref="F333:G335">F334</f>
        <v>4767.8</v>
      </c>
      <c r="G333" s="215">
        <f t="shared" si="11"/>
        <v>4767.8</v>
      </c>
    </row>
    <row r="334" spans="1:7" ht="39">
      <c r="A334" s="46"/>
      <c r="B334" s="33"/>
      <c r="C334" s="32" t="s">
        <v>326</v>
      </c>
      <c r="D334" s="35"/>
      <c r="E334" s="104" t="s">
        <v>40</v>
      </c>
      <c r="F334" s="174">
        <f t="shared" si="11"/>
        <v>4767.8</v>
      </c>
      <c r="G334" s="174">
        <f t="shared" si="11"/>
        <v>4767.8</v>
      </c>
    </row>
    <row r="335" spans="1:7" s="5" customFormat="1" ht="40.5">
      <c r="A335" s="77"/>
      <c r="B335" s="33"/>
      <c r="C335" s="33" t="s">
        <v>151</v>
      </c>
      <c r="D335" s="33"/>
      <c r="E335" s="88" t="s">
        <v>152</v>
      </c>
      <c r="F335" s="313">
        <f t="shared" si="11"/>
        <v>4767.8</v>
      </c>
      <c r="G335" s="313">
        <f t="shared" si="11"/>
        <v>4767.8</v>
      </c>
    </row>
    <row r="336" spans="1:7" s="177" customFormat="1" ht="25.5">
      <c r="A336" s="46"/>
      <c r="B336" s="35"/>
      <c r="C336" s="35" t="s">
        <v>153</v>
      </c>
      <c r="D336" s="35"/>
      <c r="E336" s="50" t="s">
        <v>72</v>
      </c>
      <c r="F336" s="174">
        <f>F337+F338+F339</f>
        <v>4767.8</v>
      </c>
      <c r="G336" s="174">
        <f>G337+G338+G339</f>
        <v>4767.8</v>
      </c>
    </row>
    <row r="337" spans="1:7" ht="77.25">
      <c r="A337" s="46"/>
      <c r="B337" s="33"/>
      <c r="C337" s="35"/>
      <c r="D337" s="35" t="s">
        <v>350</v>
      </c>
      <c r="E337" s="43" t="s">
        <v>523</v>
      </c>
      <c r="F337" s="174">
        <v>4390.1</v>
      </c>
      <c r="G337" s="174">
        <v>4390.1</v>
      </c>
    </row>
    <row r="338" spans="1:7" ht="26.25">
      <c r="A338" s="46"/>
      <c r="B338" s="33"/>
      <c r="C338" s="35"/>
      <c r="D338" s="35" t="s">
        <v>351</v>
      </c>
      <c r="E338" s="50" t="s">
        <v>57</v>
      </c>
      <c r="F338" s="174">
        <v>377.3</v>
      </c>
      <c r="G338" s="174">
        <v>377.3</v>
      </c>
    </row>
    <row r="339" spans="1:7" ht="13.5">
      <c r="A339" s="46"/>
      <c r="B339" s="33"/>
      <c r="C339" s="35"/>
      <c r="D339" s="35" t="s">
        <v>352</v>
      </c>
      <c r="E339" s="118" t="s">
        <v>353</v>
      </c>
      <c r="F339" s="174">
        <v>0.4</v>
      </c>
      <c r="G339" s="174">
        <v>0.4</v>
      </c>
    </row>
    <row r="340" spans="1:7" ht="15">
      <c r="A340" s="235" t="s">
        <v>169</v>
      </c>
      <c r="B340" s="274"/>
      <c r="C340" s="275"/>
      <c r="D340" s="276"/>
      <c r="E340" s="236" t="s">
        <v>396</v>
      </c>
      <c r="F340" s="237">
        <f>F341+F381+F387+F455+F481+F500+F427+F462+F517</f>
        <v>546929.7000000001</v>
      </c>
      <c r="G340" s="237">
        <f>G341+G381+G387+G455+G481+G500+G427+G462+G517</f>
        <v>450944.4</v>
      </c>
    </row>
    <row r="341" spans="1:7" ht="12.75">
      <c r="A341" s="234"/>
      <c r="B341" s="188" t="s">
        <v>407</v>
      </c>
      <c r="C341" s="98"/>
      <c r="D341" s="277"/>
      <c r="E341" s="278" t="s">
        <v>408</v>
      </c>
      <c r="F341" s="139">
        <f>F342+F346+F353</f>
        <v>160999.7</v>
      </c>
      <c r="G341" s="139">
        <f>G342+G346+G353</f>
        <v>160999.7</v>
      </c>
    </row>
    <row r="342" spans="1:7" ht="40.5">
      <c r="A342" s="234"/>
      <c r="B342" s="229" t="s">
        <v>409</v>
      </c>
      <c r="C342" s="98"/>
      <c r="D342" s="277"/>
      <c r="E342" s="279" t="s">
        <v>374</v>
      </c>
      <c r="F342" s="100">
        <f aca="true" t="shared" si="12" ref="F342:G344">F343</f>
        <v>1877.3</v>
      </c>
      <c r="G342" s="100">
        <f t="shared" si="12"/>
        <v>1877.3</v>
      </c>
    </row>
    <row r="343" spans="1:7" ht="13.5">
      <c r="A343" s="234"/>
      <c r="B343" s="188"/>
      <c r="C343" s="98" t="s">
        <v>513</v>
      </c>
      <c r="D343" s="97"/>
      <c r="E343" s="266" t="s">
        <v>512</v>
      </c>
      <c r="F343" s="139">
        <f t="shared" si="12"/>
        <v>1877.3</v>
      </c>
      <c r="G343" s="139">
        <f t="shared" si="12"/>
        <v>1877.3</v>
      </c>
    </row>
    <row r="344" spans="1:7" ht="12.75">
      <c r="A344" s="234"/>
      <c r="B344" s="188"/>
      <c r="C344" s="111" t="s">
        <v>170</v>
      </c>
      <c r="D344" s="280"/>
      <c r="E344" s="113" t="s">
        <v>368</v>
      </c>
      <c r="F344" s="26">
        <f t="shared" si="12"/>
        <v>1877.3</v>
      </c>
      <c r="G344" s="26">
        <f t="shared" si="12"/>
        <v>1877.3</v>
      </c>
    </row>
    <row r="345" spans="1:7" ht="76.5">
      <c r="A345" s="234"/>
      <c r="B345" s="188"/>
      <c r="C345" s="111"/>
      <c r="D345" s="114" t="s">
        <v>350</v>
      </c>
      <c r="E345" s="113" t="s">
        <v>523</v>
      </c>
      <c r="F345" s="26">
        <f>1877.3</f>
        <v>1877.3</v>
      </c>
      <c r="G345" s="26">
        <f>1877.3</f>
        <v>1877.3</v>
      </c>
    </row>
    <row r="346" spans="1:7" ht="67.5">
      <c r="A346" s="234"/>
      <c r="B346" s="97" t="s">
        <v>411</v>
      </c>
      <c r="C346" s="98"/>
      <c r="D346" s="281"/>
      <c r="E346" s="239" t="s">
        <v>376</v>
      </c>
      <c r="F346" s="100">
        <f aca="true" t="shared" si="13" ref="F346:G348">F347</f>
        <v>125611.7</v>
      </c>
      <c r="G346" s="100">
        <f t="shared" si="13"/>
        <v>125611.7</v>
      </c>
    </row>
    <row r="347" spans="1:7" ht="38.25">
      <c r="A347" s="234"/>
      <c r="B347" s="98"/>
      <c r="C347" s="107" t="s">
        <v>171</v>
      </c>
      <c r="D347" s="111"/>
      <c r="E347" s="266" t="s">
        <v>172</v>
      </c>
      <c r="F347" s="139">
        <f t="shared" si="13"/>
        <v>125611.7</v>
      </c>
      <c r="G347" s="139">
        <f t="shared" si="13"/>
        <v>125611.7</v>
      </c>
    </row>
    <row r="348" spans="1:7" s="175" customFormat="1" ht="40.5">
      <c r="A348" s="296"/>
      <c r="B348" s="97"/>
      <c r="C348" s="97" t="s">
        <v>173</v>
      </c>
      <c r="D348" s="97"/>
      <c r="E348" s="239" t="s">
        <v>526</v>
      </c>
      <c r="F348" s="100">
        <f t="shared" si="13"/>
        <v>125611.7</v>
      </c>
      <c r="G348" s="100">
        <f t="shared" si="13"/>
        <v>125611.7</v>
      </c>
    </row>
    <row r="349" spans="1:7" s="6" customFormat="1" ht="25.5">
      <c r="A349" s="234"/>
      <c r="B349" s="111"/>
      <c r="C349" s="111" t="s">
        <v>174</v>
      </c>
      <c r="D349" s="116"/>
      <c r="E349" s="282" t="s">
        <v>72</v>
      </c>
      <c r="F349" s="26">
        <f>F350+F351+F352</f>
        <v>125611.7</v>
      </c>
      <c r="G349" s="26">
        <f>G350+G351+G352</f>
        <v>125611.7</v>
      </c>
    </row>
    <row r="350" spans="1:7" ht="76.5">
      <c r="A350" s="234"/>
      <c r="B350" s="98"/>
      <c r="C350" s="111"/>
      <c r="D350" s="114" t="s">
        <v>350</v>
      </c>
      <c r="E350" s="113" t="s">
        <v>523</v>
      </c>
      <c r="F350" s="26">
        <f>111121.6</f>
        <v>111121.6</v>
      </c>
      <c r="G350" s="26">
        <f>111121.6</f>
        <v>111121.6</v>
      </c>
    </row>
    <row r="351" spans="1:7" ht="25.5">
      <c r="A351" s="234"/>
      <c r="B351" s="98"/>
      <c r="C351" s="111"/>
      <c r="D351" s="114" t="s">
        <v>351</v>
      </c>
      <c r="E351" s="113" t="s">
        <v>57</v>
      </c>
      <c r="F351" s="26">
        <v>14225.7</v>
      </c>
      <c r="G351" s="26">
        <v>14225.7</v>
      </c>
    </row>
    <row r="352" spans="1:7" ht="12.75">
      <c r="A352" s="234"/>
      <c r="B352" s="98"/>
      <c r="C352" s="111"/>
      <c r="D352" s="114" t="s">
        <v>352</v>
      </c>
      <c r="E352" s="113" t="s">
        <v>353</v>
      </c>
      <c r="F352" s="26">
        <v>264.4</v>
      </c>
      <c r="G352" s="26">
        <v>264.4</v>
      </c>
    </row>
    <row r="353" spans="1:7" s="252" customFormat="1" ht="13.5">
      <c r="A353" s="234"/>
      <c r="B353" s="97" t="s">
        <v>385</v>
      </c>
      <c r="C353" s="98"/>
      <c r="D353" s="99"/>
      <c r="E353" s="239" t="s">
        <v>414</v>
      </c>
      <c r="F353" s="110">
        <f>F354</f>
        <v>33510.7</v>
      </c>
      <c r="G353" s="110">
        <f>G354</f>
        <v>33510.7</v>
      </c>
    </row>
    <row r="354" spans="1:7" s="252" customFormat="1" ht="40.5" customHeight="1">
      <c r="A354" s="234"/>
      <c r="B354" s="242"/>
      <c r="C354" s="107" t="s">
        <v>171</v>
      </c>
      <c r="D354" s="111"/>
      <c r="E354" s="266" t="s">
        <v>172</v>
      </c>
      <c r="F354" s="109">
        <f>F355+F370</f>
        <v>33510.7</v>
      </c>
      <c r="G354" s="109">
        <f>G355+G370</f>
        <v>33510.7</v>
      </c>
    </row>
    <row r="355" spans="1:7" s="248" customFormat="1" ht="15" customHeight="1">
      <c r="A355" s="247"/>
      <c r="B355" s="97"/>
      <c r="C355" s="97" t="s">
        <v>175</v>
      </c>
      <c r="D355" s="97"/>
      <c r="E355" s="239" t="s">
        <v>176</v>
      </c>
      <c r="F355" s="110">
        <f>F356+F358+F360+F362+F364+F366</f>
        <v>13764</v>
      </c>
      <c r="G355" s="110">
        <f>G356+G358+G360+G362+G364+G366</f>
        <v>13764</v>
      </c>
    </row>
    <row r="356" spans="1:7" s="252" customFormat="1" ht="51">
      <c r="A356" s="234"/>
      <c r="B356" s="242"/>
      <c r="C356" s="111" t="s">
        <v>177</v>
      </c>
      <c r="D356" s="133"/>
      <c r="E356" s="134" t="s">
        <v>178</v>
      </c>
      <c r="F356" s="26">
        <f>F357</f>
        <v>2331.7</v>
      </c>
      <c r="G356" s="26">
        <f>G357</f>
        <v>2331.7</v>
      </c>
    </row>
    <row r="357" spans="1:7" s="252" customFormat="1" ht="38.25">
      <c r="A357" s="234"/>
      <c r="B357" s="242"/>
      <c r="C357" s="111"/>
      <c r="D357" s="121" t="s">
        <v>356</v>
      </c>
      <c r="E357" s="122" t="s">
        <v>357</v>
      </c>
      <c r="F357" s="26">
        <v>2331.7</v>
      </c>
      <c r="G357" s="26">
        <v>2331.7</v>
      </c>
    </row>
    <row r="358" spans="1:7" s="252" customFormat="1" ht="25.5">
      <c r="A358" s="234"/>
      <c r="B358" s="242"/>
      <c r="C358" s="111" t="s">
        <v>179</v>
      </c>
      <c r="D358" s="111"/>
      <c r="E358" s="283" t="s">
        <v>327</v>
      </c>
      <c r="F358" s="26">
        <f>F359</f>
        <v>160</v>
      </c>
      <c r="G358" s="26">
        <f>G359</f>
        <v>160</v>
      </c>
    </row>
    <row r="359" spans="1:7" s="252" customFormat="1" ht="25.5">
      <c r="A359" s="234"/>
      <c r="B359" s="111"/>
      <c r="C359" s="98"/>
      <c r="D359" s="114" t="s">
        <v>351</v>
      </c>
      <c r="E359" s="113" t="s">
        <v>57</v>
      </c>
      <c r="F359" s="26">
        <v>160</v>
      </c>
      <c r="G359" s="26">
        <v>160</v>
      </c>
    </row>
    <row r="360" spans="1:7" s="252" customFormat="1" ht="38.25">
      <c r="A360" s="234"/>
      <c r="B360" s="111"/>
      <c r="C360" s="111" t="s">
        <v>180</v>
      </c>
      <c r="D360" s="114"/>
      <c r="E360" s="283" t="s">
        <v>181</v>
      </c>
      <c r="F360" s="26">
        <f>F361</f>
        <v>4600</v>
      </c>
      <c r="G360" s="26">
        <f>G361</f>
        <v>4600</v>
      </c>
    </row>
    <row r="361" spans="1:7" s="252" customFormat="1" ht="25.5">
      <c r="A361" s="234"/>
      <c r="B361" s="111"/>
      <c r="C361" s="98"/>
      <c r="D361" s="114" t="s">
        <v>351</v>
      </c>
      <c r="E361" s="113" t="s">
        <v>57</v>
      </c>
      <c r="F361" s="26">
        <v>4600</v>
      </c>
      <c r="G361" s="26">
        <v>4600</v>
      </c>
    </row>
    <row r="362" spans="1:7" s="252" customFormat="1" ht="12.75">
      <c r="A362" s="234"/>
      <c r="B362" s="111"/>
      <c r="C362" s="111" t="s">
        <v>182</v>
      </c>
      <c r="D362" s="114"/>
      <c r="E362" s="145" t="s">
        <v>31</v>
      </c>
      <c r="F362" s="26">
        <f>F363</f>
        <v>400</v>
      </c>
      <c r="G362" s="26">
        <f>G363</f>
        <v>400</v>
      </c>
    </row>
    <row r="363" spans="1:7" s="252" customFormat="1" ht="25.5">
      <c r="A363" s="234"/>
      <c r="B363" s="111"/>
      <c r="C363" s="111"/>
      <c r="D363" s="114" t="s">
        <v>351</v>
      </c>
      <c r="E363" s="113" t="s">
        <v>57</v>
      </c>
      <c r="F363" s="26">
        <v>400</v>
      </c>
      <c r="G363" s="26">
        <v>400</v>
      </c>
    </row>
    <row r="364" spans="1:7" s="252" customFormat="1" ht="12.75">
      <c r="A364" s="234"/>
      <c r="B364" s="111"/>
      <c r="C364" s="111" t="s">
        <v>183</v>
      </c>
      <c r="D364" s="111"/>
      <c r="E364" s="283" t="s">
        <v>509</v>
      </c>
      <c r="F364" s="26">
        <f>F365</f>
        <v>130</v>
      </c>
      <c r="G364" s="26">
        <f>G365</f>
        <v>130</v>
      </c>
    </row>
    <row r="365" spans="1:7" s="252" customFormat="1" ht="25.5">
      <c r="A365" s="234"/>
      <c r="B365" s="111"/>
      <c r="C365" s="98"/>
      <c r="D365" s="114" t="s">
        <v>351</v>
      </c>
      <c r="E365" s="113" t="s">
        <v>57</v>
      </c>
      <c r="F365" s="26">
        <v>130</v>
      </c>
      <c r="G365" s="26">
        <v>130</v>
      </c>
    </row>
    <row r="366" spans="1:7" s="252" customFormat="1" ht="25.5">
      <c r="A366" s="234"/>
      <c r="B366" s="111"/>
      <c r="C366" s="111" t="s">
        <v>184</v>
      </c>
      <c r="D366" s="111"/>
      <c r="E366" s="122" t="s">
        <v>515</v>
      </c>
      <c r="F366" s="26">
        <f>F367+F368+F369</f>
        <v>6142.3</v>
      </c>
      <c r="G366" s="26">
        <f>G367+G368+G369</f>
        <v>6142.3</v>
      </c>
    </row>
    <row r="367" spans="1:7" s="252" customFormat="1" ht="76.5">
      <c r="A367" s="234"/>
      <c r="B367" s="111"/>
      <c r="C367" s="98"/>
      <c r="D367" s="114" t="s">
        <v>350</v>
      </c>
      <c r="E367" s="113" t="s">
        <v>523</v>
      </c>
      <c r="F367" s="26">
        <v>3491.9</v>
      </c>
      <c r="G367" s="26">
        <v>3491.9</v>
      </c>
    </row>
    <row r="368" spans="1:7" s="252" customFormat="1" ht="25.5">
      <c r="A368" s="234"/>
      <c r="B368" s="111"/>
      <c r="C368" s="98"/>
      <c r="D368" s="114" t="s">
        <v>351</v>
      </c>
      <c r="E368" s="113" t="s">
        <v>57</v>
      </c>
      <c r="F368" s="26">
        <v>2606.7</v>
      </c>
      <c r="G368" s="26">
        <v>2606.7</v>
      </c>
    </row>
    <row r="369" spans="1:7" s="252" customFormat="1" ht="12.75">
      <c r="A369" s="234"/>
      <c r="B369" s="111"/>
      <c r="C369" s="111"/>
      <c r="D369" s="114" t="s">
        <v>352</v>
      </c>
      <c r="E369" s="118" t="s">
        <v>353</v>
      </c>
      <c r="F369" s="26">
        <v>43.7</v>
      </c>
      <c r="G369" s="26">
        <v>43.7</v>
      </c>
    </row>
    <row r="370" spans="1:7" s="248" customFormat="1" ht="40.5">
      <c r="A370" s="247"/>
      <c r="B370" s="97"/>
      <c r="C370" s="97" t="s">
        <v>173</v>
      </c>
      <c r="D370" s="97"/>
      <c r="E370" s="239" t="s">
        <v>526</v>
      </c>
      <c r="F370" s="100">
        <f>F371+F377+F373</f>
        <v>19746.699999999997</v>
      </c>
      <c r="G370" s="100">
        <f>G371+G377+G373</f>
        <v>19746.699999999997</v>
      </c>
    </row>
    <row r="371" spans="1:7" s="252" customFormat="1" ht="63.75">
      <c r="A371" s="234"/>
      <c r="B371" s="111"/>
      <c r="C371" s="117" t="s">
        <v>185</v>
      </c>
      <c r="D371" s="124"/>
      <c r="E371" s="118" t="s">
        <v>535</v>
      </c>
      <c r="F371" s="26">
        <f>F372</f>
        <v>400</v>
      </c>
      <c r="G371" s="26">
        <f>G372</f>
        <v>400</v>
      </c>
    </row>
    <row r="372" spans="1:7" s="252" customFormat="1" ht="12.75">
      <c r="A372" s="234"/>
      <c r="B372" s="111"/>
      <c r="C372" s="111"/>
      <c r="D372" s="117" t="s">
        <v>352</v>
      </c>
      <c r="E372" s="118" t="s">
        <v>353</v>
      </c>
      <c r="F372" s="26">
        <v>400</v>
      </c>
      <c r="G372" s="26">
        <v>400</v>
      </c>
    </row>
    <row r="373" spans="1:7" s="252" customFormat="1" ht="25.5">
      <c r="A373" s="234"/>
      <c r="B373" s="111"/>
      <c r="C373" s="111" t="s">
        <v>186</v>
      </c>
      <c r="D373" s="111"/>
      <c r="E373" s="122" t="s">
        <v>515</v>
      </c>
      <c r="F373" s="26">
        <f>F374+F375+F376</f>
        <v>14165.699999999999</v>
      </c>
      <c r="G373" s="26">
        <f>G374+G375+G376</f>
        <v>14165.699999999999</v>
      </c>
    </row>
    <row r="374" spans="1:7" s="252" customFormat="1" ht="76.5">
      <c r="A374" s="234"/>
      <c r="B374" s="111"/>
      <c r="C374" s="98"/>
      <c r="D374" s="114" t="s">
        <v>350</v>
      </c>
      <c r="E374" s="113" t="s">
        <v>523</v>
      </c>
      <c r="F374" s="26">
        <v>12624.4</v>
      </c>
      <c r="G374" s="26">
        <v>12624.4</v>
      </c>
    </row>
    <row r="375" spans="1:7" s="252" customFormat="1" ht="25.5">
      <c r="A375" s="234"/>
      <c r="B375" s="111"/>
      <c r="C375" s="98"/>
      <c r="D375" s="114" t="s">
        <v>351</v>
      </c>
      <c r="E375" s="113" t="s">
        <v>57</v>
      </c>
      <c r="F375" s="26">
        <v>1482.3</v>
      </c>
      <c r="G375" s="26">
        <v>1482.3</v>
      </c>
    </row>
    <row r="376" spans="1:7" s="252" customFormat="1" ht="12.75">
      <c r="A376" s="234"/>
      <c r="B376" s="111"/>
      <c r="C376" s="111"/>
      <c r="D376" s="114" t="s">
        <v>352</v>
      </c>
      <c r="E376" s="118" t="s">
        <v>353</v>
      </c>
      <c r="F376" s="26">
        <v>59</v>
      </c>
      <c r="G376" s="26">
        <v>59</v>
      </c>
    </row>
    <row r="377" spans="1:7" s="252" customFormat="1" ht="25.5">
      <c r="A377" s="234"/>
      <c r="B377" s="111"/>
      <c r="C377" s="111" t="s">
        <v>187</v>
      </c>
      <c r="D377" s="111"/>
      <c r="E377" s="122" t="s">
        <v>55</v>
      </c>
      <c r="F377" s="26">
        <f>F378+F379+F380</f>
        <v>5181</v>
      </c>
      <c r="G377" s="26">
        <f>G378+G379+G380</f>
        <v>5181</v>
      </c>
    </row>
    <row r="378" spans="1:7" s="252" customFormat="1" ht="76.5">
      <c r="A378" s="234"/>
      <c r="B378" s="111"/>
      <c r="C378" s="98"/>
      <c r="D378" s="114" t="s">
        <v>350</v>
      </c>
      <c r="E378" s="113" t="s">
        <v>523</v>
      </c>
      <c r="F378" s="26">
        <v>4286.1</v>
      </c>
      <c r="G378" s="26">
        <v>4286.1</v>
      </c>
    </row>
    <row r="379" spans="1:7" s="252" customFormat="1" ht="25.5">
      <c r="A379" s="234"/>
      <c r="B379" s="111"/>
      <c r="C379" s="98"/>
      <c r="D379" s="114" t="s">
        <v>351</v>
      </c>
      <c r="E379" s="113" t="s">
        <v>57</v>
      </c>
      <c r="F379" s="26">
        <f>894.9-20</f>
        <v>874.9</v>
      </c>
      <c r="G379" s="26">
        <f>894.9-20</f>
        <v>874.9</v>
      </c>
    </row>
    <row r="380" spans="1:7" s="252" customFormat="1" ht="12.75">
      <c r="A380" s="234"/>
      <c r="B380" s="111"/>
      <c r="C380" s="98"/>
      <c r="D380" s="114" t="s">
        <v>352</v>
      </c>
      <c r="E380" s="118" t="s">
        <v>353</v>
      </c>
      <c r="F380" s="26">
        <v>20</v>
      </c>
      <c r="G380" s="26">
        <v>20</v>
      </c>
    </row>
    <row r="381" spans="1:7" ht="25.5">
      <c r="A381" s="234"/>
      <c r="B381" s="98" t="s">
        <v>415</v>
      </c>
      <c r="C381" s="98"/>
      <c r="D381" s="245"/>
      <c r="E381" s="154" t="s">
        <v>416</v>
      </c>
      <c r="F381" s="139">
        <f aca="true" t="shared" si="14" ref="F381:G385">F382</f>
        <v>150.7</v>
      </c>
      <c r="G381" s="139">
        <f t="shared" si="14"/>
        <v>150.7</v>
      </c>
    </row>
    <row r="382" spans="1:7" ht="40.5">
      <c r="A382" s="234"/>
      <c r="B382" s="151" t="s">
        <v>379</v>
      </c>
      <c r="C382" s="151"/>
      <c r="D382" s="265"/>
      <c r="E382" s="243" t="s">
        <v>373</v>
      </c>
      <c r="F382" s="110">
        <f t="shared" si="14"/>
        <v>150.7</v>
      </c>
      <c r="G382" s="110">
        <f t="shared" si="14"/>
        <v>150.7</v>
      </c>
    </row>
    <row r="383" spans="1:7" ht="38.25">
      <c r="A383" s="234"/>
      <c r="B383" s="111"/>
      <c r="C383" s="107" t="s">
        <v>171</v>
      </c>
      <c r="D383" s="111"/>
      <c r="E383" s="266" t="s">
        <v>172</v>
      </c>
      <c r="F383" s="109">
        <f t="shared" si="14"/>
        <v>150.7</v>
      </c>
      <c r="G383" s="109">
        <f t="shared" si="14"/>
        <v>150.7</v>
      </c>
    </row>
    <row r="384" spans="1:7" s="5" customFormat="1" ht="40.5">
      <c r="A384" s="247"/>
      <c r="B384" s="97"/>
      <c r="C384" s="97" t="s">
        <v>173</v>
      </c>
      <c r="D384" s="97"/>
      <c r="E384" s="239" t="s">
        <v>526</v>
      </c>
      <c r="F384" s="110">
        <f t="shared" si="14"/>
        <v>150.7</v>
      </c>
      <c r="G384" s="110">
        <f t="shared" si="14"/>
        <v>150.7</v>
      </c>
    </row>
    <row r="385" spans="1:7" ht="25.5">
      <c r="A385" s="234"/>
      <c r="B385" s="111"/>
      <c r="C385" s="111" t="s">
        <v>188</v>
      </c>
      <c r="D385" s="116"/>
      <c r="E385" s="122" t="s">
        <v>348</v>
      </c>
      <c r="F385" s="26">
        <f t="shared" si="14"/>
        <v>150.7</v>
      </c>
      <c r="G385" s="26">
        <f t="shared" si="14"/>
        <v>150.7</v>
      </c>
    </row>
    <row r="386" spans="1:7" ht="25.5">
      <c r="A386" s="234"/>
      <c r="B386" s="111"/>
      <c r="C386" s="111"/>
      <c r="D386" s="114" t="s">
        <v>351</v>
      </c>
      <c r="E386" s="113" t="s">
        <v>57</v>
      </c>
      <c r="F386" s="26">
        <v>150.7</v>
      </c>
      <c r="G386" s="26">
        <v>150.7</v>
      </c>
    </row>
    <row r="387" spans="1:7" s="252" customFormat="1" ht="12.75">
      <c r="A387" s="234"/>
      <c r="B387" s="98" t="s">
        <v>418</v>
      </c>
      <c r="C387" s="98"/>
      <c r="D387" s="245"/>
      <c r="E387" s="154" t="s">
        <v>419</v>
      </c>
      <c r="F387" s="139">
        <f>F388+F393+F406+F411</f>
        <v>69235.6</v>
      </c>
      <c r="G387" s="139">
        <f>G388+G393+G406+G411</f>
        <v>149235.6</v>
      </c>
    </row>
    <row r="388" spans="1:7" s="252" customFormat="1" ht="13.5">
      <c r="A388" s="234"/>
      <c r="B388" s="151" t="s">
        <v>370</v>
      </c>
      <c r="C388" s="151"/>
      <c r="D388" s="265"/>
      <c r="E388" s="243" t="s">
        <v>371</v>
      </c>
      <c r="F388" s="110">
        <f>F389</f>
        <v>2182.2</v>
      </c>
      <c r="G388" s="110">
        <f>G389</f>
        <v>2182.2</v>
      </c>
    </row>
    <row r="389" spans="1:7" s="252" customFormat="1" ht="38.25">
      <c r="A389" s="234"/>
      <c r="B389" s="98"/>
      <c r="C389" s="107" t="s">
        <v>131</v>
      </c>
      <c r="D389" s="111"/>
      <c r="E389" s="266" t="s">
        <v>132</v>
      </c>
      <c r="F389" s="139">
        <f>F391</f>
        <v>2182.2</v>
      </c>
      <c r="G389" s="139">
        <f>G391</f>
        <v>2182.2</v>
      </c>
    </row>
    <row r="390" spans="1:7" s="248" customFormat="1" ht="40.5">
      <c r="A390" s="247"/>
      <c r="B390" s="97"/>
      <c r="C390" s="97" t="s">
        <v>189</v>
      </c>
      <c r="D390" s="97"/>
      <c r="E390" s="239" t="s">
        <v>190</v>
      </c>
      <c r="F390" s="100">
        <f>F391</f>
        <v>2182.2</v>
      </c>
      <c r="G390" s="100">
        <f>G391</f>
        <v>2182.2</v>
      </c>
    </row>
    <row r="391" spans="1:7" s="252" customFormat="1" ht="25.5">
      <c r="A391" s="234"/>
      <c r="B391" s="98"/>
      <c r="C391" s="111" t="s">
        <v>191</v>
      </c>
      <c r="D391" s="284"/>
      <c r="E391" s="268" t="s">
        <v>192</v>
      </c>
      <c r="F391" s="26">
        <f>F392</f>
        <v>2182.2</v>
      </c>
      <c r="G391" s="26">
        <f>G392</f>
        <v>2182.2</v>
      </c>
    </row>
    <row r="392" spans="1:7" s="252" customFormat="1" ht="25.5">
      <c r="A392" s="234"/>
      <c r="B392" s="98"/>
      <c r="C392" s="111"/>
      <c r="D392" s="114" t="s">
        <v>351</v>
      </c>
      <c r="E392" s="113" t="s">
        <v>57</v>
      </c>
      <c r="F392" s="26">
        <v>2182.2</v>
      </c>
      <c r="G392" s="26">
        <v>2182.2</v>
      </c>
    </row>
    <row r="393" spans="1:7" s="252" customFormat="1" ht="13.5">
      <c r="A393" s="234"/>
      <c r="B393" s="97" t="s">
        <v>364</v>
      </c>
      <c r="C393" s="97"/>
      <c r="D393" s="97"/>
      <c r="E393" s="239" t="s">
        <v>365</v>
      </c>
      <c r="F393" s="100">
        <f>F402+F394</f>
        <v>51753.4</v>
      </c>
      <c r="G393" s="100">
        <f>G402+G394</f>
        <v>51753.4</v>
      </c>
    </row>
    <row r="394" spans="1:7" s="252" customFormat="1" ht="26.25">
      <c r="A394" s="234"/>
      <c r="B394" s="33"/>
      <c r="C394" s="146" t="s">
        <v>308</v>
      </c>
      <c r="D394" s="146"/>
      <c r="E394" s="108" t="s">
        <v>309</v>
      </c>
      <c r="F394" s="7">
        <f>F395</f>
        <v>51721.200000000004</v>
      </c>
      <c r="G394" s="7">
        <f>G395</f>
        <v>51721.200000000004</v>
      </c>
    </row>
    <row r="395" spans="1:7" s="248" customFormat="1" ht="15.75" customHeight="1">
      <c r="A395" s="247"/>
      <c r="B395" s="33"/>
      <c r="C395" s="147" t="s">
        <v>453</v>
      </c>
      <c r="D395" s="147"/>
      <c r="E395" s="148" t="s">
        <v>454</v>
      </c>
      <c r="F395" s="8">
        <f>F396+F400</f>
        <v>51721.200000000004</v>
      </c>
      <c r="G395" s="8">
        <f>G396+G400</f>
        <v>51721.200000000004</v>
      </c>
    </row>
    <row r="396" spans="1:7" s="252" customFormat="1" ht="26.25">
      <c r="A396" s="234"/>
      <c r="B396" s="33"/>
      <c r="C396" s="111" t="s">
        <v>240</v>
      </c>
      <c r="D396" s="111"/>
      <c r="E396" s="122" t="s">
        <v>515</v>
      </c>
      <c r="F396" s="9">
        <f>SUM(F397:F399)</f>
        <v>6376.300000000001</v>
      </c>
      <c r="G396" s="9">
        <f>SUM(G397:G399)</f>
        <v>6376.300000000001</v>
      </c>
    </row>
    <row r="397" spans="1:7" s="252" customFormat="1" ht="77.25">
      <c r="A397" s="234"/>
      <c r="B397" s="33"/>
      <c r="C397" s="111"/>
      <c r="D397" s="36" t="s">
        <v>350</v>
      </c>
      <c r="E397" s="90" t="s">
        <v>523</v>
      </c>
      <c r="F397" s="9">
        <v>5211.3</v>
      </c>
      <c r="G397" s="9">
        <v>5211.3</v>
      </c>
    </row>
    <row r="398" spans="1:7" s="252" customFormat="1" ht="26.25">
      <c r="A398" s="234"/>
      <c r="B398" s="33"/>
      <c r="C398" s="111"/>
      <c r="D398" s="36" t="s">
        <v>351</v>
      </c>
      <c r="E398" s="90" t="s">
        <v>57</v>
      </c>
      <c r="F398" s="9">
        <v>1140.9</v>
      </c>
      <c r="G398" s="9">
        <v>1140.9</v>
      </c>
    </row>
    <row r="399" spans="1:7" s="252" customFormat="1" ht="13.5">
      <c r="A399" s="234"/>
      <c r="B399" s="33"/>
      <c r="C399" s="111"/>
      <c r="D399" s="36" t="s">
        <v>352</v>
      </c>
      <c r="E399" s="90" t="s">
        <v>353</v>
      </c>
      <c r="F399" s="9">
        <v>24.1</v>
      </c>
      <c r="G399" s="9">
        <v>24.1</v>
      </c>
    </row>
    <row r="400" spans="1:7" s="252" customFormat="1" ht="26.25">
      <c r="A400" s="234"/>
      <c r="B400" s="33"/>
      <c r="C400" s="149" t="s">
        <v>455</v>
      </c>
      <c r="D400" s="149"/>
      <c r="E400" s="150" t="s">
        <v>456</v>
      </c>
      <c r="F400" s="26">
        <f>F401</f>
        <v>45344.9</v>
      </c>
      <c r="G400" s="26">
        <f>G401</f>
        <v>45344.9</v>
      </c>
    </row>
    <row r="401" spans="1:7" s="252" customFormat="1" ht="13.5">
      <c r="A401" s="234"/>
      <c r="B401" s="33"/>
      <c r="C401" s="149"/>
      <c r="D401" s="149" t="s">
        <v>352</v>
      </c>
      <c r="E401" s="150" t="s">
        <v>353</v>
      </c>
      <c r="F401" s="29">
        <v>45344.9</v>
      </c>
      <c r="G401" s="29">
        <v>45344.9</v>
      </c>
    </row>
    <row r="402" spans="1:7" s="246" customFormat="1" ht="39">
      <c r="A402" s="244"/>
      <c r="B402" s="97"/>
      <c r="C402" s="107" t="s">
        <v>171</v>
      </c>
      <c r="D402" s="111"/>
      <c r="E402" s="266" t="s">
        <v>172</v>
      </c>
      <c r="F402" s="139">
        <f aca="true" t="shared" si="15" ref="F402:G404">F403</f>
        <v>32.2</v>
      </c>
      <c r="G402" s="139">
        <f t="shared" si="15"/>
        <v>32.2</v>
      </c>
    </row>
    <row r="403" spans="1:7" s="248" customFormat="1" ht="40.5">
      <c r="A403" s="247"/>
      <c r="B403" s="97"/>
      <c r="C403" s="97" t="s">
        <v>173</v>
      </c>
      <c r="D403" s="97"/>
      <c r="E403" s="239" t="s">
        <v>526</v>
      </c>
      <c r="F403" s="100">
        <f t="shared" si="15"/>
        <v>32.2</v>
      </c>
      <c r="G403" s="100">
        <f t="shared" si="15"/>
        <v>32.2</v>
      </c>
    </row>
    <row r="404" spans="1:7" s="252" customFormat="1" ht="102.75">
      <c r="A404" s="234"/>
      <c r="B404" s="97"/>
      <c r="C404" s="111" t="s">
        <v>193</v>
      </c>
      <c r="D404" s="114"/>
      <c r="E404" s="115" t="s">
        <v>451</v>
      </c>
      <c r="F404" s="26">
        <f t="shared" si="15"/>
        <v>32.2</v>
      </c>
      <c r="G404" s="26">
        <f t="shared" si="15"/>
        <v>32.2</v>
      </c>
    </row>
    <row r="405" spans="1:7" s="252" customFormat="1" ht="77.25">
      <c r="A405" s="234"/>
      <c r="B405" s="97"/>
      <c r="C405" s="111"/>
      <c r="D405" s="114" t="s">
        <v>350</v>
      </c>
      <c r="E405" s="113" t="s">
        <v>523</v>
      </c>
      <c r="F405" s="26">
        <v>32.2</v>
      </c>
      <c r="G405" s="26">
        <v>32.2</v>
      </c>
    </row>
    <row r="406" spans="1:7" s="252" customFormat="1" ht="13.5">
      <c r="A406" s="234"/>
      <c r="B406" s="151" t="s">
        <v>446</v>
      </c>
      <c r="C406" s="151"/>
      <c r="D406" s="151"/>
      <c r="E406" s="162" t="s">
        <v>447</v>
      </c>
      <c r="F406" s="7">
        <f aca="true" t="shared" si="16" ref="F406:G409">F407</f>
        <v>14000</v>
      </c>
      <c r="G406" s="7">
        <f t="shared" si="16"/>
        <v>94000</v>
      </c>
    </row>
    <row r="407" spans="1:7" s="252" customFormat="1" ht="26.25">
      <c r="A407" s="234"/>
      <c r="B407" s="151"/>
      <c r="C407" s="146" t="s">
        <v>308</v>
      </c>
      <c r="D407" s="146"/>
      <c r="E407" s="108" t="s">
        <v>309</v>
      </c>
      <c r="F407" s="7">
        <f t="shared" si="16"/>
        <v>14000</v>
      </c>
      <c r="G407" s="7">
        <f t="shared" si="16"/>
        <v>94000</v>
      </c>
    </row>
    <row r="408" spans="1:7" s="252" customFormat="1" ht="13.5">
      <c r="A408" s="234"/>
      <c r="B408" s="151"/>
      <c r="C408" s="147" t="s">
        <v>475</v>
      </c>
      <c r="D408" s="147"/>
      <c r="E408" s="148" t="s">
        <v>476</v>
      </c>
      <c r="F408" s="8">
        <f t="shared" si="16"/>
        <v>14000</v>
      </c>
      <c r="G408" s="8">
        <f t="shared" si="16"/>
        <v>94000</v>
      </c>
    </row>
    <row r="409" spans="1:7" s="252" customFormat="1" ht="39">
      <c r="A409" s="234"/>
      <c r="B409" s="151"/>
      <c r="C409" s="149" t="s">
        <v>241</v>
      </c>
      <c r="D409" s="149"/>
      <c r="E409" s="150" t="s">
        <v>242</v>
      </c>
      <c r="F409" s="9">
        <f t="shared" si="16"/>
        <v>14000</v>
      </c>
      <c r="G409" s="9">
        <f t="shared" si="16"/>
        <v>94000</v>
      </c>
    </row>
    <row r="410" spans="1:7" s="252" customFormat="1" ht="13.5">
      <c r="A410" s="234"/>
      <c r="B410" s="151"/>
      <c r="C410" s="111"/>
      <c r="D410" s="114" t="s">
        <v>352</v>
      </c>
      <c r="E410" s="118" t="s">
        <v>353</v>
      </c>
      <c r="F410" s="29">
        <v>14000</v>
      </c>
      <c r="G410" s="29">
        <v>94000</v>
      </c>
    </row>
    <row r="411" spans="1:7" s="252" customFormat="1" ht="27">
      <c r="A411" s="234"/>
      <c r="B411" s="151" t="s">
        <v>401</v>
      </c>
      <c r="C411" s="151"/>
      <c r="D411" s="152"/>
      <c r="E411" s="298" t="s">
        <v>402</v>
      </c>
      <c r="F411" s="8">
        <f>F412</f>
        <v>1300</v>
      </c>
      <c r="G411" s="8">
        <f>G412</f>
        <v>1300</v>
      </c>
    </row>
    <row r="412" spans="1:7" s="252" customFormat="1" ht="38.25">
      <c r="A412" s="234"/>
      <c r="B412" s="107"/>
      <c r="C412" s="107" t="s">
        <v>457</v>
      </c>
      <c r="D412" s="153"/>
      <c r="E412" s="154" t="s">
        <v>458</v>
      </c>
      <c r="F412" s="7">
        <f>F413+F418</f>
        <v>1300</v>
      </c>
      <c r="G412" s="7">
        <f>G413+G418</f>
        <v>1300</v>
      </c>
    </row>
    <row r="413" spans="1:7" s="252" customFormat="1" ht="54">
      <c r="A413" s="234"/>
      <c r="B413" s="151"/>
      <c r="C413" s="151" t="s">
        <v>459</v>
      </c>
      <c r="D413" s="152"/>
      <c r="E413" s="155" t="s">
        <v>460</v>
      </c>
      <c r="F413" s="8">
        <f>F414+F416</f>
        <v>100</v>
      </c>
      <c r="G413" s="8">
        <f>G414+G416</f>
        <v>100</v>
      </c>
    </row>
    <row r="414" spans="1:7" s="252" customFormat="1" ht="26.25">
      <c r="A414" s="234"/>
      <c r="B414" s="151"/>
      <c r="C414" s="121" t="s">
        <v>461</v>
      </c>
      <c r="D414" s="153"/>
      <c r="E414" s="150" t="s">
        <v>462</v>
      </c>
      <c r="F414" s="9">
        <f>F415</f>
        <v>15</v>
      </c>
      <c r="G414" s="9">
        <f>G415</f>
        <v>15</v>
      </c>
    </row>
    <row r="415" spans="1:7" s="252" customFormat="1" ht="39">
      <c r="A415" s="234"/>
      <c r="B415" s="151"/>
      <c r="C415" s="121"/>
      <c r="D415" s="121" t="s">
        <v>356</v>
      </c>
      <c r="E415" s="122" t="s">
        <v>357</v>
      </c>
      <c r="F415" s="29">
        <v>15</v>
      </c>
      <c r="G415" s="29">
        <v>15</v>
      </c>
    </row>
    <row r="416" spans="1:7" s="252" customFormat="1" ht="26.25">
      <c r="A416" s="234"/>
      <c r="B416" s="151"/>
      <c r="C416" s="121" t="s">
        <v>463</v>
      </c>
      <c r="D416" s="153"/>
      <c r="E416" s="150" t="s">
        <v>464</v>
      </c>
      <c r="F416" s="29">
        <f>F417</f>
        <v>85</v>
      </c>
      <c r="G416" s="29">
        <f>G417</f>
        <v>85</v>
      </c>
    </row>
    <row r="417" spans="1:7" s="252" customFormat="1" ht="39">
      <c r="A417" s="234"/>
      <c r="B417" s="151"/>
      <c r="C417" s="121"/>
      <c r="D417" s="121" t="s">
        <v>356</v>
      </c>
      <c r="E417" s="122" t="s">
        <v>357</v>
      </c>
      <c r="F417" s="29">
        <v>85</v>
      </c>
      <c r="G417" s="29">
        <v>85</v>
      </c>
    </row>
    <row r="418" spans="1:7" s="252" customFormat="1" ht="54">
      <c r="A418" s="234"/>
      <c r="B418" s="151"/>
      <c r="C418" s="151" t="s">
        <v>465</v>
      </c>
      <c r="D418" s="156"/>
      <c r="E418" s="155" t="s">
        <v>466</v>
      </c>
      <c r="F418" s="75">
        <f>F419+F421+F423+F425</f>
        <v>1200</v>
      </c>
      <c r="G418" s="75">
        <f>G419+G421+G423+G425</f>
        <v>1200</v>
      </c>
    </row>
    <row r="419" spans="1:7" s="252" customFormat="1" ht="64.5">
      <c r="A419" s="234"/>
      <c r="B419" s="151"/>
      <c r="C419" s="121" t="s">
        <v>467</v>
      </c>
      <c r="D419" s="157"/>
      <c r="E419" s="150" t="s">
        <v>468</v>
      </c>
      <c r="F419" s="29">
        <f>F420</f>
        <v>120</v>
      </c>
      <c r="G419" s="29">
        <f>G420</f>
        <v>120</v>
      </c>
    </row>
    <row r="420" spans="1:7" s="252" customFormat="1" ht="38.25">
      <c r="A420" s="234"/>
      <c r="B420" s="107"/>
      <c r="C420" s="121"/>
      <c r="D420" s="121" t="s">
        <v>356</v>
      </c>
      <c r="E420" s="122" t="s">
        <v>357</v>
      </c>
      <c r="F420" s="9">
        <v>120</v>
      </c>
      <c r="G420" s="9">
        <v>120</v>
      </c>
    </row>
    <row r="421" spans="1:7" s="252" customFormat="1" ht="38.25">
      <c r="A421" s="234"/>
      <c r="B421" s="107"/>
      <c r="C421" s="121" t="s">
        <v>469</v>
      </c>
      <c r="D421" s="149"/>
      <c r="E421" s="150" t="s">
        <v>470</v>
      </c>
      <c r="F421" s="9">
        <f>F422</f>
        <v>305</v>
      </c>
      <c r="G421" s="9">
        <f>G422</f>
        <v>305</v>
      </c>
    </row>
    <row r="422" spans="1:7" s="252" customFormat="1" ht="39">
      <c r="A422" s="234"/>
      <c r="B422" s="107"/>
      <c r="C422" s="151"/>
      <c r="D422" s="121" t="s">
        <v>356</v>
      </c>
      <c r="E422" s="122" t="s">
        <v>357</v>
      </c>
      <c r="F422" s="9">
        <v>305</v>
      </c>
      <c r="G422" s="9">
        <v>305</v>
      </c>
    </row>
    <row r="423" spans="1:7" s="252" customFormat="1" ht="25.5">
      <c r="A423" s="234"/>
      <c r="B423" s="107"/>
      <c r="C423" s="121" t="s">
        <v>471</v>
      </c>
      <c r="D423" s="149"/>
      <c r="E423" s="150" t="s">
        <v>472</v>
      </c>
      <c r="F423" s="9">
        <f>F424</f>
        <v>400</v>
      </c>
      <c r="G423" s="9">
        <f>G424</f>
        <v>400</v>
      </c>
    </row>
    <row r="424" spans="1:7" s="252" customFormat="1" ht="12.75">
      <c r="A424" s="234"/>
      <c r="B424" s="107"/>
      <c r="C424" s="121"/>
      <c r="D424" s="149" t="s">
        <v>352</v>
      </c>
      <c r="E424" s="150" t="s">
        <v>353</v>
      </c>
      <c r="F424" s="9">
        <v>400</v>
      </c>
      <c r="G424" s="9">
        <v>400</v>
      </c>
    </row>
    <row r="425" spans="1:7" s="252" customFormat="1" ht="25.5">
      <c r="A425" s="234"/>
      <c r="B425" s="121"/>
      <c r="C425" s="121" t="s">
        <v>473</v>
      </c>
      <c r="D425" s="158"/>
      <c r="E425" s="150" t="s">
        <v>474</v>
      </c>
      <c r="F425" s="9">
        <f>F426</f>
        <v>375</v>
      </c>
      <c r="G425" s="9">
        <f>G426</f>
        <v>375</v>
      </c>
    </row>
    <row r="426" spans="1:7" s="252" customFormat="1" ht="38.25">
      <c r="A426" s="234"/>
      <c r="B426" s="121"/>
      <c r="C426" s="121"/>
      <c r="D426" s="121" t="s">
        <v>356</v>
      </c>
      <c r="E426" s="122" t="s">
        <v>357</v>
      </c>
      <c r="F426" s="29">
        <v>375</v>
      </c>
      <c r="G426" s="29">
        <v>375</v>
      </c>
    </row>
    <row r="427" spans="1:7" s="252" customFormat="1" ht="13.5">
      <c r="A427" s="234"/>
      <c r="B427" s="125" t="s">
        <v>420</v>
      </c>
      <c r="C427" s="98"/>
      <c r="D427" s="126"/>
      <c r="E427" s="258" t="s">
        <v>421</v>
      </c>
      <c r="F427" s="75">
        <f>F428+F437+F447</f>
        <v>66973.6</v>
      </c>
      <c r="G427" s="75">
        <f>G428+G437+G447</f>
        <v>124022.20000000001</v>
      </c>
    </row>
    <row r="428" spans="1:7" s="248" customFormat="1" ht="13.5">
      <c r="A428" s="247"/>
      <c r="B428" s="127" t="s">
        <v>422</v>
      </c>
      <c r="C428" s="151"/>
      <c r="D428" s="159"/>
      <c r="E428" s="160" t="s">
        <v>423</v>
      </c>
      <c r="F428" s="75">
        <f>F429</f>
        <v>34928.8</v>
      </c>
      <c r="G428" s="75">
        <f>G429</f>
        <v>34928.8</v>
      </c>
    </row>
    <row r="429" spans="1:7" s="252" customFormat="1" ht="25.5">
      <c r="A429" s="234"/>
      <c r="B429" s="131"/>
      <c r="C429" s="146" t="s">
        <v>308</v>
      </c>
      <c r="D429" s="146"/>
      <c r="E429" s="108" t="s">
        <v>309</v>
      </c>
      <c r="F429" s="27">
        <f>F430</f>
        <v>34928.8</v>
      </c>
      <c r="G429" s="27">
        <f>G430</f>
        <v>34928.8</v>
      </c>
    </row>
    <row r="430" spans="1:7" s="252" customFormat="1" ht="13.5">
      <c r="A430" s="234"/>
      <c r="B430" s="127"/>
      <c r="C430" s="151" t="s">
        <v>475</v>
      </c>
      <c r="D430" s="159"/>
      <c r="E430" s="160" t="s">
        <v>476</v>
      </c>
      <c r="F430" s="75">
        <f>F431+F433+F435</f>
        <v>34928.8</v>
      </c>
      <c r="G430" s="75">
        <f>G431+G433+G435</f>
        <v>34928.8</v>
      </c>
    </row>
    <row r="431" spans="1:7" s="252" customFormat="1" ht="51.75">
      <c r="A431" s="234"/>
      <c r="B431" s="127"/>
      <c r="C431" s="121" t="s">
        <v>477</v>
      </c>
      <c r="D431" s="126"/>
      <c r="E431" s="161" t="s">
        <v>243</v>
      </c>
      <c r="F431" s="29">
        <f>F432</f>
        <v>5000</v>
      </c>
      <c r="G431" s="29">
        <f>G432</f>
        <v>5000</v>
      </c>
    </row>
    <row r="432" spans="1:7" s="252" customFormat="1" ht="26.25">
      <c r="A432" s="234"/>
      <c r="B432" s="127"/>
      <c r="C432" s="121"/>
      <c r="D432" s="149" t="s">
        <v>351</v>
      </c>
      <c r="E432" s="150" t="s">
        <v>57</v>
      </c>
      <c r="F432" s="9">
        <v>5000</v>
      </c>
      <c r="G432" s="9">
        <v>5000</v>
      </c>
    </row>
    <row r="433" spans="1:7" s="252" customFormat="1" ht="26.25">
      <c r="A433" s="234"/>
      <c r="B433" s="127"/>
      <c r="C433" s="121" t="s">
        <v>478</v>
      </c>
      <c r="D433" s="126"/>
      <c r="E433" s="161" t="s">
        <v>479</v>
      </c>
      <c r="F433" s="9">
        <f>F434</f>
        <v>28928.8</v>
      </c>
      <c r="G433" s="9">
        <f>G434</f>
        <v>28928.8</v>
      </c>
    </row>
    <row r="434" spans="1:7" s="252" customFormat="1" ht="13.5">
      <c r="A434" s="234"/>
      <c r="B434" s="127"/>
      <c r="C434" s="121"/>
      <c r="D434" s="149" t="s">
        <v>352</v>
      </c>
      <c r="E434" s="150" t="s">
        <v>353</v>
      </c>
      <c r="F434" s="9">
        <v>28928.8</v>
      </c>
      <c r="G434" s="9">
        <v>28928.8</v>
      </c>
    </row>
    <row r="435" spans="1:7" s="252" customFormat="1" ht="39">
      <c r="A435" s="234"/>
      <c r="B435" s="127"/>
      <c r="C435" s="121" t="s">
        <v>480</v>
      </c>
      <c r="D435" s="126"/>
      <c r="E435" s="161" t="s">
        <v>481</v>
      </c>
      <c r="F435" s="9">
        <f>F436</f>
        <v>1000</v>
      </c>
      <c r="G435" s="9">
        <f>G436</f>
        <v>1000</v>
      </c>
    </row>
    <row r="436" spans="1:7" s="252" customFormat="1" ht="13.5">
      <c r="A436" s="234"/>
      <c r="B436" s="127"/>
      <c r="C436" s="63"/>
      <c r="D436" s="149" t="s">
        <v>352</v>
      </c>
      <c r="E436" s="150" t="s">
        <v>353</v>
      </c>
      <c r="F436" s="29">
        <v>1000</v>
      </c>
      <c r="G436" s="29">
        <v>1000</v>
      </c>
    </row>
    <row r="437" spans="1:7" s="252" customFormat="1" ht="13.5">
      <c r="A437" s="234"/>
      <c r="B437" s="127" t="s">
        <v>424</v>
      </c>
      <c r="C437" s="151"/>
      <c r="D437" s="126"/>
      <c r="E437" s="160" t="s">
        <v>425</v>
      </c>
      <c r="F437" s="8">
        <f>F438+F443</f>
        <v>14114.2</v>
      </c>
      <c r="G437" s="8">
        <f>G438+G443</f>
        <v>20467.3</v>
      </c>
    </row>
    <row r="438" spans="1:7" s="252" customFormat="1" ht="26.25">
      <c r="A438" s="234"/>
      <c r="B438" s="127"/>
      <c r="C438" s="107" t="s">
        <v>308</v>
      </c>
      <c r="D438" s="146"/>
      <c r="E438" s="108" t="s">
        <v>309</v>
      </c>
      <c r="F438" s="7">
        <f aca="true" t="shared" si="17" ref="F438:G441">F439</f>
        <v>5500</v>
      </c>
      <c r="G438" s="7">
        <f t="shared" si="17"/>
        <v>0</v>
      </c>
    </row>
    <row r="439" spans="1:7" s="252" customFormat="1" ht="27">
      <c r="A439" s="234"/>
      <c r="B439" s="127"/>
      <c r="C439" s="151" t="s">
        <v>310</v>
      </c>
      <c r="D439" s="151"/>
      <c r="E439" s="162" t="s">
        <v>482</v>
      </c>
      <c r="F439" s="75">
        <f t="shared" si="17"/>
        <v>5500</v>
      </c>
      <c r="G439" s="75">
        <f t="shared" si="17"/>
        <v>0</v>
      </c>
    </row>
    <row r="440" spans="1:7" s="252" customFormat="1" ht="39">
      <c r="A440" s="234"/>
      <c r="B440" s="127"/>
      <c r="C440" s="121" t="s">
        <v>311</v>
      </c>
      <c r="D440" s="121"/>
      <c r="E440" s="41" t="s">
        <v>149</v>
      </c>
      <c r="F440" s="29">
        <f t="shared" si="17"/>
        <v>5500</v>
      </c>
      <c r="G440" s="29">
        <f t="shared" si="17"/>
        <v>0</v>
      </c>
    </row>
    <row r="441" spans="1:7" s="252" customFormat="1" ht="13.5">
      <c r="A441" s="234"/>
      <c r="B441" s="127"/>
      <c r="C441" s="121" t="s">
        <v>312</v>
      </c>
      <c r="D441" s="121"/>
      <c r="E441" s="145" t="s">
        <v>33</v>
      </c>
      <c r="F441" s="29">
        <f t="shared" si="17"/>
        <v>5500</v>
      </c>
      <c r="G441" s="29">
        <f t="shared" si="17"/>
        <v>0</v>
      </c>
    </row>
    <row r="442" spans="1:7" s="252" customFormat="1" ht="39">
      <c r="A442" s="234"/>
      <c r="B442" s="127"/>
      <c r="C442" s="151"/>
      <c r="D442" s="121" t="s">
        <v>358</v>
      </c>
      <c r="E442" s="145" t="s">
        <v>77</v>
      </c>
      <c r="F442" s="9">
        <v>5500</v>
      </c>
      <c r="G442" s="9">
        <v>0</v>
      </c>
    </row>
    <row r="443" spans="1:7" s="252" customFormat="1" ht="39">
      <c r="A443" s="234"/>
      <c r="B443" s="127"/>
      <c r="C443" s="107" t="s">
        <v>317</v>
      </c>
      <c r="D443" s="131"/>
      <c r="E443" s="299" t="s">
        <v>318</v>
      </c>
      <c r="F443" s="7">
        <f aca="true" t="shared" si="18" ref="F443:G445">F444</f>
        <v>8614.2</v>
      </c>
      <c r="G443" s="7">
        <f t="shared" si="18"/>
        <v>20467.3</v>
      </c>
    </row>
    <row r="444" spans="1:7" s="252" customFormat="1" ht="27">
      <c r="A444" s="234"/>
      <c r="B444" s="127"/>
      <c r="C444" s="152" t="s">
        <v>500</v>
      </c>
      <c r="D444" s="152"/>
      <c r="E444" s="165" t="s">
        <v>501</v>
      </c>
      <c r="F444" s="8">
        <f t="shared" si="18"/>
        <v>8614.2</v>
      </c>
      <c r="G444" s="8">
        <f t="shared" si="18"/>
        <v>20467.3</v>
      </c>
    </row>
    <row r="445" spans="1:7" s="252" customFormat="1" ht="13.5">
      <c r="A445" s="234"/>
      <c r="B445" s="127"/>
      <c r="C445" s="121" t="s">
        <v>244</v>
      </c>
      <c r="D445" s="121"/>
      <c r="E445" s="145" t="s">
        <v>245</v>
      </c>
      <c r="F445" s="9">
        <f t="shared" si="18"/>
        <v>8614.2</v>
      </c>
      <c r="G445" s="9">
        <f t="shared" si="18"/>
        <v>20467.3</v>
      </c>
    </row>
    <row r="446" spans="1:7" s="252" customFormat="1" ht="39">
      <c r="A446" s="234"/>
      <c r="B446" s="127"/>
      <c r="C446" s="121"/>
      <c r="D446" s="119" t="s">
        <v>358</v>
      </c>
      <c r="E446" s="145" t="s">
        <v>77</v>
      </c>
      <c r="F446" s="9">
        <v>8614.2</v>
      </c>
      <c r="G446" s="9">
        <v>20467.3</v>
      </c>
    </row>
    <row r="447" spans="1:7" s="297" customFormat="1" ht="13.5">
      <c r="A447" s="296"/>
      <c r="B447" s="152" t="s">
        <v>386</v>
      </c>
      <c r="C447" s="151"/>
      <c r="D447" s="152"/>
      <c r="E447" s="165" t="s">
        <v>387</v>
      </c>
      <c r="F447" s="8">
        <f>F448</f>
        <v>17930.6</v>
      </c>
      <c r="G447" s="8">
        <f>G448</f>
        <v>68626.1</v>
      </c>
    </row>
    <row r="448" spans="1:7" s="252" customFormat="1" ht="39">
      <c r="A448" s="234"/>
      <c r="B448" s="127"/>
      <c r="C448" s="107" t="s">
        <v>317</v>
      </c>
      <c r="D448" s="153"/>
      <c r="E448" s="164" t="s">
        <v>318</v>
      </c>
      <c r="F448" s="7">
        <f>F449</f>
        <v>17930.6</v>
      </c>
      <c r="G448" s="7">
        <f>G449</f>
        <v>68626.1</v>
      </c>
    </row>
    <row r="449" spans="1:7" s="252" customFormat="1" ht="27">
      <c r="A449" s="234"/>
      <c r="B449" s="127"/>
      <c r="C449" s="151" t="s">
        <v>319</v>
      </c>
      <c r="D449" s="152"/>
      <c r="E449" s="165" t="s">
        <v>320</v>
      </c>
      <c r="F449" s="8">
        <f>F450+F453</f>
        <v>17930.6</v>
      </c>
      <c r="G449" s="8">
        <f>G450+G453</f>
        <v>68626.1</v>
      </c>
    </row>
    <row r="450" spans="1:7" s="252" customFormat="1" ht="39">
      <c r="A450" s="234"/>
      <c r="B450" s="127"/>
      <c r="C450" s="121" t="s">
        <v>321</v>
      </c>
      <c r="D450" s="121"/>
      <c r="E450" s="41" t="s">
        <v>149</v>
      </c>
      <c r="F450" s="9">
        <f>F451</f>
        <v>17930.6</v>
      </c>
      <c r="G450" s="9">
        <f>G451</f>
        <v>21835.7</v>
      </c>
    </row>
    <row r="451" spans="1:7" s="252" customFormat="1" ht="26.25">
      <c r="A451" s="234"/>
      <c r="B451" s="127"/>
      <c r="C451" s="128" t="s">
        <v>322</v>
      </c>
      <c r="D451" s="114"/>
      <c r="E451" s="113" t="s">
        <v>323</v>
      </c>
      <c r="F451" s="9">
        <f>F452</f>
        <v>17930.6</v>
      </c>
      <c r="G451" s="9">
        <f>G452</f>
        <v>21835.7</v>
      </c>
    </row>
    <row r="452" spans="1:7" s="252" customFormat="1" ht="39">
      <c r="A452" s="234"/>
      <c r="B452" s="127"/>
      <c r="C452" s="128"/>
      <c r="D452" s="119" t="s">
        <v>358</v>
      </c>
      <c r="E452" s="145" t="s">
        <v>77</v>
      </c>
      <c r="F452" s="9">
        <v>17930.6</v>
      </c>
      <c r="G452" s="9">
        <v>21835.7</v>
      </c>
    </row>
    <row r="453" spans="1:7" s="252" customFormat="1" ht="90">
      <c r="A453" s="234"/>
      <c r="B453" s="127"/>
      <c r="C453" s="121" t="s">
        <v>246</v>
      </c>
      <c r="D453" s="121"/>
      <c r="E453" s="120" t="s">
        <v>522</v>
      </c>
      <c r="F453" s="9">
        <f>F454</f>
        <v>0</v>
      </c>
      <c r="G453" s="9">
        <f>G454</f>
        <v>46790.4</v>
      </c>
    </row>
    <row r="454" spans="1:7" s="252" customFormat="1" ht="39">
      <c r="A454" s="234"/>
      <c r="B454" s="127"/>
      <c r="C454" s="121"/>
      <c r="D454" s="119" t="s">
        <v>358</v>
      </c>
      <c r="E454" s="145" t="s">
        <v>77</v>
      </c>
      <c r="F454" s="26">
        <v>0</v>
      </c>
      <c r="G454" s="26">
        <v>46790.4</v>
      </c>
    </row>
    <row r="455" spans="1:7" s="252" customFormat="1" ht="12.75">
      <c r="A455" s="234"/>
      <c r="B455" s="125" t="s">
        <v>427</v>
      </c>
      <c r="C455" s="98"/>
      <c r="D455" s="126"/>
      <c r="E455" s="285" t="s">
        <v>428</v>
      </c>
      <c r="F455" s="139">
        <f aca="true" t="shared" si="19" ref="F455:G458">F456</f>
        <v>1577</v>
      </c>
      <c r="G455" s="139">
        <f t="shared" si="19"/>
        <v>1577</v>
      </c>
    </row>
    <row r="456" spans="1:7" s="252" customFormat="1" ht="27">
      <c r="A456" s="234"/>
      <c r="B456" s="127" t="s">
        <v>380</v>
      </c>
      <c r="C456" s="98"/>
      <c r="D456" s="126"/>
      <c r="E456" s="167" t="s">
        <v>429</v>
      </c>
      <c r="F456" s="100">
        <f t="shared" si="19"/>
        <v>1577</v>
      </c>
      <c r="G456" s="100">
        <f t="shared" si="19"/>
        <v>1577</v>
      </c>
    </row>
    <row r="457" spans="1:7" s="252" customFormat="1" ht="38.25">
      <c r="A457" s="234"/>
      <c r="B457" s="131"/>
      <c r="C457" s="107" t="s">
        <v>131</v>
      </c>
      <c r="D457" s="111"/>
      <c r="E457" s="266" t="s">
        <v>132</v>
      </c>
      <c r="F457" s="139">
        <f t="shared" si="19"/>
        <v>1577</v>
      </c>
      <c r="G457" s="139">
        <f t="shared" si="19"/>
        <v>1577</v>
      </c>
    </row>
    <row r="458" spans="1:7" s="248" customFormat="1" ht="50.25" customHeight="1">
      <c r="A458" s="247"/>
      <c r="B458" s="127"/>
      <c r="C458" s="97" t="s">
        <v>189</v>
      </c>
      <c r="D458" s="97"/>
      <c r="E458" s="239" t="s">
        <v>190</v>
      </c>
      <c r="F458" s="100">
        <f t="shared" si="19"/>
        <v>1577</v>
      </c>
      <c r="G458" s="100">
        <f t="shared" si="19"/>
        <v>1577</v>
      </c>
    </row>
    <row r="459" spans="1:7" s="252" customFormat="1" ht="38.25">
      <c r="A459" s="234"/>
      <c r="B459" s="168"/>
      <c r="C459" s="111" t="s">
        <v>194</v>
      </c>
      <c r="D459" s="169"/>
      <c r="E459" s="170" t="s">
        <v>195</v>
      </c>
      <c r="F459" s="26">
        <f>F460+F461</f>
        <v>1577</v>
      </c>
      <c r="G459" s="26">
        <f>G460+G461</f>
        <v>1577</v>
      </c>
    </row>
    <row r="460" spans="1:7" s="252" customFormat="1" ht="25.5">
      <c r="A460" s="234"/>
      <c r="B460" s="168"/>
      <c r="C460" s="111"/>
      <c r="D460" s="114" t="s">
        <v>351</v>
      </c>
      <c r="E460" s="113" t="s">
        <v>57</v>
      </c>
      <c r="F460" s="26">
        <v>1397</v>
      </c>
      <c r="G460" s="26">
        <v>1397</v>
      </c>
    </row>
    <row r="461" spans="1:7" s="252" customFormat="1" ht="38.25">
      <c r="A461" s="234"/>
      <c r="B461" s="168"/>
      <c r="C461" s="111"/>
      <c r="D461" s="121" t="s">
        <v>356</v>
      </c>
      <c r="E461" s="145" t="s">
        <v>357</v>
      </c>
      <c r="F461" s="26">
        <v>180</v>
      </c>
      <c r="G461" s="26">
        <v>180</v>
      </c>
    </row>
    <row r="462" spans="1:7" s="252" customFormat="1" ht="12.75">
      <c r="A462" s="234"/>
      <c r="B462" s="44" t="s">
        <v>430</v>
      </c>
      <c r="C462" s="44"/>
      <c r="D462" s="44"/>
      <c r="E462" s="89" t="s">
        <v>431</v>
      </c>
      <c r="F462" s="215">
        <f>F473+F463</f>
        <v>96191.7</v>
      </c>
      <c r="G462" s="215">
        <f>G473+G463</f>
        <v>0</v>
      </c>
    </row>
    <row r="463" spans="1:7" s="252" customFormat="1" ht="13.5">
      <c r="A463" s="234"/>
      <c r="B463" s="97" t="s">
        <v>434</v>
      </c>
      <c r="C463" s="98"/>
      <c r="D463" s="99"/>
      <c r="E463" s="230" t="s">
        <v>435</v>
      </c>
      <c r="F463" s="100">
        <f aca="true" t="shared" si="20" ref="F463:G465">F464</f>
        <v>11191.7</v>
      </c>
      <c r="G463" s="100">
        <f t="shared" si="20"/>
        <v>0</v>
      </c>
    </row>
    <row r="464" spans="1:7" s="252" customFormat="1" ht="25.5">
      <c r="A464" s="234"/>
      <c r="B464" s="107"/>
      <c r="C464" s="107" t="s">
        <v>257</v>
      </c>
      <c r="D464" s="107"/>
      <c r="E464" s="307" t="s">
        <v>219</v>
      </c>
      <c r="F464" s="139">
        <f t="shared" si="20"/>
        <v>11191.7</v>
      </c>
      <c r="G464" s="139">
        <f t="shared" si="20"/>
        <v>0</v>
      </c>
    </row>
    <row r="465" spans="1:7" s="252" customFormat="1" ht="40.5">
      <c r="A465" s="234"/>
      <c r="B465" s="151"/>
      <c r="C465" s="33" t="s">
        <v>268</v>
      </c>
      <c r="D465" s="72"/>
      <c r="E465" s="78" t="s">
        <v>86</v>
      </c>
      <c r="F465" s="100">
        <f t="shared" si="20"/>
        <v>11191.7</v>
      </c>
      <c r="G465" s="100">
        <f t="shared" si="20"/>
        <v>0</v>
      </c>
    </row>
    <row r="466" spans="1:7" s="252" customFormat="1" ht="38.25">
      <c r="A466" s="234"/>
      <c r="B466" s="107"/>
      <c r="C466" s="121" t="s">
        <v>220</v>
      </c>
      <c r="D466" s="121"/>
      <c r="E466" s="145" t="s">
        <v>74</v>
      </c>
      <c r="F466" s="26">
        <f>F467+F469+F471</f>
        <v>11191.7</v>
      </c>
      <c r="G466" s="26">
        <f>G467+G469+G471</f>
        <v>0</v>
      </c>
    </row>
    <row r="467" spans="1:7" s="252" customFormat="1" ht="25.5">
      <c r="A467" s="234"/>
      <c r="B467" s="107"/>
      <c r="C467" s="121" t="s">
        <v>221</v>
      </c>
      <c r="D467" s="121"/>
      <c r="E467" s="145" t="s">
        <v>222</v>
      </c>
      <c r="F467" s="26">
        <f>F468</f>
        <v>8553.3</v>
      </c>
      <c r="G467" s="26">
        <f>G468</f>
        <v>0</v>
      </c>
    </row>
    <row r="468" spans="1:7" s="252" customFormat="1" ht="38.25">
      <c r="A468" s="234"/>
      <c r="B468" s="107"/>
      <c r="C468" s="121"/>
      <c r="D468" s="121" t="s">
        <v>358</v>
      </c>
      <c r="E468" s="145" t="s">
        <v>77</v>
      </c>
      <c r="F468" s="26">
        <v>8553.3</v>
      </c>
      <c r="G468" s="26">
        <v>0</v>
      </c>
    </row>
    <row r="469" spans="1:7" s="252" customFormat="1" ht="51">
      <c r="A469" s="234"/>
      <c r="B469" s="107"/>
      <c r="C469" s="121" t="s">
        <v>223</v>
      </c>
      <c r="D469" s="121"/>
      <c r="E469" s="145" t="s">
        <v>224</v>
      </c>
      <c r="F469" s="26">
        <f>F470</f>
        <v>1319.2</v>
      </c>
      <c r="G469" s="26">
        <f>G470</f>
        <v>0</v>
      </c>
    </row>
    <row r="470" spans="1:7" s="252" customFormat="1" ht="38.25">
      <c r="A470" s="234"/>
      <c r="B470" s="107"/>
      <c r="C470" s="121"/>
      <c r="D470" s="121" t="s">
        <v>358</v>
      </c>
      <c r="E470" s="145" t="s">
        <v>77</v>
      </c>
      <c r="F470" s="26">
        <v>1319.2</v>
      </c>
      <c r="G470" s="26">
        <v>0</v>
      </c>
    </row>
    <row r="471" spans="1:7" s="252" customFormat="1" ht="51">
      <c r="A471" s="234"/>
      <c r="B471" s="107"/>
      <c r="C471" s="121" t="s">
        <v>225</v>
      </c>
      <c r="D471" s="121"/>
      <c r="E471" s="145" t="s">
        <v>226</v>
      </c>
      <c r="F471" s="26">
        <f>F472</f>
        <v>1319.2</v>
      </c>
      <c r="G471" s="26">
        <f>G472</f>
        <v>0</v>
      </c>
    </row>
    <row r="472" spans="1:7" s="252" customFormat="1" ht="38.25">
      <c r="A472" s="234"/>
      <c r="B472" s="107"/>
      <c r="C472" s="121"/>
      <c r="D472" s="121" t="s">
        <v>358</v>
      </c>
      <c r="E472" s="145" t="s">
        <v>77</v>
      </c>
      <c r="F472" s="26">
        <v>1319.2</v>
      </c>
      <c r="G472" s="26"/>
    </row>
    <row r="473" spans="1:7" s="248" customFormat="1" ht="27">
      <c r="A473" s="247"/>
      <c r="B473" s="33" t="s">
        <v>436</v>
      </c>
      <c r="C473" s="33"/>
      <c r="D473" s="137"/>
      <c r="E473" s="187" t="s">
        <v>437</v>
      </c>
      <c r="F473" s="313">
        <f>F474</f>
        <v>85000</v>
      </c>
      <c r="G473" s="313">
        <f>G474</f>
        <v>0</v>
      </c>
    </row>
    <row r="474" spans="1:7" s="246" customFormat="1" ht="38.25">
      <c r="A474" s="244"/>
      <c r="B474" s="227"/>
      <c r="C474" s="44" t="s">
        <v>326</v>
      </c>
      <c r="D474" s="32"/>
      <c r="E474" s="104" t="s">
        <v>40</v>
      </c>
      <c r="F474" s="215">
        <f>F475</f>
        <v>85000</v>
      </c>
      <c r="G474" s="318">
        <v>0</v>
      </c>
    </row>
    <row r="475" spans="1:7" s="248" customFormat="1" ht="40.5">
      <c r="A475" s="247"/>
      <c r="B475" s="77"/>
      <c r="C475" s="33" t="s">
        <v>328</v>
      </c>
      <c r="D475" s="77"/>
      <c r="E475" s="186" t="s">
        <v>329</v>
      </c>
      <c r="F475" s="313">
        <f>F476+F479</f>
        <v>85000</v>
      </c>
      <c r="G475" s="319">
        <v>0</v>
      </c>
    </row>
    <row r="476" spans="1:7" s="320" customFormat="1" ht="38.25">
      <c r="A476" s="234"/>
      <c r="B476" s="46"/>
      <c r="C476" s="38" t="s">
        <v>148</v>
      </c>
      <c r="D476" s="46"/>
      <c r="E476" s="41" t="s">
        <v>149</v>
      </c>
      <c r="F476" s="174">
        <f>F477</f>
        <v>40995.9</v>
      </c>
      <c r="G476" s="300">
        <v>0</v>
      </c>
    </row>
    <row r="477" spans="1:7" s="252" customFormat="1" ht="12.75">
      <c r="A477" s="234"/>
      <c r="B477" s="301"/>
      <c r="C477" s="35" t="s">
        <v>216</v>
      </c>
      <c r="D477" s="301"/>
      <c r="E477" s="302" t="s">
        <v>217</v>
      </c>
      <c r="F477" s="174">
        <f>F478</f>
        <v>40995.9</v>
      </c>
      <c r="G477" s="300">
        <v>0</v>
      </c>
    </row>
    <row r="478" spans="1:7" s="252" customFormat="1" ht="38.25">
      <c r="A478" s="234"/>
      <c r="B478" s="301"/>
      <c r="C478" s="301"/>
      <c r="D478" s="35" t="s">
        <v>358</v>
      </c>
      <c r="E478" s="303" t="s">
        <v>77</v>
      </c>
      <c r="F478" s="174">
        <v>40995.9</v>
      </c>
      <c r="G478" s="300">
        <v>0</v>
      </c>
    </row>
    <row r="479" spans="1:7" s="252" customFormat="1" ht="91.5" customHeight="1">
      <c r="A479" s="314"/>
      <c r="B479" s="315"/>
      <c r="C479" s="317" t="s">
        <v>218</v>
      </c>
      <c r="D479" s="315"/>
      <c r="E479" s="120" t="s">
        <v>522</v>
      </c>
      <c r="F479" s="316">
        <f>F480</f>
        <v>44004.1</v>
      </c>
      <c r="G479" s="316">
        <v>0</v>
      </c>
    </row>
    <row r="480" spans="1:7" s="252" customFormat="1" ht="38.25">
      <c r="A480" s="234"/>
      <c r="B480" s="301"/>
      <c r="C480" s="301"/>
      <c r="D480" s="217">
        <v>400</v>
      </c>
      <c r="E480" s="176" t="s">
        <v>77</v>
      </c>
      <c r="F480" s="174">
        <v>44004.1</v>
      </c>
      <c r="G480" s="174">
        <v>0</v>
      </c>
    </row>
    <row r="481" spans="1:7" s="252" customFormat="1" ht="12.75">
      <c r="A481" s="234"/>
      <c r="B481" s="125" t="s">
        <v>440</v>
      </c>
      <c r="C481" s="98"/>
      <c r="D481" s="126"/>
      <c r="E481" s="285" t="s">
        <v>452</v>
      </c>
      <c r="F481" s="139">
        <f>F490+F482</f>
        <v>58282.200000000004</v>
      </c>
      <c r="G481" s="139">
        <f>G490+G482</f>
        <v>2753.8</v>
      </c>
    </row>
    <row r="482" spans="1:7" s="297" customFormat="1" ht="13.5">
      <c r="A482" s="296"/>
      <c r="B482" s="33" t="s">
        <v>441</v>
      </c>
      <c r="C482" s="218"/>
      <c r="D482" s="218"/>
      <c r="E482" s="321" t="s">
        <v>442</v>
      </c>
      <c r="F482" s="220">
        <f aca="true" t="shared" si="21" ref="F482:G488">F483</f>
        <v>55528.4</v>
      </c>
      <c r="G482" s="313">
        <f t="shared" si="21"/>
        <v>0</v>
      </c>
    </row>
    <row r="483" spans="1:7" s="252" customFormat="1" ht="25.5">
      <c r="A483" s="234"/>
      <c r="B483" s="213"/>
      <c r="C483" s="213" t="s">
        <v>516</v>
      </c>
      <c r="D483" s="213"/>
      <c r="E483" s="216" t="s">
        <v>39</v>
      </c>
      <c r="F483" s="214">
        <f t="shared" si="21"/>
        <v>55528.4</v>
      </c>
      <c r="G483" s="215">
        <f t="shared" si="21"/>
        <v>0</v>
      </c>
    </row>
    <row r="484" spans="1:7" s="252" customFormat="1" ht="27">
      <c r="A484" s="234"/>
      <c r="B484" s="217"/>
      <c r="C484" s="218" t="s">
        <v>25</v>
      </c>
      <c r="D484" s="218"/>
      <c r="E484" s="219" t="s">
        <v>26</v>
      </c>
      <c r="F484" s="220">
        <f>F485</f>
        <v>55528.4</v>
      </c>
      <c r="G484" s="215">
        <f t="shared" si="21"/>
        <v>0</v>
      </c>
    </row>
    <row r="485" spans="1:7" s="252" customFormat="1" ht="38.25">
      <c r="A485" s="234"/>
      <c r="B485" s="217"/>
      <c r="C485" s="217" t="s">
        <v>73</v>
      </c>
      <c r="D485" s="217"/>
      <c r="E485" s="221" t="s">
        <v>74</v>
      </c>
      <c r="F485" s="222">
        <f>F486+F488</f>
        <v>55528.4</v>
      </c>
      <c r="G485" s="174">
        <f t="shared" si="21"/>
        <v>0</v>
      </c>
    </row>
    <row r="486" spans="1:7" s="252" customFormat="1" ht="51">
      <c r="A486" s="234"/>
      <c r="B486" s="217"/>
      <c r="C486" s="217" t="s">
        <v>75</v>
      </c>
      <c r="D486" s="217"/>
      <c r="E486" s="221" t="s">
        <v>76</v>
      </c>
      <c r="F486" s="222">
        <f t="shared" si="21"/>
        <v>30528.4</v>
      </c>
      <c r="G486" s="174">
        <f t="shared" si="21"/>
        <v>0</v>
      </c>
    </row>
    <row r="487" spans="1:7" s="252" customFormat="1" ht="38.25">
      <c r="A487" s="234"/>
      <c r="B487" s="217"/>
      <c r="C487" s="217"/>
      <c r="D487" s="217">
        <v>400</v>
      </c>
      <c r="E487" s="221" t="s">
        <v>77</v>
      </c>
      <c r="F487" s="222">
        <v>30528.4</v>
      </c>
      <c r="G487" s="174">
        <v>0</v>
      </c>
    </row>
    <row r="488" spans="1:7" s="252" customFormat="1" ht="38.25">
      <c r="A488" s="234"/>
      <c r="B488" s="223"/>
      <c r="C488" s="217" t="s">
        <v>78</v>
      </c>
      <c r="D488" s="223"/>
      <c r="E488" s="221" t="s">
        <v>79</v>
      </c>
      <c r="F488" s="222">
        <f>F489</f>
        <v>25000</v>
      </c>
      <c r="G488" s="174">
        <f t="shared" si="21"/>
        <v>0</v>
      </c>
    </row>
    <row r="489" spans="1:7" s="252" customFormat="1" ht="38.25">
      <c r="A489" s="234"/>
      <c r="B489" s="223"/>
      <c r="C489" s="223"/>
      <c r="D489" s="217">
        <v>400</v>
      </c>
      <c r="E489" s="221" t="s">
        <v>77</v>
      </c>
      <c r="F489" s="222">
        <v>25000</v>
      </c>
      <c r="G489" s="174">
        <v>0</v>
      </c>
    </row>
    <row r="490" spans="1:7" s="252" customFormat="1" ht="27">
      <c r="A490" s="234"/>
      <c r="B490" s="127" t="s">
        <v>397</v>
      </c>
      <c r="C490" s="98"/>
      <c r="D490" s="126"/>
      <c r="E490" s="167" t="s">
        <v>196</v>
      </c>
      <c r="F490" s="100">
        <f>F491</f>
        <v>2753.8</v>
      </c>
      <c r="G490" s="100">
        <f>G491</f>
        <v>2753.8</v>
      </c>
    </row>
    <row r="491" spans="1:7" s="252" customFormat="1" ht="39">
      <c r="A491" s="234"/>
      <c r="B491" s="127"/>
      <c r="C491" s="107" t="s">
        <v>171</v>
      </c>
      <c r="D491" s="111"/>
      <c r="E491" s="266" t="s">
        <v>172</v>
      </c>
      <c r="F491" s="109">
        <f>F492</f>
        <v>2753.8</v>
      </c>
      <c r="G491" s="109">
        <f>G492</f>
        <v>2753.8</v>
      </c>
    </row>
    <row r="492" spans="1:7" s="297" customFormat="1" ht="40.5">
      <c r="A492" s="296"/>
      <c r="B492" s="127"/>
      <c r="C492" s="97" t="s">
        <v>173</v>
      </c>
      <c r="D492" s="97"/>
      <c r="E492" s="239" t="s">
        <v>526</v>
      </c>
      <c r="F492" s="110">
        <f>F493+F498</f>
        <v>2753.8</v>
      </c>
      <c r="G492" s="110">
        <f>G493+G498</f>
        <v>2753.8</v>
      </c>
    </row>
    <row r="493" spans="1:7" s="252" customFormat="1" ht="25.5">
      <c r="A493" s="234"/>
      <c r="B493" s="140"/>
      <c r="C493" s="111" t="s">
        <v>197</v>
      </c>
      <c r="D493" s="111"/>
      <c r="E493" s="122" t="s">
        <v>198</v>
      </c>
      <c r="F493" s="123">
        <f>F494+F496</f>
        <v>2549.6000000000004</v>
      </c>
      <c r="G493" s="123">
        <f>G494+G496</f>
        <v>2549.6000000000004</v>
      </c>
    </row>
    <row r="494" spans="1:7" s="252" customFormat="1" ht="25.5">
      <c r="A494" s="234"/>
      <c r="B494" s="140"/>
      <c r="C494" s="111" t="s">
        <v>199</v>
      </c>
      <c r="D494" s="111"/>
      <c r="E494" s="122" t="s">
        <v>200</v>
      </c>
      <c r="F494" s="123">
        <f>F495</f>
        <v>2238.8</v>
      </c>
      <c r="G494" s="123">
        <f>G495</f>
        <v>2238.8</v>
      </c>
    </row>
    <row r="495" spans="1:7" s="252" customFormat="1" ht="38.25">
      <c r="A495" s="234"/>
      <c r="B495" s="140"/>
      <c r="C495" s="111"/>
      <c r="D495" s="121" t="s">
        <v>356</v>
      </c>
      <c r="E495" s="145" t="s">
        <v>357</v>
      </c>
      <c r="F495" s="123">
        <v>2238.8</v>
      </c>
      <c r="G495" s="123">
        <v>2238.8</v>
      </c>
    </row>
    <row r="496" spans="1:7" s="252" customFormat="1" ht="51.75">
      <c r="A496" s="234"/>
      <c r="B496" s="127"/>
      <c r="C496" s="111" t="s">
        <v>201</v>
      </c>
      <c r="D496" s="116"/>
      <c r="E496" s="115" t="s">
        <v>324</v>
      </c>
      <c r="F496" s="26">
        <f>F497</f>
        <v>310.8</v>
      </c>
      <c r="G496" s="26">
        <f>G497</f>
        <v>310.8</v>
      </c>
    </row>
    <row r="497" spans="1:7" s="252" customFormat="1" ht="39">
      <c r="A497" s="234"/>
      <c r="B497" s="127"/>
      <c r="C497" s="111"/>
      <c r="D497" s="121" t="s">
        <v>356</v>
      </c>
      <c r="E497" s="145" t="s">
        <v>357</v>
      </c>
      <c r="F497" s="26">
        <v>310.8</v>
      </c>
      <c r="G497" s="26">
        <v>310.8</v>
      </c>
    </row>
    <row r="498" spans="1:7" s="252" customFormat="1" ht="26.25">
      <c r="A498" s="234"/>
      <c r="B498" s="127"/>
      <c r="C498" s="111" t="s">
        <v>202</v>
      </c>
      <c r="D498" s="121"/>
      <c r="E498" s="145" t="s">
        <v>264</v>
      </c>
      <c r="F498" s="26">
        <f>F499</f>
        <v>204.2</v>
      </c>
      <c r="G498" s="26">
        <f>G499</f>
        <v>204.2</v>
      </c>
    </row>
    <row r="499" spans="1:7" s="252" customFormat="1" ht="39">
      <c r="A499" s="234"/>
      <c r="B499" s="127"/>
      <c r="C499" s="111"/>
      <c r="D499" s="121" t="s">
        <v>356</v>
      </c>
      <c r="E499" s="145" t="s">
        <v>357</v>
      </c>
      <c r="F499" s="26">
        <v>204.2</v>
      </c>
      <c r="G499" s="26">
        <v>204.2</v>
      </c>
    </row>
    <row r="500" spans="1:7" s="252" customFormat="1" ht="12.75">
      <c r="A500" s="234"/>
      <c r="B500" s="98" t="s">
        <v>360</v>
      </c>
      <c r="C500" s="98"/>
      <c r="D500" s="98"/>
      <c r="E500" s="259" t="s">
        <v>361</v>
      </c>
      <c r="F500" s="139">
        <f>F501+F506+F511</f>
        <v>12102</v>
      </c>
      <c r="G500" s="139">
        <f>G501+G506+G511</f>
        <v>12205.400000000001</v>
      </c>
    </row>
    <row r="501" spans="1:7" s="252" customFormat="1" ht="13.5">
      <c r="A501" s="234"/>
      <c r="B501" s="97" t="s">
        <v>362</v>
      </c>
      <c r="C501" s="98"/>
      <c r="D501" s="97"/>
      <c r="E501" s="286" t="s">
        <v>363</v>
      </c>
      <c r="F501" s="100">
        <f aca="true" t="shared" si="22" ref="F501:G504">F502</f>
        <v>6476.8</v>
      </c>
      <c r="G501" s="100">
        <f t="shared" si="22"/>
        <v>6476.8</v>
      </c>
    </row>
    <row r="502" spans="1:7" s="252" customFormat="1" ht="38.25">
      <c r="A502" s="234"/>
      <c r="B502" s="98"/>
      <c r="C502" s="107" t="s">
        <v>171</v>
      </c>
      <c r="D502" s="111"/>
      <c r="E502" s="266" t="s">
        <v>172</v>
      </c>
      <c r="F502" s="139">
        <f t="shared" si="22"/>
        <v>6476.8</v>
      </c>
      <c r="G502" s="139">
        <f t="shared" si="22"/>
        <v>6476.8</v>
      </c>
    </row>
    <row r="503" spans="1:7" s="248" customFormat="1" ht="40.5">
      <c r="A503" s="247"/>
      <c r="B503" s="97"/>
      <c r="C503" s="97" t="s">
        <v>173</v>
      </c>
      <c r="D503" s="97"/>
      <c r="E503" s="239" t="s">
        <v>526</v>
      </c>
      <c r="F503" s="100">
        <f t="shared" si="22"/>
        <v>6476.8</v>
      </c>
      <c r="G503" s="100">
        <f t="shared" si="22"/>
        <v>6476.8</v>
      </c>
    </row>
    <row r="504" spans="1:7" s="252" customFormat="1" ht="38.25">
      <c r="A504" s="234"/>
      <c r="B504" s="98"/>
      <c r="C504" s="111" t="s">
        <v>203</v>
      </c>
      <c r="D504" s="111"/>
      <c r="E504" s="268" t="s">
        <v>391</v>
      </c>
      <c r="F504" s="26">
        <f t="shared" si="22"/>
        <v>6476.8</v>
      </c>
      <c r="G504" s="26">
        <f t="shared" si="22"/>
        <v>6476.8</v>
      </c>
    </row>
    <row r="505" spans="1:7" s="252" customFormat="1" ht="25.5">
      <c r="A505" s="234"/>
      <c r="B505" s="98"/>
      <c r="C505" s="111"/>
      <c r="D505" s="121" t="s">
        <v>354</v>
      </c>
      <c r="E505" s="261" t="s">
        <v>355</v>
      </c>
      <c r="F505" s="123">
        <v>6476.8</v>
      </c>
      <c r="G505" s="123">
        <v>6476.8</v>
      </c>
    </row>
    <row r="506" spans="1:7" s="248" customFormat="1" ht="13.5">
      <c r="A506" s="247"/>
      <c r="B506" s="97" t="s">
        <v>366</v>
      </c>
      <c r="C506" s="97"/>
      <c r="D506" s="97"/>
      <c r="E506" s="287" t="s">
        <v>367</v>
      </c>
      <c r="F506" s="110">
        <f aca="true" t="shared" si="23" ref="F506:G509">F507</f>
        <v>1513.1</v>
      </c>
      <c r="G506" s="110">
        <f t="shared" si="23"/>
        <v>1616.5</v>
      </c>
    </row>
    <row r="507" spans="1:7" s="252" customFormat="1" ht="38.25">
      <c r="A507" s="234"/>
      <c r="B507" s="98"/>
      <c r="C507" s="107" t="s">
        <v>171</v>
      </c>
      <c r="D507" s="111"/>
      <c r="E507" s="266" t="s">
        <v>172</v>
      </c>
      <c r="F507" s="109">
        <f t="shared" si="23"/>
        <v>1513.1</v>
      </c>
      <c r="G507" s="109">
        <f t="shared" si="23"/>
        <v>1616.5</v>
      </c>
    </row>
    <row r="508" spans="1:7" s="297" customFormat="1" ht="17.25" customHeight="1">
      <c r="A508" s="296"/>
      <c r="B508" s="97"/>
      <c r="C508" s="97" t="s">
        <v>175</v>
      </c>
      <c r="D508" s="97"/>
      <c r="E508" s="239" t="s">
        <v>176</v>
      </c>
      <c r="F508" s="110">
        <f t="shared" si="23"/>
        <v>1513.1</v>
      </c>
      <c r="G508" s="110">
        <f t="shared" si="23"/>
        <v>1616.5</v>
      </c>
    </row>
    <row r="509" spans="1:7" s="252" customFormat="1" ht="25.5">
      <c r="A509" s="234"/>
      <c r="B509" s="98"/>
      <c r="C509" s="111" t="s">
        <v>204</v>
      </c>
      <c r="D509" s="111"/>
      <c r="E509" s="113" t="s">
        <v>205</v>
      </c>
      <c r="F509" s="26">
        <f t="shared" si="23"/>
        <v>1513.1</v>
      </c>
      <c r="G509" s="26">
        <f t="shared" si="23"/>
        <v>1616.5</v>
      </c>
    </row>
    <row r="510" spans="1:7" s="252" customFormat="1" ht="25.5">
      <c r="A510" s="234"/>
      <c r="B510" s="98"/>
      <c r="C510" s="111"/>
      <c r="D510" s="121" t="s">
        <v>354</v>
      </c>
      <c r="E510" s="261" t="s">
        <v>355</v>
      </c>
      <c r="F510" s="123">
        <f>1616.5-103.4</f>
        <v>1513.1</v>
      </c>
      <c r="G510" s="123">
        <v>1616.5</v>
      </c>
    </row>
    <row r="511" spans="1:7" s="252" customFormat="1" ht="27">
      <c r="A511" s="234"/>
      <c r="B511" s="97" t="s">
        <v>444</v>
      </c>
      <c r="C511" s="98"/>
      <c r="D511" s="97"/>
      <c r="E511" s="287" t="s">
        <v>445</v>
      </c>
      <c r="F511" s="110">
        <f aca="true" t="shared" si="24" ref="F511:G513">F512</f>
        <v>4112.1</v>
      </c>
      <c r="G511" s="110">
        <f t="shared" si="24"/>
        <v>4112.1</v>
      </c>
    </row>
    <row r="512" spans="1:7" s="322" customFormat="1" ht="38.25">
      <c r="A512" s="234"/>
      <c r="B512" s="98"/>
      <c r="C512" s="107" t="s">
        <v>171</v>
      </c>
      <c r="D512" s="111"/>
      <c r="E512" s="266" t="s">
        <v>172</v>
      </c>
      <c r="F512" s="109">
        <f t="shared" si="24"/>
        <v>4112.1</v>
      </c>
      <c r="G512" s="109">
        <f t="shared" si="24"/>
        <v>4112.1</v>
      </c>
    </row>
    <row r="513" spans="1:7" s="248" customFormat="1" ht="40.5">
      <c r="A513" s="247"/>
      <c r="B513" s="97"/>
      <c r="C513" s="97" t="s">
        <v>173</v>
      </c>
      <c r="D513" s="97"/>
      <c r="E513" s="239" t="s">
        <v>526</v>
      </c>
      <c r="F513" s="110">
        <f t="shared" si="24"/>
        <v>4112.1</v>
      </c>
      <c r="G513" s="110">
        <f t="shared" si="24"/>
        <v>4112.1</v>
      </c>
    </row>
    <row r="514" spans="1:7" s="252" customFormat="1" ht="38.25">
      <c r="A514" s="234"/>
      <c r="B514" s="98"/>
      <c r="C514" s="111" t="s">
        <v>206</v>
      </c>
      <c r="D514" s="116"/>
      <c r="E514" s="115" t="s">
        <v>349</v>
      </c>
      <c r="F514" s="26">
        <f>F515+F516</f>
        <v>4112.1</v>
      </c>
      <c r="G514" s="26">
        <f>G515+G516</f>
        <v>4112.1</v>
      </c>
    </row>
    <row r="515" spans="1:7" s="252" customFormat="1" ht="76.5">
      <c r="A515" s="234"/>
      <c r="B515" s="98"/>
      <c r="C515" s="111"/>
      <c r="D515" s="114" t="s">
        <v>350</v>
      </c>
      <c r="E515" s="113" t="s">
        <v>523</v>
      </c>
      <c r="F515" s="26">
        <v>3579.6</v>
      </c>
      <c r="G515" s="26">
        <v>3579.6</v>
      </c>
    </row>
    <row r="516" spans="1:7" s="252" customFormat="1" ht="25.5">
      <c r="A516" s="234"/>
      <c r="B516" s="98"/>
      <c r="C516" s="111"/>
      <c r="D516" s="114" t="s">
        <v>351</v>
      </c>
      <c r="E516" s="113" t="s">
        <v>57</v>
      </c>
      <c r="F516" s="26">
        <v>532.5</v>
      </c>
      <c r="G516" s="26">
        <v>532.5</v>
      </c>
    </row>
    <row r="517" spans="1:7" s="252" customFormat="1" ht="12.75">
      <c r="A517" s="234"/>
      <c r="B517" s="44" t="s">
        <v>392</v>
      </c>
      <c r="C517" s="44"/>
      <c r="D517" s="44"/>
      <c r="E517" s="89" t="s">
        <v>382</v>
      </c>
      <c r="F517" s="304">
        <f aca="true" t="shared" si="25" ref="F517:G520">F518</f>
        <v>81417.2</v>
      </c>
      <c r="G517" s="304">
        <f t="shared" si="25"/>
        <v>0</v>
      </c>
    </row>
    <row r="518" spans="1:7" s="248" customFormat="1" ht="13.5">
      <c r="A518" s="247"/>
      <c r="B518" s="33" t="s">
        <v>337</v>
      </c>
      <c r="C518" s="33"/>
      <c r="D518" s="33"/>
      <c r="E518" s="184" t="s">
        <v>338</v>
      </c>
      <c r="F518" s="313">
        <f t="shared" si="25"/>
        <v>81417.2</v>
      </c>
      <c r="G518" s="313">
        <f t="shared" si="25"/>
        <v>0</v>
      </c>
    </row>
    <row r="519" spans="1:7" s="246" customFormat="1" ht="38.25">
      <c r="A519" s="244"/>
      <c r="B519" s="32"/>
      <c r="C519" s="44" t="s">
        <v>326</v>
      </c>
      <c r="D519" s="32"/>
      <c r="E519" s="104" t="s">
        <v>40</v>
      </c>
      <c r="F519" s="215">
        <f t="shared" si="25"/>
        <v>81417.2</v>
      </c>
      <c r="G519" s="215">
        <f t="shared" si="25"/>
        <v>0</v>
      </c>
    </row>
    <row r="520" spans="1:7" s="248" customFormat="1" ht="27">
      <c r="A520" s="247"/>
      <c r="B520" s="33"/>
      <c r="C520" s="33" t="s">
        <v>339</v>
      </c>
      <c r="D520" s="33"/>
      <c r="E520" s="181" t="s">
        <v>340</v>
      </c>
      <c r="F520" s="313">
        <f t="shared" si="25"/>
        <v>81417.2</v>
      </c>
      <c r="G520" s="313">
        <f t="shared" si="25"/>
        <v>0</v>
      </c>
    </row>
    <row r="521" spans="1:7" s="320" customFormat="1" ht="38.25">
      <c r="A521" s="234"/>
      <c r="B521" s="323"/>
      <c r="C521" s="38" t="s">
        <v>287</v>
      </c>
      <c r="D521" s="35"/>
      <c r="E521" s="41" t="s">
        <v>149</v>
      </c>
      <c r="F521" s="174">
        <f>F522</f>
        <v>81417.2</v>
      </c>
      <c r="G521" s="174">
        <f>G522</f>
        <v>0</v>
      </c>
    </row>
    <row r="522" spans="1:7" s="252" customFormat="1" ht="25.5">
      <c r="A522" s="234"/>
      <c r="B522" s="305"/>
      <c r="C522" s="35" t="s">
        <v>288</v>
      </c>
      <c r="D522" s="35"/>
      <c r="E522" s="306" t="s">
        <v>289</v>
      </c>
      <c r="F522" s="174">
        <f>F523</f>
        <v>81417.2</v>
      </c>
      <c r="G522" s="174">
        <f>G523</f>
        <v>0</v>
      </c>
    </row>
    <row r="523" spans="1:7" s="252" customFormat="1" ht="38.25">
      <c r="A523" s="234"/>
      <c r="B523" s="305"/>
      <c r="C523" s="35"/>
      <c r="D523" s="121" t="s">
        <v>358</v>
      </c>
      <c r="E523" s="145" t="s">
        <v>77</v>
      </c>
      <c r="F523" s="174">
        <v>81417.2</v>
      </c>
      <c r="G523" s="174">
        <v>0</v>
      </c>
    </row>
    <row r="524" spans="1:7" ht="15">
      <c r="A524" s="45" t="s">
        <v>207</v>
      </c>
      <c r="B524" s="288"/>
      <c r="C524" s="289"/>
      <c r="D524" s="290"/>
      <c r="E524" s="224" t="s">
        <v>208</v>
      </c>
      <c r="F524" s="237">
        <f>F525</f>
        <v>17679</v>
      </c>
      <c r="G524" s="237">
        <f>G525</f>
        <v>17679</v>
      </c>
    </row>
    <row r="525" spans="1:7" ht="12.75">
      <c r="A525" s="46"/>
      <c r="B525" s="44" t="s">
        <v>407</v>
      </c>
      <c r="C525" s="291"/>
      <c r="D525" s="291"/>
      <c r="E525" s="292" t="s">
        <v>408</v>
      </c>
      <c r="F525" s="109">
        <f>F526+F537</f>
        <v>17679</v>
      </c>
      <c r="G525" s="109">
        <f>G526+G537</f>
        <v>17679</v>
      </c>
    </row>
    <row r="526" spans="1:7" s="175" customFormat="1" ht="67.5">
      <c r="A526" s="226"/>
      <c r="B526" s="47" t="s">
        <v>410</v>
      </c>
      <c r="C526" s="33"/>
      <c r="D526" s="324"/>
      <c r="E526" s="55" t="s">
        <v>375</v>
      </c>
      <c r="F526" s="100">
        <f>F527</f>
        <v>17629</v>
      </c>
      <c r="G526" s="100">
        <f>G527</f>
        <v>17629</v>
      </c>
    </row>
    <row r="527" spans="1:7" ht="13.5">
      <c r="A527" s="46"/>
      <c r="B527" s="53"/>
      <c r="C527" s="32" t="s">
        <v>513</v>
      </c>
      <c r="D527" s="33"/>
      <c r="E527" s="34" t="s">
        <v>512</v>
      </c>
      <c r="F527" s="139">
        <f>F528+F532+F534</f>
        <v>17629</v>
      </c>
      <c r="G527" s="139">
        <f>G528+G532+G534</f>
        <v>17629</v>
      </c>
    </row>
    <row r="528" spans="1:7" ht="25.5">
      <c r="A528" s="46"/>
      <c r="B528" s="53"/>
      <c r="C528" s="35" t="s">
        <v>209</v>
      </c>
      <c r="D528" s="36"/>
      <c r="E528" s="57" t="s">
        <v>72</v>
      </c>
      <c r="F528" s="123">
        <f>F529+F530+F531</f>
        <v>10455.199999999999</v>
      </c>
      <c r="G528" s="123">
        <f>G529+G530+G531</f>
        <v>10455.199999999999</v>
      </c>
    </row>
    <row r="529" spans="1:7" ht="76.5">
      <c r="A529" s="46"/>
      <c r="B529" s="53"/>
      <c r="C529" s="32"/>
      <c r="D529" s="42" t="s">
        <v>350</v>
      </c>
      <c r="E529" s="43" t="s">
        <v>523</v>
      </c>
      <c r="F529" s="26">
        <v>9159.3</v>
      </c>
      <c r="G529" s="26">
        <v>9160.3</v>
      </c>
    </row>
    <row r="530" spans="1:7" ht="25.5">
      <c r="A530" s="46"/>
      <c r="B530" s="53"/>
      <c r="C530" s="32"/>
      <c r="D530" s="42" t="s">
        <v>351</v>
      </c>
      <c r="E530" s="43" t="s">
        <v>57</v>
      </c>
      <c r="F530" s="26">
        <v>1287.9</v>
      </c>
      <c r="G530" s="26">
        <v>1286.9</v>
      </c>
    </row>
    <row r="531" spans="1:7" ht="12.75">
      <c r="A531" s="46"/>
      <c r="B531" s="53"/>
      <c r="C531" s="32"/>
      <c r="D531" s="42" t="s">
        <v>352</v>
      </c>
      <c r="E531" s="43" t="s">
        <v>353</v>
      </c>
      <c r="F531" s="26">
        <v>8</v>
      </c>
      <c r="G531" s="26">
        <v>8</v>
      </c>
    </row>
    <row r="532" spans="1:7" ht="25.5">
      <c r="A532" s="46"/>
      <c r="B532" s="53"/>
      <c r="C532" s="35" t="s">
        <v>210</v>
      </c>
      <c r="D532" s="36"/>
      <c r="E532" s="57" t="s">
        <v>369</v>
      </c>
      <c r="F532" s="123">
        <f>F533</f>
        <v>429.6</v>
      </c>
      <c r="G532" s="123">
        <f>G533</f>
        <v>429.6</v>
      </c>
    </row>
    <row r="533" spans="1:7" ht="76.5">
      <c r="A533" s="46"/>
      <c r="B533" s="53"/>
      <c r="C533" s="32"/>
      <c r="D533" s="42" t="s">
        <v>350</v>
      </c>
      <c r="E533" s="43" t="s">
        <v>523</v>
      </c>
      <c r="F533" s="26">
        <v>429.6</v>
      </c>
      <c r="G533" s="26">
        <v>429.6</v>
      </c>
    </row>
    <row r="534" spans="1:7" s="18" customFormat="1" ht="38.25">
      <c r="A534" s="46"/>
      <c r="B534" s="53"/>
      <c r="C534" s="35" t="s">
        <v>211</v>
      </c>
      <c r="D534" s="58"/>
      <c r="E534" s="59" t="s">
        <v>389</v>
      </c>
      <c r="F534" s="123">
        <f>F536+F535</f>
        <v>6744.200000000001</v>
      </c>
      <c r="G534" s="123">
        <f>G536+G535</f>
        <v>6744.200000000001</v>
      </c>
    </row>
    <row r="535" spans="1:7" s="18" customFormat="1" ht="76.5">
      <c r="A535" s="46"/>
      <c r="B535" s="53"/>
      <c r="C535" s="38"/>
      <c r="D535" s="42" t="s">
        <v>350</v>
      </c>
      <c r="E535" s="43" t="s">
        <v>523</v>
      </c>
      <c r="F535" s="123">
        <v>4552.8</v>
      </c>
      <c r="G535" s="123">
        <v>4552.8</v>
      </c>
    </row>
    <row r="536" spans="1:7" ht="25.5">
      <c r="A536" s="46"/>
      <c r="B536" s="53"/>
      <c r="C536" s="32"/>
      <c r="D536" s="42" t="s">
        <v>351</v>
      </c>
      <c r="E536" s="43" t="s">
        <v>57</v>
      </c>
      <c r="F536" s="123">
        <v>2191.4</v>
      </c>
      <c r="G536" s="123">
        <v>2191.4</v>
      </c>
    </row>
    <row r="537" spans="1:7" ht="13.5">
      <c r="A537" s="46"/>
      <c r="B537" s="33" t="s">
        <v>385</v>
      </c>
      <c r="C537" s="32"/>
      <c r="D537" s="51"/>
      <c r="E537" s="52" t="s">
        <v>414</v>
      </c>
      <c r="F537" s="110">
        <f aca="true" t="shared" si="26" ref="F537:G539">F538</f>
        <v>50</v>
      </c>
      <c r="G537" s="110">
        <f t="shared" si="26"/>
        <v>50</v>
      </c>
    </row>
    <row r="538" spans="1:7" s="18" customFormat="1" ht="12.75">
      <c r="A538" s="46"/>
      <c r="B538" s="32"/>
      <c r="C538" s="32" t="s">
        <v>513</v>
      </c>
      <c r="D538" s="32"/>
      <c r="E538" s="34" t="s">
        <v>512</v>
      </c>
      <c r="F538" s="109">
        <f t="shared" si="26"/>
        <v>50</v>
      </c>
      <c r="G538" s="109">
        <f t="shared" si="26"/>
        <v>50</v>
      </c>
    </row>
    <row r="539" spans="1:7" ht="38.25">
      <c r="A539" s="46"/>
      <c r="B539" s="40"/>
      <c r="C539" s="35" t="s">
        <v>212</v>
      </c>
      <c r="D539" s="35"/>
      <c r="E539" s="41" t="s">
        <v>181</v>
      </c>
      <c r="F539" s="26">
        <f t="shared" si="26"/>
        <v>50</v>
      </c>
      <c r="G539" s="26">
        <f t="shared" si="26"/>
        <v>50</v>
      </c>
    </row>
    <row r="540" spans="1:7" ht="25.5">
      <c r="A540" s="46"/>
      <c r="B540" s="40"/>
      <c r="C540" s="35"/>
      <c r="D540" s="42" t="s">
        <v>351</v>
      </c>
      <c r="E540" s="43" t="s">
        <v>57</v>
      </c>
      <c r="F540" s="26">
        <v>50</v>
      </c>
      <c r="G540" s="26">
        <v>50</v>
      </c>
    </row>
    <row r="541" spans="1:7" s="254" customFormat="1" ht="42.75">
      <c r="A541" s="235" t="s">
        <v>213</v>
      </c>
      <c r="B541" s="242"/>
      <c r="C541" s="111"/>
      <c r="D541" s="111"/>
      <c r="E541" s="236" t="s">
        <v>214</v>
      </c>
      <c r="F541" s="237">
        <f aca="true" t="shared" si="27" ref="F541:G543">F542</f>
        <v>7027</v>
      </c>
      <c r="G541" s="237">
        <f t="shared" si="27"/>
        <v>7027</v>
      </c>
    </row>
    <row r="542" spans="1:7" ht="12.75">
      <c r="A542" s="234"/>
      <c r="B542" s="107" t="s">
        <v>407</v>
      </c>
      <c r="C542" s="238"/>
      <c r="D542" s="238"/>
      <c r="E542" s="108" t="s">
        <v>408</v>
      </c>
      <c r="F542" s="109">
        <f t="shared" si="27"/>
        <v>7027</v>
      </c>
      <c r="G542" s="109">
        <f t="shared" si="27"/>
        <v>7027</v>
      </c>
    </row>
    <row r="543" spans="1:7" ht="54">
      <c r="A543" s="234"/>
      <c r="B543" s="97" t="s">
        <v>412</v>
      </c>
      <c r="C543" s="98"/>
      <c r="D543" s="265"/>
      <c r="E543" s="239" t="s">
        <v>377</v>
      </c>
      <c r="F543" s="110">
        <f t="shared" si="27"/>
        <v>7027</v>
      </c>
      <c r="G543" s="110">
        <f t="shared" si="27"/>
        <v>7027</v>
      </c>
    </row>
    <row r="544" spans="1:7" ht="13.5">
      <c r="A544" s="234"/>
      <c r="B544" s="97"/>
      <c r="C544" s="98" t="s">
        <v>513</v>
      </c>
      <c r="D544" s="97"/>
      <c r="E544" s="293" t="s">
        <v>512</v>
      </c>
      <c r="F544" s="109">
        <f>F545+F549</f>
        <v>7027</v>
      </c>
      <c r="G544" s="109">
        <f>G545+G549</f>
        <v>7027</v>
      </c>
    </row>
    <row r="545" spans="1:7" ht="25.5">
      <c r="A545" s="234"/>
      <c r="B545" s="98"/>
      <c r="C545" s="111" t="s">
        <v>209</v>
      </c>
      <c r="D545" s="116"/>
      <c r="E545" s="267" t="s">
        <v>72</v>
      </c>
      <c r="F545" s="26">
        <f>F546+F547+F548</f>
        <v>5659.9</v>
      </c>
      <c r="G545" s="26">
        <f>G546+G547+G548</f>
        <v>5659.9</v>
      </c>
    </row>
    <row r="546" spans="1:7" ht="76.5">
      <c r="A546" s="234"/>
      <c r="B546" s="98"/>
      <c r="C546" s="111"/>
      <c r="D546" s="114" t="s">
        <v>350</v>
      </c>
      <c r="E546" s="113" t="s">
        <v>523</v>
      </c>
      <c r="F546" s="26">
        <f>4796.4</f>
        <v>4796.4</v>
      </c>
      <c r="G546" s="26">
        <f>4796.4</f>
        <v>4796.4</v>
      </c>
    </row>
    <row r="547" spans="1:7" ht="25.5">
      <c r="A547" s="234"/>
      <c r="B547" s="98"/>
      <c r="C547" s="111"/>
      <c r="D547" s="114" t="s">
        <v>351</v>
      </c>
      <c r="E547" s="113" t="s">
        <v>57</v>
      </c>
      <c r="F547" s="26">
        <v>842.3</v>
      </c>
      <c r="G547" s="26">
        <v>842.3</v>
      </c>
    </row>
    <row r="548" spans="1:7" ht="12.75">
      <c r="A548" s="234"/>
      <c r="B548" s="98"/>
      <c r="C548" s="111"/>
      <c r="D548" s="114" t="s">
        <v>352</v>
      </c>
      <c r="E548" s="113" t="s">
        <v>353</v>
      </c>
      <c r="F548" s="26">
        <v>21.2</v>
      </c>
      <c r="G548" s="26">
        <v>21.2</v>
      </c>
    </row>
    <row r="549" spans="1:7" ht="38.25">
      <c r="A549" s="234"/>
      <c r="B549" s="242"/>
      <c r="C549" s="111" t="s">
        <v>518</v>
      </c>
      <c r="D549" s="111"/>
      <c r="E549" s="294" t="s">
        <v>372</v>
      </c>
      <c r="F549" s="26">
        <f>F550</f>
        <v>1367.1</v>
      </c>
      <c r="G549" s="26">
        <f>G550</f>
        <v>1367.1</v>
      </c>
    </row>
    <row r="550" spans="1:7" ht="76.5">
      <c r="A550" s="234"/>
      <c r="B550" s="242"/>
      <c r="C550" s="111"/>
      <c r="D550" s="114" t="s">
        <v>350</v>
      </c>
      <c r="E550" s="113" t="s">
        <v>523</v>
      </c>
      <c r="F550" s="26">
        <v>1367.1</v>
      </c>
      <c r="G550" s="26">
        <v>1367.1</v>
      </c>
    </row>
    <row r="551" spans="1:7" ht="29.25">
      <c r="A551" s="45" t="s">
        <v>215</v>
      </c>
      <c r="B551" s="33"/>
      <c r="C551" s="33"/>
      <c r="D551" s="33"/>
      <c r="E551" s="224" t="s">
        <v>228</v>
      </c>
      <c r="F551" s="10">
        <f>F552+F568+F602</f>
        <v>437733.89999999997</v>
      </c>
      <c r="G551" s="10">
        <f>G552+G568+G602</f>
        <v>533556.3</v>
      </c>
    </row>
    <row r="552" spans="1:7" ht="14.25">
      <c r="A552" s="45"/>
      <c r="B552" s="295" t="s">
        <v>418</v>
      </c>
      <c r="C552" s="295"/>
      <c r="D552" s="295"/>
      <c r="E552" s="292" t="s">
        <v>419</v>
      </c>
      <c r="F552" s="10">
        <f aca="true" t="shared" si="28" ref="F552:G554">F553</f>
        <v>265884.8</v>
      </c>
      <c r="G552" s="10">
        <f t="shared" si="28"/>
        <v>302896.2</v>
      </c>
    </row>
    <row r="553" spans="1:7" ht="15">
      <c r="A553" s="45"/>
      <c r="B553" s="151" t="s">
        <v>446</v>
      </c>
      <c r="C553" s="151"/>
      <c r="D553" s="151"/>
      <c r="E553" s="162" t="s">
        <v>447</v>
      </c>
      <c r="F553" s="8">
        <f t="shared" si="28"/>
        <v>265884.8</v>
      </c>
      <c r="G553" s="8">
        <f t="shared" si="28"/>
        <v>302896.2</v>
      </c>
    </row>
    <row r="554" spans="1:7" ht="38.25">
      <c r="A554" s="45"/>
      <c r="B554" s="153"/>
      <c r="C554" s="98" t="s">
        <v>317</v>
      </c>
      <c r="D554" s="163"/>
      <c r="E554" s="154" t="s">
        <v>318</v>
      </c>
      <c r="F554" s="7">
        <f t="shared" si="28"/>
        <v>265884.8</v>
      </c>
      <c r="G554" s="7">
        <f t="shared" si="28"/>
        <v>302896.2</v>
      </c>
    </row>
    <row r="555" spans="1:7" ht="27">
      <c r="A555" s="45"/>
      <c r="B555" s="151"/>
      <c r="C555" s="151" t="s">
        <v>483</v>
      </c>
      <c r="D555" s="151"/>
      <c r="E555" s="162" t="s">
        <v>484</v>
      </c>
      <c r="F555" s="8">
        <f>F556+F559+F561+F563+F565</f>
        <v>265884.8</v>
      </c>
      <c r="G555" s="8">
        <f>G556+G559+G561+G563+G565</f>
        <v>302896.2</v>
      </c>
    </row>
    <row r="556" spans="1:7" ht="51">
      <c r="A556" s="45"/>
      <c r="B556" s="121"/>
      <c r="C556" s="35" t="s">
        <v>51</v>
      </c>
      <c r="D556" s="56"/>
      <c r="E556" s="189" t="s">
        <v>54</v>
      </c>
      <c r="F556" s="9">
        <f>F557</f>
        <v>172302</v>
      </c>
      <c r="G556" s="9">
        <f>G557</f>
        <v>172302</v>
      </c>
    </row>
    <row r="557" spans="1:7" ht="38.25">
      <c r="A557" s="45"/>
      <c r="B557" s="121"/>
      <c r="C557" s="35" t="s">
        <v>52</v>
      </c>
      <c r="D557" s="35"/>
      <c r="E557" s="48" t="s">
        <v>53</v>
      </c>
      <c r="F557" s="9">
        <f>F558</f>
        <v>172302</v>
      </c>
      <c r="G557" s="9">
        <f>G558</f>
        <v>172302</v>
      </c>
    </row>
    <row r="558" spans="1:7" ht="38.25">
      <c r="A558" s="45"/>
      <c r="B558" s="121"/>
      <c r="C558" s="35"/>
      <c r="D558" s="38" t="s">
        <v>356</v>
      </c>
      <c r="E558" s="39" t="s">
        <v>357</v>
      </c>
      <c r="F558" s="9">
        <v>172302</v>
      </c>
      <c r="G558" s="9">
        <v>172302</v>
      </c>
    </row>
    <row r="559" spans="1:7" ht="26.25">
      <c r="A559" s="45"/>
      <c r="B559" s="151"/>
      <c r="C559" s="121" t="s">
        <v>485</v>
      </c>
      <c r="D559" s="151"/>
      <c r="E559" s="145" t="s">
        <v>486</v>
      </c>
      <c r="F559" s="29">
        <f>F560</f>
        <v>29235.8</v>
      </c>
      <c r="G559" s="29">
        <f>G560</f>
        <v>84000</v>
      </c>
    </row>
    <row r="560" spans="1:7" ht="26.25">
      <c r="A560" s="45"/>
      <c r="B560" s="151"/>
      <c r="C560" s="151"/>
      <c r="D560" s="149" t="s">
        <v>351</v>
      </c>
      <c r="E560" s="150" t="s">
        <v>57</v>
      </c>
      <c r="F560" s="29">
        <v>29235.8</v>
      </c>
      <c r="G560" s="29">
        <v>84000</v>
      </c>
    </row>
    <row r="561" spans="1:7" s="5" customFormat="1" ht="26.25">
      <c r="A561" s="45"/>
      <c r="B561" s="151"/>
      <c r="C561" s="121" t="s">
        <v>487</v>
      </c>
      <c r="D561" s="151"/>
      <c r="E561" s="145" t="s">
        <v>229</v>
      </c>
      <c r="F561" s="29">
        <f>F562</f>
        <v>45939.3</v>
      </c>
      <c r="G561" s="29">
        <f>G562</f>
        <v>45939.3</v>
      </c>
    </row>
    <row r="562" spans="1:7" ht="26.25">
      <c r="A562" s="45"/>
      <c r="B562" s="151"/>
      <c r="C562" s="121"/>
      <c r="D562" s="149" t="s">
        <v>351</v>
      </c>
      <c r="E562" s="150" t="s">
        <v>57</v>
      </c>
      <c r="F562" s="9">
        <v>45939.3</v>
      </c>
      <c r="G562" s="9">
        <v>45939.3</v>
      </c>
    </row>
    <row r="563" spans="1:7" ht="26.25">
      <c r="A563" s="45"/>
      <c r="B563" s="151"/>
      <c r="C563" s="121" t="s">
        <v>488</v>
      </c>
      <c r="D563" s="151"/>
      <c r="E563" s="145" t="s">
        <v>230</v>
      </c>
      <c r="F563" s="9">
        <f>F564</f>
        <v>654.9</v>
      </c>
      <c r="G563" s="9">
        <f>G564</f>
        <v>654.9</v>
      </c>
    </row>
    <row r="564" spans="1:7" ht="26.25">
      <c r="A564" s="45"/>
      <c r="B564" s="151"/>
      <c r="C564" s="151"/>
      <c r="D564" s="149" t="s">
        <v>351</v>
      </c>
      <c r="E564" s="150" t="s">
        <v>57</v>
      </c>
      <c r="F564" s="9">
        <v>654.9</v>
      </c>
      <c r="G564" s="9">
        <v>654.9</v>
      </c>
    </row>
    <row r="565" spans="1:7" ht="39">
      <c r="A565" s="45"/>
      <c r="B565" s="151"/>
      <c r="C565" s="121" t="s">
        <v>231</v>
      </c>
      <c r="D565" s="121"/>
      <c r="E565" s="41" t="s">
        <v>149</v>
      </c>
      <c r="F565" s="9">
        <f>F566</f>
        <v>17752.8</v>
      </c>
      <c r="G565" s="9">
        <f>G566</f>
        <v>0</v>
      </c>
    </row>
    <row r="566" spans="1:7" ht="39">
      <c r="A566" s="45"/>
      <c r="B566" s="151"/>
      <c r="C566" s="121" t="s">
        <v>232</v>
      </c>
      <c r="D566" s="149"/>
      <c r="E566" s="268" t="s">
        <v>233</v>
      </c>
      <c r="F566" s="9">
        <f>F567</f>
        <v>17752.8</v>
      </c>
      <c r="G566" s="9">
        <f>G567</f>
        <v>0</v>
      </c>
    </row>
    <row r="567" spans="1:7" ht="39">
      <c r="A567" s="45"/>
      <c r="B567" s="151"/>
      <c r="C567" s="121"/>
      <c r="D567" s="121" t="s">
        <v>358</v>
      </c>
      <c r="E567" s="145" t="s">
        <v>77</v>
      </c>
      <c r="F567" s="9">
        <v>17752.8</v>
      </c>
      <c r="G567" s="9">
        <v>0</v>
      </c>
    </row>
    <row r="568" spans="1:7" ht="14.25">
      <c r="A568" s="45"/>
      <c r="B568" s="125" t="s">
        <v>420</v>
      </c>
      <c r="C568" s="98"/>
      <c r="D568" s="126"/>
      <c r="E568" s="258" t="s">
        <v>421</v>
      </c>
      <c r="F568" s="10">
        <f>F569+F591</f>
        <v>170580.19999999995</v>
      </c>
      <c r="G568" s="10">
        <f>G569+G591</f>
        <v>229391.2</v>
      </c>
    </row>
    <row r="569" spans="1:7" s="175" customFormat="1" ht="15">
      <c r="A569" s="325"/>
      <c r="B569" s="152" t="s">
        <v>386</v>
      </c>
      <c r="C569" s="151"/>
      <c r="D569" s="152"/>
      <c r="E569" s="165" t="s">
        <v>387</v>
      </c>
      <c r="F569" s="11">
        <f>F570</f>
        <v>150230.99999999997</v>
      </c>
      <c r="G569" s="11">
        <f>G570</f>
        <v>209042.00000000003</v>
      </c>
    </row>
    <row r="570" spans="1:7" ht="38.25">
      <c r="A570" s="45"/>
      <c r="B570" s="153"/>
      <c r="C570" s="107" t="s">
        <v>317</v>
      </c>
      <c r="D570" s="153"/>
      <c r="E570" s="164" t="s">
        <v>318</v>
      </c>
      <c r="F570" s="28">
        <f>F571+F588</f>
        <v>150230.99999999997</v>
      </c>
      <c r="G570" s="28">
        <f>G571+G588</f>
        <v>209042.00000000003</v>
      </c>
    </row>
    <row r="571" spans="1:7" ht="27">
      <c r="A571" s="45"/>
      <c r="B571" s="152"/>
      <c r="C571" s="151" t="s">
        <v>319</v>
      </c>
      <c r="D571" s="152"/>
      <c r="E571" s="165" t="s">
        <v>320</v>
      </c>
      <c r="F571" s="31">
        <f>F572+F574+F576+F579+F581+F586</f>
        <v>148191.19999999998</v>
      </c>
      <c r="G571" s="31">
        <f>G572+G574+G576+G579+G581+G586</f>
        <v>207002.20000000004</v>
      </c>
    </row>
    <row r="572" spans="1:7" ht="26.25">
      <c r="A572" s="45"/>
      <c r="B572" s="152"/>
      <c r="C572" s="121" t="s">
        <v>489</v>
      </c>
      <c r="D572" s="152"/>
      <c r="E572" s="166" t="s">
        <v>490</v>
      </c>
      <c r="F572" s="29">
        <f>F573</f>
        <v>39838.1</v>
      </c>
      <c r="G572" s="29">
        <f>G573</f>
        <v>39838.1</v>
      </c>
    </row>
    <row r="573" spans="1:7" ht="26.25">
      <c r="A573" s="45"/>
      <c r="B573" s="152"/>
      <c r="C573" s="121"/>
      <c r="D573" s="149" t="s">
        <v>351</v>
      </c>
      <c r="E573" s="150" t="s">
        <v>57</v>
      </c>
      <c r="F573" s="29">
        <v>39838.1</v>
      </c>
      <c r="G573" s="29">
        <v>39838.1</v>
      </c>
    </row>
    <row r="574" spans="1:7" ht="15">
      <c r="A574" s="45"/>
      <c r="B574" s="152"/>
      <c r="C574" s="121" t="s">
        <v>491</v>
      </c>
      <c r="D574" s="152"/>
      <c r="E574" s="166" t="s">
        <v>492</v>
      </c>
      <c r="F574" s="29">
        <f>F575</f>
        <v>17956</v>
      </c>
      <c r="G574" s="29">
        <f>G575</f>
        <v>17956</v>
      </c>
    </row>
    <row r="575" spans="1:7" ht="26.25">
      <c r="A575" s="45"/>
      <c r="B575" s="152"/>
      <c r="C575" s="121"/>
      <c r="D575" s="149" t="s">
        <v>351</v>
      </c>
      <c r="E575" s="150" t="s">
        <v>57</v>
      </c>
      <c r="F575" s="29">
        <v>17956</v>
      </c>
      <c r="G575" s="29">
        <v>17956</v>
      </c>
    </row>
    <row r="576" spans="1:7" s="18" customFormat="1" ht="26.25">
      <c r="A576" s="45"/>
      <c r="B576" s="152"/>
      <c r="C576" s="121" t="s">
        <v>493</v>
      </c>
      <c r="D576" s="149"/>
      <c r="E576" s="150" t="s">
        <v>494</v>
      </c>
      <c r="F576" s="29">
        <f>F577+F578</f>
        <v>23891.1</v>
      </c>
      <c r="G576" s="29">
        <f>G577+G578</f>
        <v>78934.1</v>
      </c>
    </row>
    <row r="577" spans="1:7" ht="26.25">
      <c r="A577" s="45"/>
      <c r="B577" s="152"/>
      <c r="C577" s="121"/>
      <c r="D577" s="149" t="s">
        <v>351</v>
      </c>
      <c r="E577" s="150" t="s">
        <v>57</v>
      </c>
      <c r="F577" s="29">
        <f>23891.1-2442.4</f>
        <v>21448.699999999997</v>
      </c>
      <c r="G577" s="29">
        <f>78934.1-2442.4</f>
        <v>76491.70000000001</v>
      </c>
    </row>
    <row r="578" spans="1:7" ht="15">
      <c r="A578" s="45"/>
      <c r="B578" s="152"/>
      <c r="C578" s="121"/>
      <c r="D578" s="149" t="s">
        <v>352</v>
      </c>
      <c r="E578" s="150" t="s">
        <v>353</v>
      </c>
      <c r="F578" s="29">
        <v>2442.4</v>
      </c>
      <c r="G578" s="29">
        <v>2442.4</v>
      </c>
    </row>
    <row r="579" spans="1:7" ht="15">
      <c r="A579" s="45"/>
      <c r="B579" s="152"/>
      <c r="C579" s="121" t="s">
        <v>495</v>
      </c>
      <c r="D579" s="149"/>
      <c r="E579" s="150" t="s">
        <v>496</v>
      </c>
      <c r="F579" s="29">
        <f>F580</f>
        <v>5562.7</v>
      </c>
      <c r="G579" s="29">
        <f>G580</f>
        <v>5562.7</v>
      </c>
    </row>
    <row r="580" spans="1:7" ht="26.25">
      <c r="A580" s="45"/>
      <c r="B580" s="152"/>
      <c r="C580" s="121"/>
      <c r="D580" s="149" t="s">
        <v>351</v>
      </c>
      <c r="E580" s="150" t="s">
        <v>57</v>
      </c>
      <c r="F580" s="29">
        <v>5562.7</v>
      </c>
      <c r="G580" s="29">
        <v>5562.7</v>
      </c>
    </row>
    <row r="581" spans="1:7" ht="39">
      <c r="A581" s="45"/>
      <c r="B581" s="152"/>
      <c r="C581" s="121" t="s">
        <v>321</v>
      </c>
      <c r="D581" s="121"/>
      <c r="E581" s="41" t="s">
        <v>149</v>
      </c>
      <c r="F581" s="9">
        <f>F582+F584</f>
        <v>59696.2</v>
      </c>
      <c r="G581" s="9">
        <f>G582+G584</f>
        <v>63464.2</v>
      </c>
    </row>
    <row r="582" spans="1:7" ht="26.25">
      <c r="A582" s="45"/>
      <c r="B582" s="152"/>
      <c r="C582" s="121" t="s">
        <v>497</v>
      </c>
      <c r="D582" s="152"/>
      <c r="E582" s="166" t="s">
        <v>234</v>
      </c>
      <c r="F582" s="29">
        <f>F583</f>
        <v>34696.2</v>
      </c>
      <c r="G582" s="29">
        <f>G583</f>
        <v>36464.2</v>
      </c>
    </row>
    <row r="583" spans="1:7" ht="42.75" customHeight="1">
      <c r="A583" s="45"/>
      <c r="B583" s="152"/>
      <c r="C583" s="121"/>
      <c r="D583" s="121" t="s">
        <v>358</v>
      </c>
      <c r="E583" s="145" t="s">
        <v>77</v>
      </c>
      <c r="F583" s="29">
        <v>34696.2</v>
      </c>
      <c r="G583" s="29">
        <v>36464.2</v>
      </c>
    </row>
    <row r="584" spans="1:7" s="5" customFormat="1" ht="15">
      <c r="A584" s="45"/>
      <c r="B584" s="152"/>
      <c r="C584" s="121" t="s">
        <v>235</v>
      </c>
      <c r="D584" s="152"/>
      <c r="E584" s="166" t="s">
        <v>236</v>
      </c>
      <c r="F584" s="30">
        <f>F585</f>
        <v>25000</v>
      </c>
      <c r="G584" s="30">
        <f>G585</f>
        <v>27000</v>
      </c>
    </row>
    <row r="585" spans="1:7" ht="39">
      <c r="A585" s="45"/>
      <c r="B585" s="152"/>
      <c r="C585" s="121"/>
      <c r="D585" s="121" t="s">
        <v>358</v>
      </c>
      <c r="E585" s="145" t="s">
        <v>77</v>
      </c>
      <c r="F585" s="29">
        <v>25000</v>
      </c>
      <c r="G585" s="29">
        <v>27000</v>
      </c>
    </row>
    <row r="586" spans="1:7" ht="26.25">
      <c r="A586" s="45"/>
      <c r="B586" s="152"/>
      <c r="C586" s="121" t="s">
        <v>498</v>
      </c>
      <c r="D586" s="152"/>
      <c r="E586" s="166" t="s">
        <v>499</v>
      </c>
      <c r="F586" s="29">
        <f>F587</f>
        <v>1247.1</v>
      </c>
      <c r="G586" s="29">
        <f>G587</f>
        <v>1247.1</v>
      </c>
    </row>
    <row r="587" spans="1:7" ht="15">
      <c r="A587" s="45"/>
      <c r="B587" s="152"/>
      <c r="C587" s="133"/>
      <c r="D587" s="149" t="s">
        <v>352</v>
      </c>
      <c r="E587" s="150" t="s">
        <v>353</v>
      </c>
      <c r="F587" s="29">
        <v>1247.1</v>
      </c>
      <c r="G587" s="29">
        <v>1247.1</v>
      </c>
    </row>
    <row r="588" spans="1:7" ht="27">
      <c r="A588" s="45"/>
      <c r="B588" s="152"/>
      <c r="C588" s="152" t="s">
        <v>500</v>
      </c>
      <c r="D588" s="152"/>
      <c r="E588" s="165" t="s">
        <v>501</v>
      </c>
      <c r="F588" s="31">
        <f>F589</f>
        <v>2039.8</v>
      </c>
      <c r="G588" s="31">
        <f>G589</f>
        <v>2039.8</v>
      </c>
    </row>
    <row r="589" spans="1:7" s="175" customFormat="1" ht="26.25">
      <c r="A589" s="45"/>
      <c r="B589" s="152"/>
      <c r="C589" s="133" t="s">
        <v>502</v>
      </c>
      <c r="D589" s="133"/>
      <c r="E589" s="166" t="s">
        <v>503</v>
      </c>
      <c r="F589" s="30">
        <f>F590</f>
        <v>2039.8</v>
      </c>
      <c r="G589" s="30">
        <f>G590</f>
        <v>2039.8</v>
      </c>
    </row>
    <row r="590" spans="1:7" s="18" customFormat="1" ht="26.25">
      <c r="A590" s="45"/>
      <c r="B590" s="152"/>
      <c r="C590" s="133"/>
      <c r="D590" s="149" t="s">
        <v>351</v>
      </c>
      <c r="E590" s="150" t="s">
        <v>57</v>
      </c>
      <c r="F590" s="29">
        <v>2039.8</v>
      </c>
      <c r="G590" s="29">
        <v>2039.8</v>
      </c>
    </row>
    <row r="591" spans="1:7" ht="27">
      <c r="A591" s="45"/>
      <c r="B591" s="101" t="s">
        <v>388</v>
      </c>
      <c r="C591" s="44"/>
      <c r="D591" s="102"/>
      <c r="E591" s="103" t="s">
        <v>426</v>
      </c>
      <c r="F591" s="31">
        <f>F592</f>
        <v>20349.199999999997</v>
      </c>
      <c r="G591" s="31">
        <f>G592</f>
        <v>20349.199999999997</v>
      </c>
    </row>
    <row r="592" spans="1:7" ht="39">
      <c r="A592" s="45"/>
      <c r="B592" s="67"/>
      <c r="C592" s="107" t="s">
        <v>317</v>
      </c>
      <c r="D592" s="153"/>
      <c r="E592" s="164" t="s">
        <v>318</v>
      </c>
      <c r="F592" s="10">
        <f>F593</f>
        <v>20349.199999999997</v>
      </c>
      <c r="G592" s="10">
        <f>G593</f>
        <v>20349.199999999997</v>
      </c>
    </row>
    <row r="593" spans="1:7" ht="27">
      <c r="A593" s="45"/>
      <c r="B593" s="67"/>
      <c r="C593" s="151" t="s">
        <v>237</v>
      </c>
      <c r="D593" s="152"/>
      <c r="E593" s="165" t="s">
        <v>537</v>
      </c>
      <c r="F593" s="110">
        <f>F594+F598</f>
        <v>20349.199999999997</v>
      </c>
      <c r="G593" s="110">
        <f>G594+G598</f>
        <v>20349.199999999997</v>
      </c>
    </row>
    <row r="594" spans="1:7" ht="26.25">
      <c r="A594" s="45"/>
      <c r="B594" s="67"/>
      <c r="C594" s="35" t="s">
        <v>238</v>
      </c>
      <c r="D594" s="36"/>
      <c r="E594" s="90" t="s">
        <v>72</v>
      </c>
      <c r="F594" s="26">
        <f>SUM(F595:F597)</f>
        <v>12003.199999999999</v>
      </c>
      <c r="G594" s="26">
        <f>SUM(G595:G597)</f>
        <v>12003.199999999999</v>
      </c>
    </row>
    <row r="595" spans="1:7" ht="77.25">
      <c r="A595" s="45"/>
      <c r="B595" s="67"/>
      <c r="C595" s="35"/>
      <c r="D595" s="36" t="s">
        <v>350</v>
      </c>
      <c r="E595" s="90" t="s">
        <v>523</v>
      </c>
      <c r="F595" s="26">
        <v>11179.6</v>
      </c>
      <c r="G595" s="26">
        <v>11179.6</v>
      </c>
    </row>
    <row r="596" spans="1:7" ht="26.25">
      <c r="A596" s="45"/>
      <c r="B596" s="67"/>
      <c r="C596" s="35"/>
      <c r="D596" s="36" t="s">
        <v>351</v>
      </c>
      <c r="E596" s="90" t="s">
        <v>57</v>
      </c>
      <c r="F596" s="26">
        <v>821.3</v>
      </c>
      <c r="G596" s="26">
        <v>821.3</v>
      </c>
    </row>
    <row r="597" spans="1:7" ht="15">
      <c r="A597" s="45"/>
      <c r="B597" s="67"/>
      <c r="C597" s="35"/>
      <c r="D597" s="36" t="s">
        <v>352</v>
      </c>
      <c r="E597" s="90" t="s">
        <v>353</v>
      </c>
      <c r="F597" s="26">
        <v>2.3</v>
      </c>
      <c r="G597" s="26">
        <v>2.3</v>
      </c>
    </row>
    <row r="598" spans="1:7" ht="26.25">
      <c r="A598" s="45"/>
      <c r="B598" s="67"/>
      <c r="C598" s="35" t="s">
        <v>239</v>
      </c>
      <c r="D598" s="35"/>
      <c r="E598" s="105" t="s">
        <v>515</v>
      </c>
      <c r="F598" s="26">
        <f>SUM(F599:F601)</f>
        <v>8346</v>
      </c>
      <c r="G598" s="26">
        <f>SUM(G599:G601)</f>
        <v>8346</v>
      </c>
    </row>
    <row r="599" spans="1:7" ht="77.25">
      <c r="A599" s="45"/>
      <c r="B599" s="67"/>
      <c r="C599" s="35"/>
      <c r="D599" s="36" t="s">
        <v>350</v>
      </c>
      <c r="E599" s="90" t="s">
        <v>523</v>
      </c>
      <c r="F599" s="26">
        <v>7482.6</v>
      </c>
      <c r="G599" s="26">
        <v>7482.6</v>
      </c>
    </row>
    <row r="600" spans="1:7" ht="26.25">
      <c r="A600" s="45"/>
      <c r="B600" s="67"/>
      <c r="C600" s="35"/>
      <c r="D600" s="36" t="s">
        <v>351</v>
      </c>
      <c r="E600" s="90" t="s">
        <v>57</v>
      </c>
      <c r="F600" s="26">
        <v>794.9</v>
      </c>
      <c r="G600" s="26">
        <v>794.9</v>
      </c>
    </row>
    <row r="601" spans="1:7" ht="15">
      <c r="A601" s="45"/>
      <c r="B601" s="67"/>
      <c r="C601" s="35"/>
      <c r="D601" s="36" t="s">
        <v>352</v>
      </c>
      <c r="E601" s="90" t="s">
        <v>353</v>
      </c>
      <c r="F601" s="26">
        <v>68.5</v>
      </c>
      <c r="G601" s="26">
        <v>68.5</v>
      </c>
    </row>
    <row r="602" spans="1:7" ht="14.25">
      <c r="A602" s="45"/>
      <c r="B602" s="142" t="s">
        <v>427</v>
      </c>
      <c r="C602" s="32"/>
      <c r="D602" s="143"/>
      <c r="E602" s="144" t="s">
        <v>428</v>
      </c>
      <c r="F602" s="109">
        <f aca="true" t="shared" si="29" ref="F602:G606">F603</f>
        <v>1268.9</v>
      </c>
      <c r="G602" s="109">
        <f t="shared" si="29"/>
        <v>1268.9</v>
      </c>
    </row>
    <row r="603" spans="1:7" ht="27">
      <c r="A603" s="45"/>
      <c r="B603" s="127" t="s">
        <v>507</v>
      </c>
      <c r="C603" s="98"/>
      <c r="D603" s="126"/>
      <c r="E603" s="167" t="s">
        <v>508</v>
      </c>
      <c r="F603" s="11">
        <f t="shared" si="29"/>
        <v>1268.9</v>
      </c>
      <c r="G603" s="11">
        <f t="shared" si="29"/>
        <v>1268.9</v>
      </c>
    </row>
    <row r="604" spans="1:7" ht="38.25">
      <c r="A604" s="45"/>
      <c r="B604" s="131"/>
      <c r="C604" s="107" t="s">
        <v>504</v>
      </c>
      <c r="D604" s="153"/>
      <c r="E604" s="164" t="s">
        <v>318</v>
      </c>
      <c r="F604" s="10">
        <f t="shared" si="29"/>
        <v>1268.9</v>
      </c>
      <c r="G604" s="10">
        <f t="shared" si="29"/>
        <v>1268.9</v>
      </c>
    </row>
    <row r="605" spans="1:7" ht="30.75" customHeight="1">
      <c r="A605" s="60"/>
      <c r="B605" s="127"/>
      <c r="C605" s="152" t="s">
        <v>500</v>
      </c>
      <c r="D605" s="152"/>
      <c r="E605" s="165" t="s">
        <v>501</v>
      </c>
      <c r="F605" s="11">
        <f t="shared" si="29"/>
        <v>1268.9</v>
      </c>
      <c r="G605" s="11">
        <f t="shared" si="29"/>
        <v>1268.9</v>
      </c>
    </row>
    <row r="606" spans="1:7" ht="12.75">
      <c r="A606" s="60"/>
      <c r="B606" s="168"/>
      <c r="C606" s="133" t="s">
        <v>505</v>
      </c>
      <c r="D606" s="169"/>
      <c r="E606" s="170" t="s">
        <v>506</v>
      </c>
      <c r="F606" s="9">
        <f t="shared" si="29"/>
        <v>1268.9</v>
      </c>
      <c r="G606" s="9">
        <f t="shared" si="29"/>
        <v>1268.9</v>
      </c>
    </row>
    <row r="607" spans="1:7" ht="25.5">
      <c r="A607" s="60"/>
      <c r="B607" s="125"/>
      <c r="C607" s="111"/>
      <c r="D607" s="114" t="s">
        <v>351</v>
      </c>
      <c r="E607" s="113" t="s">
        <v>57</v>
      </c>
      <c r="F607" s="29">
        <v>1268.9</v>
      </c>
      <c r="G607" s="29">
        <v>1268.9</v>
      </c>
    </row>
    <row r="608" spans="1:7" ht="15.75">
      <c r="A608" s="46"/>
      <c r="B608" s="308"/>
      <c r="C608" s="308"/>
      <c r="D608" s="308"/>
      <c r="E608" s="309" t="s">
        <v>227</v>
      </c>
      <c r="F608" s="310">
        <f>F10+F79+F200+F230+F293+F340+F524+F541+F551</f>
        <v>4076789</v>
      </c>
      <c r="G608" s="310">
        <f>G10+G79+G200+G230+G293+G340+G524+G541+G551</f>
        <v>4163852.9000000004</v>
      </c>
    </row>
    <row r="610" spans="4:5" ht="12.75">
      <c r="D610" s="330"/>
      <c r="E610" s="331"/>
    </row>
    <row r="611" spans="4:5" ht="12.75">
      <c r="D611" s="330"/>
      <c r="E611" s="331"/>
    </row>
    <row r="612" spans="4:5" ht="12.75">
      <c r="D612" s="330"/>
      <c r="E612" s="331"/>
    </row>
    <row r="613" spans="4:5" ht="12.75">
      <c r="D613" s="330"/>
      <c r="E613" s="331"/>
    </row>
    <row r="614" spans="4:5" ht="12.75">
      <c r="D614" s="330"/>
      <c r="E614" s="331"/>
    </row>
    <row r="615" spans="4:5" ht="12.75">
      <c r="D615" s="330"/>
      <c r="E615" s="331"/>
    </row>
    <row r="616" spans="4:5" ht="12.75">
      <c r="D616" s="330"/>
      <c r="E616" s="331"/>
    </row>
    <row r="617" spans="4:5" ht="12.75">
      <c r="D617" s="330"/>
      <c r="E617" s="331"/>
    </row>
    <row r="618" spans="4:5" ht="12.75">
      <c r="D618" s="330"/>
      <c r="E618" s="331"/>
    </row>
    <row r="619" spans="4:5" ht="12.75">
      <c r="D619" s="330"/>
      <c r="E619" s="331"/>
    </row>
    <row r="620" spans="4:5" ht="12.75">
      <c r="D620" s="330"/>
      <c r="E620" s="331"/>
    </row>
    <row r="621" spans="4:5" ht="12.75">
      <c r="D621" s="330"/>
      <c r="E621" s="331"/>
    </row>
    <row r="622" spans="4:5" ht="12.75">
      <c r="D622" s="330"/>
      <c r="E622" s="330"/>
    </row>
  </sheetData>
  <sheetProtection/>
  <autoFilter ref="A9:G608"/>
  <mergeCells count="2">
    <mergeCell ref="A6:G6"/>
    <mergeCell ref="A7:G7"/>
  </mergeCells>
  <printOptions/>
  <pageMargins left="1.1811023622047245" right="0.3937007874015748" top="0.2362204724409449" bottom="0.7874015748031497" header="0.5118110236220472" footer="0.5118110236220472"/>
  <pageSetup horizontalDpi="600" verticalDpi="600" orientation="portrait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51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5.375" style="0" customWidth="1"/>
    <col min="2" max="2" width="10.25390625" style="13" customWidth="1"/>
    <col min="3" max="3" width="4.375" style="13" customWidth="1"/>
    <col min="4" max="4" width="51.75390625" style="0" customWidth="1"/>
    <col min="5" max="6" width="15.625" style="6" customWidth="1"/>
  </cols>
  <sheetData>
    <row r="1" spans="4:6" ht="12.75">
      <c r="D1" s="20"/>
      <c r="E1" s="20"/>
      <c r="F1" s="21" t="s">
        <v>533</v>
      </c>
    </row>
    <row r="2" spans="4:6" ht="12.75">
      <c r="D2" s="20"/>
      <c r="E2" s="20"/>
      <c r="F2" s="21" t="s">
        <v>403</v>
      </c>
    </row>
    <row r="3" spans="4:6" ht="12.75">
      <c r="D3" s="20"/>
      <c r="E3" s="20"/>
      <c r="F3" s="21" t="s">
        <v>538</v>
      </c>
    </row>
    <row r="5" spans="5:6" ht="12.75">
      <c r="E5" s="177"/>
      <c r="F5" s="25"/>
    </row>
    <row r="6" spans="1:6" ht="48.75" customHeight="1">
      <c r="A6" s="335" t="s">
        <v>521</v>
      </c>
      <c r="B6" s="335"/>
      <c r="C6" s="335"/>
      <c r="D6" s="335"/>
      <c r="E6" s="335"/>
      <c r="F6" s="335"/>
    </row>
    <row r="7" spans="1:6" ht="14.25">
      <c r="A7" s="1"/>
      <c r="B7" s="14"/>
      <c r="C7" s="14"/>
      <c r="D7" s="2"/>
      <c r="E7" s="2"/>
      <c r="F7" s="172" t="s">
        <v>29</v>
      </c>
    </row>
    <row r="8" spans="1:6" ht="24.75" customHeight="1">
      <c r="A8" s="338" t="s">
        <v>511</v>
      </c>
      <c r="B8" s="338" t="s">
        <v>404</v>
      </c>
      <c r="C8" s="338" t="s">
        <v>405</v>
      </c>
      <c r="D8" s="340" t="s">
        <v>406</v>
      </c>
      <c r="E8" s="342">
        <v>2016</v>
      </c>
      <c r="F8" s="336">
        <v>2017</v>
      </c>
    </row>
    <row r="9" spans="1:6" ht="51.75" customHeight="1">
      <c r="A9" s="339"/>
      <c r="B9" s="339"/>
      <c r="C9" s="339"/>
      <c r="D9" s="341"/>
      <c r="E9" s="343"/>
      <c r="F9" s="337"/>
    </row>
    <row r="10" spans="1:6" ht="12.75">
      <c r="A10" s="107" t="s">
        <v>407</v>
      </c>
      <c r="B10" s="238"/>
      <c r="C10" s="238"/>
      <c r="D10" s="108" t="s">
        <v>408</v>
      </c>
      <c r="E10" s="109">
        <f>E11+E15+E26+E33+E50+E55</f>
        <v>403253.5</v>
      </c>
      <c r="F10" s="109">
        <f>F11+F15+F26+F33+F50+F55</f>
        <v>403250.29999999993</v>
      </c>
    </row>
    <row r="11" spans="1:6" ht="40.5">
      <c r="A11" s="229" t="s">
        <v>409</v>
      </c>
      <c r="B11" s="98"/>
      <c r="C11" s="277"/>
      <c r="D11" s="279" t="s">
        <v>374</v>
      </c>
      <c r="E11" s="100">
        <f aca="true" t="shared" si="0" ref="E11:F13">E12</f>
        <v>1877.3</v>
      </c>
      <c r="F11" s="100">
        <f t="shared" si="0"/>
        <v>1877.3</v>
      </c>
    </row>
    <row r="12" spans="1:6" ht="13.5">
      <c r="A12" s="188"/>
      <c r="B12" s="98" t="s">
        <v>513</v>
      </c>
      <c r="C12" s="97"/>
      <c r="D12" s="266" t="s">
        <v>512</v>
      </c>
      <c r="E12" s="139">
        <f t="shared" si="0"/>
        <v>1877.3</v>
      </c>
      <c r="F12" s="139">
        <f t="shared" si="0"/>
        <v>1877.3</v>
      </c>
    </row>
    <row r="13" spans="1:6" ht="12.75">
      <c r="A13" s="188"/>
      <c r="B13" s="111" t="s">
        <v>170</v>
      </c>
      <c r="C13" s="280"/>
      <c r="D13" s="113" t="s">
        <v>368</v>
      </c>
      <c r="E13" s="26">
        <f t="shared" si="0"/>
        <v>1877.3</v>
      </c>
      <c r="F13" s="26">
        <f t="shared" si="0"/>
        <v>1877.3</v>
      </c>
    </row>
    <row r="14" spans="1:6" ht="51">
      <c r="A14" s="188"/>
      <c r="B14" s="111"/>
      <c r="C14" s="114" t="s">
        <v>350</v>
      </c>
      <c r="D14" s="113" t="s">
        <v>523</v>
      </c>
      <c r="E14" s="26">
        <f>1877.3</f>
        <v>1877.3</v>
      </c>
      <c r="F14" s="26">
        <f>1877.3</f>
        <v>1877.3</v>
      </c>
    </row>
    <row r="15" spans="1:6" ht="40.5">
      <c r="A15" s="47" t="s">
        <v>410</v>
      </c>
      <c r="B15" s="33"/>
      <c r="C15" s="324"/>
      <c r="D15" s="55" t="s">
        <v>375</v>
      </c>
      <c r="E15" s="100">
        <f>E16</f>
        <v>17629</v>
      </c>
      <c r="F15" s="100">
        <f>F16</f>
        <v>17629</v>
      </c>
    </row>
    <row r="16" spans="1:6" ht="13.5">
      <c r="A16" s="53"/>
      <c r="B16" s="32" t="s">
        <v>513</v>
      </c>
      <c r="C16" s="33"/>
      <c r="D16" s="34" t="s">
        <v>512</v>
      </c>
      <c r="E16" s="139">
        <f>E17+E21+E23</f>
        <v>17629</v>
      </c>
      <c r="F16" s="139">
        <f>F17+F21+F23</f>
        <v>17629</v>
      </c>
    </row>
    <row r="17" spans="1:6" ht="25.5">
      <c r="A17" s="53"/>
      <c r="B17" s="35" t="s">
        <v>209</v>
      </c>
      <c r="C17" s="36"/>
      <c r="D17" s="57" t="s">
        <v>72</v>
      </c>
      <c r="E17" s="123">
        <f>E18+E19+E20</f>
        <v>10455.199999999999</v>
      </c>
      <c r="F17" s="123">
        <f>F18+F19+F20</f>
        <v>10455.199999999999</v>
      </c>
    </row>
    <row r="18" spans="1:6" ht="51">
      <c r="A18" s="53"/>
      <c r="B18" s="32"/>
      <c r="C18" s="42" t="s">
        <v>350</v>
      </c>
      <c r="D18" s="43" t="s">
        <v>523</v>
      </c>
      <c r="E18" s="26">
        <v>9159.3</v>
      </c>
      <c r="F18" s="26">
        <v>9160.3</v>
      </c>
    </row>
    <row r="19" spans="1:6" ht="25.5">
      <c r="A19" s="53"/>
      <c r="B19" s="32"/>
      <c r="C19" s="42" t="s">
        <v>351</v>
      </c>
      <c r="D19" s="43" t="s">
        <v>57</v>
      </c>
      <c r="E19" s="26">
        <v>1287.9</v>
      </c>
      <c r="F19" s="26">
        <v>1286.9</v>
      </c>
    </row>
    <row r="20" spans="1:6" ht="12.75">
      <c r="A20" s="53"/>
      <c r="B20" s="32"/>
      <c r="C20" s="42" t="s">
        <v>352</v>
      </c>
      <c r="D20" s="43" t="s">
        <v>353</v>
      </c>
      <c r="E20" s="26">
        <v>8</v>
      </c>
      <c r="F20" s="26">
        <v>8</v>
      </c>
    </row>
    <row r="21" spans="1:6" ht="25.5">
      <c r="A21" s="53"/>
      <c r="B21" s="35" t="s">
        <v>210</v>
      </c>
      <c r="C21" s="36"/>
      <c r="D21" s="57" t="s">
        <v>369</v>
      </c>
      <c r="E21" s="123">
        <f>E22</f>
        <v>429.6</v>
      </c>
      <c r="F21" s="123">
        <f>F22</f>
        <v>429.6</v>
      </c>
    </row>
    <row r="22" spans="1:6" ht="51">
      <c r="A22" s="53"/>
      <c r="B22" s="32"/>
      <c r="C22" s="42" t="s">
        <v>350</v>
      </c>
      <c r="D22" s="43" t="s">
        <v>523</v>
      </c>
      <c r="E22" s="26">
        <v>429.6</v>
      </c>
      <c r="F22" s="26">
        <v>429.6</v>
      </c>
    </row>
    <row r="23" spans="1:6" ht="25.5">
      <c r="A23" s="53"/>
      <c r="B23" s="35" t="s">
        <v>211</v>
      </c>
      <c r="C23" s="58"/>
      <c r="D23" s="59" t="s">
        <v>389</v>
      </c>
      <c r="E23" s="123">
        <f>E25+E24</f>
        <v>6744.200000000001</v>
      </c>
      <c r="F23" s="123">
        <f>F25+F24</f>
        <v>6744.200000000001</v>
      </c>
    </row>
    <row r="24" spans="1:6" ht="51">
      <c r="A24" s="53"/>
      <c r="B24" s="38"/>
      <c r="C24" s="42" t="s">
        <v>350</v>
      </c>
      <c r="D24" s="43" t="s">
        <v>523</v>
      </c>
      <c r="E24" s="123">
        <v>4552.8</v>
      </c>
      <c r="F24" s="123">
        <v>4552.8</v>
      </c>
    </row>
    <row r="25" spans="1:6" ht="25.5">
      <c r="A25" s="53"/>
      <c r="B25" s="32"/>
      <c r="C25" s="42" t="s">
        <v>351</v>
      </c>
      <c r="D25" s="43" t="s">
        <v>57</v>
      </c>
      <c r="E25" s="123">
        <v>2191.4</v>
      </c>
      <c r="F25" s="123">
        <v>2191.4</v>
      </c>
    </row>
    <row r="26" spans="1:6" ht="54">
      <c r="A26" s="97" t="s">
        <v>411</v>
      </c>
      <c r="B26" s="98"/>
      <c r="C26" s="281"/>
      <c r="D26" s="239" t="s">
        <v>376</v>
      </c>
      <c r="E26" s="100">
        <f aca="true" t="shared" si="1" ref="E26:F28">E27</f>
        <v>125611.7</v>
      </c>
      <c r="F26" s="100">
        <f t="shared" si="1"/>
        <v>125611.7</v>
      </c>
    </row>
    <row r="27" spans="1:6" ht="25.5">
      <c r="A27" s="98"/>
      <c r="B27" s="107" t="s">
        <v>171</v>
      </c>
      <c r="C27" s="111"/>
      <c r="D27" s="266" t="s">
        <v>172</v>
      </c>
      <c r="E27" s="139">
        <f t="shared" si="1"/>
        <v>125611.7</v>
      </c>
      <c r="F27" s="139">
        <f t="shared" si="1"/>
        <v>125611.7</v>
      </c>
    </row>
    <row r="28" spans="1:6" ht="27">
      <c r="A28" s="97"/>
      <c r="B28" s="97" t="s">
        <v>173</v>
      </c>
      <c r="C28" s="97"/>
      <c r="D28" s="239" t="s">
        <v>526</v>
      </c>
      <c r="E28" s="100">
        <f t="shared" si="1"/>
        <v>125611.7</v>
      </c>
      <c r="F28" s="100">
        <f t="shared" si="1"/>
        <v>125611.7</v>
      </c>
    </row>
    <row r="29" spans="1:6" ht="25.5">
      <c r="A29" s="111"/>
      <c r="B29" s="111" t="s">
        <v>174</v>
      </c>
      <c r="C29" s="116"/>
      <c r="D29" s="282" t="s">
        <v>72</v>
      </c>
      <c r="E29" s="26">
        <f>E30+E31+E32</f>
        <v>125611.7</v>
      </c>
      <c r="F29" s="26">
        <f>F30+F31+F32</f>
        <v>125611.7</v>
      </c>
    </row>
    <row r="30" spans="1:6" ht="51">
      <c r="A30" s="98"/>
      <c r="B30" s="111"/>
      <c r="C30" s="114" t="s">
        <v>350</v>
      </c>
      <c r="D30" s="113" t="s">
        <v>523</v>
      </c>
      <c r="E30" s="26">
        <f>111121.6</f>
        <v>111121.6</v>
      </c>
      <c r="F30" s="26">
        <f>111121.6</f>
        <v>111121.6</v>
      </c>
    </row>
    <row r="31" spans="1:6" ht="25.5">
      <c r="A31" s="98"/>
      <c r="B31" s="111"/>
      <c r="C31" s="114" t="s">
        <v>351</v>
      </c>
      <c r="D31" s="113" t="s">
        <v>57</v>
      </c>
      <c r="E31" s="26">
        <v>14225.7</v>
      </c>
      <c r="F31" s="26">
        <v>14225.7</v>
      </c>
    </row>
    <row r="32" spans="1:6" ht="12.75">
      <c r="A32" s="98"/>
      <c r="B32" s="111"/>
      <c r="C32" s="114" t="s">
        <v>352</v>
      </c>
      <c r="D32" s="113" t="s">
        <v>353</v>
      </c>
      <c r="E32" s="26">
        <v>264.4</v>
      </c>
      <c r="F32" s="26">
        <v>264.4</v>
      </c>
    </row>
    <row r="33" spans="1:6" ht="40.5">
      <c r="A33" s="97" t="s">
        <v>412</v>
      </c>
      <c r="B33" s="98"/>
      <c r="C33" s="265"/>
      <c r="D33" s="239" t="s">
        <v>377</v>
      </c>
      <c r="E33" s="110">
        <f>E34+E43</f>
        <v>31960.3</v>
      </c>
      <c r="F33" s="110">
        <f>F34+F43</f>
        <v>31960.3</v>
      </c>
    </row>
    <row r="34" spans="1:6" ht="26.25">
      <c r="A34" s="97"/>
      <c r="B34" s="107" t="s">
        <v>156</v>
      </c>
      <c r="C34" s="111"/>
      <c r="D34" s="266" t="s">
        <v>157</v>
      </c>
      <c r="E34" s="110">
        <f>E35</f>
        <v>24933.3</v>
      </c>
      <c r="F34" s="110">
        <f>F35</f>
        <v>24933.3</v>
      </c>
    </row>
    <row r="35" spans="1:6" ht="13.5">
      <c r="A35" s="97"/>
      <c r="B35" s="97" t="s">
        <v>158</v>
      </c>
      <c r="C35" s="97"/>
      <c r="D35" s="239" t="s">
        <v>159</v>
      </c>
      <c r="E35" s="110">
        <f>E36+E40</f>
        <v>24933.3</v>
      </c>
      <c r="F35" s="110">
        <f>F36+F40</f>
        <v>24933.3</v>
      </c>
    </row>
    <row r="36" spans="1:6" ht="25.5">
      <c r="A36" s="98"/>
      <c r="B36" s="111" t="s">
        <v>160</v>
      </c>
      <c r="C36" s="116"/>
      <c r="D36" s="267" t="s">
        <v>72</v>
      </c>
      <c r="E36" s="26">
        <f>E37+E38+E39</f>
        <v>24713.2</v>
      </c>
      <c r="F36" s="26">
        <f>F37+F38+F39</f>
        <v>24713.2</v>
      </c>
    </row>
    <row r="37" spans="1:6" ht="51">
      <c r="A37" s="98"/>
      <c r="B37" s="111"/>
      <c r="C37" s="114" t="s">
        <v>350</v>
      </c>
      <c r="D37" s="113" t="s">
        <v>523</v>
      </c>
      <c r="E37" s="26">
        <f>22290.3</f>
        <v>22290.3</v>
      </c>
      <c r="F37" s="26">
        <f>22290.3</f>
        <v>22290.3</v>
      </c>
    </row>
    <row r="38" spans="1:6" ht="25.5">
      <c r="A38" s="98"/>
      <c r="B38" s="111"/>
      <c r="C38" s="114" t="s">
        <v>351</v>
      </c>
      <c r="D38" s="113" t="s">
        <v>57</v>
      </c>
      <c r="E38" s="26">
        <v>2391.9</v>
      </c>
      <c r="F38" s="26">
        <v>2391.9</v>
      </c>
    </row>
    <row r="39" spans="1:6" ht="12.75">
      <c r="A39" s="98"/>
      <c r="B39" s="111"/>
      <c r="C39" s="114" t="s">
        <v>352</v>
      </c>
      <c r="D39" s="113" t="s">
        <v>353</v>
      </c>
      <c r="E39" s="26">
        <v>31</v>
      </c>
      <c r="F39" s="26">
        <v>31</v>
      </c>
    </row>
    <row r="40" spans="1:6" ht="38.25">
      <c r="A40" s="98"/>
      <c r="B40" s="111" t="s">
        <v>161</v>
      </c>
      <c r="C40" s="116"/>
      <c r="D40" s="267" t="s">
        <v>510</v>
      </c>
      <c r="E40" s="26">
        <f>E41+E42</f>
        <v>220.1</v>
      </c>
      <c r="F40" s="26">
        <f>F41+F42</f>
        <v>220.1</v>
      </c>
    </row>
    <row r="41" spans="1:6" ht="51">
      <c r="A41" s="98"/>
      <c r="B41" s="111"/>
      <c r="C41" s="114" t="s">
        <v>350</v>
      </c>
      <c r="D41" s="113" t="s">
        <v>523</v>
      </c>
      <c r="E41" s="26">
        <v>211.7</v>
      </c>
      <c r="F41" s="26">
        <v>211.7</v>
      </c>
    </row>
    <row r="42" spans="1:6" ht="25.5">
      <c r="A42" s="98"/>
      <c r="B42" s="111"/>
      <c r="C42" s="114" t="s">
        <v>351</v>
      </c>
      <c r="D42" s="113" t="s">
        <v>57</v>
      </c>
      <c r="E42" s="26">
        <v>8.4</v>
      </c>
      <c r="F42" s="26">
        <v>8.4</v>
      </c>
    </row>
    <row r="43" spans="1:6" ht="13.5">
      <c r="A43" s="98"/>
      <c r="B43" s="98" t="s">
        <v>513</v>
      </c>
      <c r="C43" s="97"/>
      <c r="D43" s="293" t="s">
        <v>512</v>
      </c>
      <c r="E43" s="109">
        <f>E44+E48</f>
        <v>7027</v>
      </c>
      <c r="F43" s="109">
        <f>F44+F48</f>
        <v>7027</v>
      </c>
    </row>
    <row r="44" spans="1:6" ht="25.5">
      <c r="A44" s="98"/>
      <c r="B44" s="111" t="s">
        <v>209</v>
      </c>
      <c r="C44" s="116"/>
      <c r="D44" s="267" t="s">
        <v>72</v>
      </c>
      <c r="E44" s="26">
        <f>E45+E46+E47</f>
        <v>5659.9</v>
      </c>
      <c r="F44" s="26">
        <f>F45+F46+F47</f>
        <v>5659.9</v>
      </c>
    </row>
    <row r="45" spans="1:6" ht="51">
      <c r="A45" s="98"/>
      <c r="B45" s="111"/>
      <c r="C45" s="114" t="s">
        <v>350</v>
      </c>
      <c r="D45" s="113" t="s">
        <v>523</v>
      </c>
      <c r="E45" s="26">
        <f>4796.4</f>
        <v>4796.4</v>
      </c>
      <c r="F45" s="26">
        <f>4796.4</f>
        <v>4796.4</v>
      </c>
    </row>
    <row r="46" spans="1:6" ht="25.5">
      <c r="A46" s="98"/>
      <c r="B46" s="111"/>
      <c r="C46" s="114" t="s">
        <v>351</v>
      </c>
      <c r="D46" s="113" t="s">
        <v>57</v>
      </c>
      <c r="E46" s="26">
        <v>842.3</v>
      </c>
      <c r="F46" s="26">
        <v>842.3</v>
      </c>
    </row>
    <row r="47" spans="1:6" ht="12.75">
      <c r="A47" s="98"/>
      <c r="B47" s="111"/>
      <c r="C47" s="114" t="s">
        <v>352</v>
      </c>
      <c r="D47" s="113" t="s">
        <v>353</v>
      </c>
      <c r="E47" s="26">
        <v>21.2</v>
      </c>
      <c r="F47" s="26">
        <v>21.2</v>
      </c>
    </row>
    <row r="48" spans="1:6" ht="25.5">
      <c r="A48" s="98"/>
      <c r="B48" s="111" t="s">
        <v>518</v>
      </c>
      <c r="C48" s="111"/>
      <c r="D48" s="294" t="s">
        <v>372</v>
      </c>
      <c r="E48" s="26">
        <f>E49</f>
        <v>1367.1</v>
      </c>
      <c r="F48" s="26">
        <f>F49</f>
        <v>1367.1</v>
      </c>
    </row>
    <row r="49" spans="1:6" ht="51">
      <c r="A49" s="98"/>
      <c r="B49" s="111"/>
      <c r="C49" s="114" t="s">
        <v>350</v>
      </c>
      <c r="D49" s="113" t="s">
        <v>523</v>
      </c>
      <c r="E49" s="26">
        <v>1367.1</v>
      </c>
      <c r="F49" s="26">
        <v>1367.1</v>
      </c>
    </row>
    <row r="50" spans="1:6" ht="13.5">
      <c r="A50" s="97" t="s">
        <v>381</v>
      </c>
      <c r="B50" s="98"/>
      <c r="C50" s="99"/>
      <c r="D50" s="239" t="s">
        <v>413</v>
      </c>
      <c r="E50" s="110">
        <f aca="true" t="shared" si="2" ref="E50:F53">E51</f>
        <v>44211.5</v>
      </c>
      <c r="F50" s="110">
        <f t="shared" si="2"/>
        <v>44208.299999999996</v>
      </c>
    </row>
    <row r="51" spans="1:6" ht="26.25">
      <c r="A51" s="97"/>
      <c r="B51" s="107" t="s">
        <v>156</v>
      </c>
      <c r="C51" s="111"/>
      <c r="D51" s="266" t="s">
        <v>157</v>
      </c>
      <c r="E51" s="109">
        <f t="shared" si="2"/>
        <v>44211.5</v>
      </c>
      <c r="F51" s="109">
        <f t="shared" si="2"/>
        <v>44208.299999999996</v>
      </c>
    </row>
    <row r="52" spans="1:6" ht="27">
      <c r="A52" s="97"/>
      <c r="B52" s="97" t="s">
        <v>162</v>
      </c>
      <c r="C52" s="97"/>
      <c r="D52" s="239" t="s">
        <v>163</v>
      </c>
      <c r="E52" s="110">
        <f t="shared" si="2"/>
        <v>44211.5</v>
      </c>
      <c r="F52" s="110">
        <f t="shared" si="2"/>
        <v>44208.299999999996</v>
      </c>
    </row>
    <row r="53" spans="1:6" ht="12.75">
      <c r="A53" s="111"/>
      <c r="B53" s="111" t="s">
        <v>164</v>
      </c>
      <c r="C53" s="114"/>
      <c r="D53" s="268" t="s">
        <v>378</v>
      </c>
      <c r="E53" s="123">
        <f t="shared" si="2"/>
        <v>44211.5</v>
      </c>
      <c r="F53" s="123">
        <f t="shared" si="2"/>
        <v>44208.299999999996</v>
      </c>
    </row>
    <row r="54" spans="1:6" ht="12.75">
      <c r="A54" s="111"/>
      <c r="B54" s="269"/>
      <c r="C54" s="114" t="s">
        <v>352</v>
      </c>
      <c r="D54" s="113" t="s">
        <v>353</v>
      </c>
      <c r="E54" s="123">
        <f>35000+9211.5</f>
        <v>44211.5</v>
      </c>
      <c r="F54" s="123">
        <f>35100.2+9108.1</f>
        <v>44208.299999999996</v>
      </c>
    </row>
    <row r="55" spans="1:6" ht="13.5">
      <c r="A55" s="97" t="s">
        <v>385</v>
      </c>
      <c r="B55" s="98"/>
      <c r="C55" s="99"/>
      <c r="D55" s="239" t="s">
        <v>414</v>
      </c>
      <c r="E55" s="110">
        <f>E56+E62+E89+E115</f>
        <v>181963.69999999998</v>
      </c>
      <c r="F55" s="110">
        <f>F56+F62+F89+F115</f>
        <v>181963.69999999998</v>
      </c>
    </row>
    <row r="56" spans="1:6" ht="26.25">
      <c r="A56" s="97"/>
      <c r="B56" s="107" t="s">
        <v>156</v>
      </c>
      <c r="C56" s="111"/>
      <c r="D56" s="266" t="s">
        <v>157</v>
      </c>
      <c r="E56" s="109">
        <f>E57</f>
        <v>47610.6</v>
      </c>
      <c r="F56" s="109">
        <f>F57</f>
        <v>47610.6</v>
      </c>
    </row>
    <row r="57" spans="1:6" ht="27">
      <c r="A57" s="97"/>
      <c r="B57" s="97" t="s">
        <v>162</v>
      </c>
      <c r="C57" s="97"/>
      <c r="D57" s="239" t="s">
        <v>163</v>
      </c>
      <c r="E57" s="123">
        <f>E58</f>
        <v>47610.6</v>
      </c>
      <c r="F57" s="123">
        <f>F58</f>
        <v>47610.6</v>
      </c>
    </row>
    <row r="58" spans="1:6" ht="13.5">
      <c r="A58" s="97"/>
      <c r="B58" s="121" t="s">
        <v>165</v>
      </c>
      <c r="C58" s="270"/>
      <c r="D58" s="271" t="s">
        <v>515</v>
      </c>
      <c r="E58" s="123">
        <f>E59+E60+E61</f>
        <v>47610.6</v>
      </c>
      <c r="F58" s="123">
        <f>F59+F60+F61</f>
        <v>47610.6</v>
      </c>
    </row>
    <row r="59" spans="1:6" ht="51.75">
      <c r="A59" s="97"/>
      <c r="B59" s="121"/>
      <c r="C59" s="270" t="s">
        <v>350</v>
      </c>
      <c r="D59" s="113" t="s">
        <v>523</v>
      </c>
      <c r="E59" s="123">
        <f>41713</f>
        <v>41713</v>
      </c>
      <c r="F59" s="123">
        <f>41713</f>
        <v>41713</v>
      </c>
    </row>
    <row r="60" spans="1:6" ht="26.25">
      <c r="A60" s="97"/>
      <c r="B60" s="121"/>
      <c r="C60" s="270" t="s">
        <v>351</v>
      </c>
      <c r="D60" s="271" t="s">
        <v>57</v>
      </c>
      <c r="E60" s="123">
        <v>2446</v>
      </c>
      <c r="F60" s="123">
        <v>2446</v>
      </c>
    </row>
    <row r="61" spans="1:6" ht="13.5">
      <c r="A61" s="97"/>
      <c r="B61" s="121"/>
      <c r="C61" s="270" t="s">
        <v>352</v>
      </c>
      <c r="D61" s="271" t="s">
        <v>353</v>
      </c>
      <c r="E61" s="123">
        <v>3451.6</v>
      </c>
      <c r="F61" s="123">
        <v>3451.6</v>
      </c>
    </row>
    <row r="62" spans="1:6" ht="26.25">
      <c r="A62" s="229"/>
      <c r="B62" s="107" t="s">
        <v>171</v>
      </c>
      <c r="C62" s="111"/>
      <c r="D62" s="266" t="s">
        <v>172</v>
      </c>
      <c r="E62" s="109">
        <f>E63+E78</f>
        <v>33510.7</v>
      </c>
      <c r="F62" s="109">
        <f>F63+F78</f>
        <v>33510.7</v>
      </c>
    </row>
    <row r="63" spans="1:6" ht="13.5">
      <c r="A63" s="229"/>
      <c r="B63" s="97" t="s">
        <v>175</v>
      </c>
      <c r="C63" s="97"/>
      <c r="D63" s="239" t="s">
        <v>176</v>
      </c>
      <c r="E63" s="110">
        <f>E64+E66+E68+E70+E72+E74</f>
        <v>13764</v>
      </c>
      <c r="F63" s="110">
        <f>F64+F66+F68+F70+F72+F74</f>
        <v>13764</v>
      </c>
    </row>
    <row r="64" spans="1:6" ht="39">
      <c r="A64" s="229"/>
      <c r="B64" s="111" t="s">
        <v>177</v>
      </c>
      <c r="C64" s="133"/>
      <c r="D64" s="134" t="s">
        <v>178</v>
      </c>
      <c r="E64" s="26">
        <f>E65</f>
        <v>2331.7</v>
      </c>
      <c r="F64" s="26">
        <f>F65</f>
        <v>2331.7</v>
      </c>
    </row>
    <row r="65" spans="1:6" ht="26.25">
      <c r="A65" s="229"/>
      <c r="B65" s="111"/>
      <c r="C65" s="121" t="s">
        <v>356</v>
      </c>
      <c r="D65" s="122" t="s">
        <v>357</v>
      </c>
      <c r="E65" s="26">
        <v>2331.7</v>
      </c>
      <c r="F65" s="26">
        <v>2331.7</v>
      </c>
    </row>
    <row r="66" spans="1:6" ht="26.25">
      <c r="A66" s="229"/>
      <c r="B66" s="111" t="s">
        <v>179</v>
      </c>
      <c r="C66" s="111"/>
      <c r="D66" s="283" t="s">
        <v>327</v>
      </c>
      <c r="E66" s="26">
        <f>E67</f>
        <v>160</v>
      </c>
      <c r="F66" s="26">
        <f>F67</f>
        <v>160</v>
      </c>
    </row>
    <row r="67" spans="1:6" ht="26.25">
      <c r="A67" s="229"/>
      <c r="B67" s="98"/>
      <c r="C67" s="114" t="s">
        <v>351</v>
      </c>
      <c r="D67" s="113" t="s">
        <v>57</v>
      </c>
      <c r="E67" s="26">
        <v>160</v>
      </c>
      <c r="F67" s="26">
        <v>160</v>
      </c>
    </row>
    <row r="68" spans="1:6" ht="26.25">
      <c r="A68" s="229"/>
      <c r="B68" s="111" t="s">
        <v>180</v>
      </c>
      <c r="C68" s="114"/>
      <c r="D68" s="283" t="s">
        <v>181</v>
      </c>
      <c r="E68" s="26">
        <f>E69</f>
        <v>4600</v>
      </c>
      <c r="F68" s="26">
        <f>F69</f>
        <v>4600</v>
      </c>
    </row>
    <row r="69" spans="1:6" ht="26.25">
      <c r="A69" s="229"/>
      <c r="B69" s="98"/>
      <c r="C69" s="114" t="s">
        <v>351</v>
      </c>
      <c r="D69" s="113" t="s">
        <v>57</v>
      </c>
      <c r="E69" s="26">
        <v>4600</v>
      </c>
      <c r="F69" s="26">
        <v>4600</v>
      </c>
    </row>
    <row r="70" spans="1:6" ht="13.5">
      <c r="A70" s="229"/>
      <c r="B70" s="111" t="s">
        <v>182</v>
      </c>
      <c r="C70" s="114"/>
      <c r="D70" s="145" t="s">
        <v>31</v>
      </c>
      <c r="E70" s="26">
        <f>E71</f>
        <v>400</v>
      </c>
      <c r="F70" s="26">
        <f>F71</f>
        <v>400</v>
      </c>
    </row>
    <row r="71" spans="1:6" ht="26.25">
      <c r="A71" s="229"/>
      <c r="B71" s="111"/>
      <c r="C71" s="114" t="s">
        <v>351</v>
      </c>
      <c r="D71" s="113" t="s">
        <v>57</v>
      </c>
      <c r="E71" s="26">
        <v>400</v>
      </c>
      <c r="F71" s="26">
        <v>400</v>
      </c>
    </row>
    <row r="72" spans="1:6" ht="13.5">
      <c r="A72" s="229"/>
      <c r="B72" s="111" t="s">
        <v>183</v>
      </c>
      <c r="C72" s="111"/>
      <c r="D72" s="283" t="s">
        <v>509</v>
      </c>
      <c r="E72" s="26">
        <f>E73</f>
        <v>130</v>
      </c>
      <c r="F72" s="26">
        <f>F73</f>
        <v>130</v>
      </c>
    </row>
    <row r="73" spans="1:6" ht="26.25">
      <c r="A73" s="229"/>
      <c r="B73" s="98"/>
      <c r="C73" s="114" t="s">
        <v>351</v>
      </c>
      <c r="D73" s="113" t="s">
        <v>57</v>
      </c>
      <c r="E73" s="26">
        <v>130</v>
      </c>
      <c r="F73" s="26">
        <v>130</v>
      </c>
    </row>
    <row r="74" spans="1:6" ht="13.5">
      <c r="A74" s="229"/>
      <c r="B74" s="111" t="s">
        <v>184</v>
      </c>
      <c r="C74" s="111"/>
      <c r="D74" s="122" t="s">
        <v>515</v>
      </c>
      <c r="E74" s="26">
        <f>E75+E76+E77</f>
        <v>6142.3</v>
      </c>
      <c r="F74" s="26">
        <f>F75+F76+F77</f>
        <v>6142.3</v>
      </c>
    </row>
    <row r="75" spans="1:6" ht="51.75">
      <c r="A75" s="229"/>
      <c r="B75" s="98"/>
      <c r="C75" s="114" t="s">
        <v>350</v>
      </c>
      <c r="D75" s="113" t="s">
        <v>523</v>
      </c>
      <c r="E75" s="26">
        <v>3491.9</v>
      </c>
      <c r="F75" s="26">
        <v>3491.9</v>
      </c>
    </row>
    <row r="76" spans="1:6" ht="26.25">
      <c r="A76" s="229"/>
      <c r="B76" s="98"/>
      <c r="C76" s="114" t="s">
        <v>351</v>
      </c>
      <c r="D76" s="113" t="s">
        <v>57</v>
      </c>
      <c r="E76" s="26">
        <v>2606.7</v>
      </c>
      <c r="F76" s="26">
        <v>2606.7</v>
      </c>
    </row>
    <row r="77" spans="1:6" ht="13.5">
      <c r="A77" s="229"/>
      <c r="B77" s="111"/>
      <c r="C77" s="114" t="s">
        <v>352</v>
      </c>
      <c r="D77" s="118" t="s">
        <v>353</v>
      </c>
      <c r="E77" s="26">
        <v>43.7</v>
      </c>
      <c r="F77" s="26">
        <v>43.7</v>
      </c>
    </row>
    <row r="78" spans="1:6" ht="27">
      <c r="A78" s="229"/>
      <c r="B78" s="97" t="s">
        <v>173</v>
      </c>
      <c r="C78" s="97"/>
      <c r="D78" s="239" t="s">
        <v>526</v>
      </c>
      <c r="E78" s="100">
        <f>E79+E85+E81</f>
        <v>19746.699999999997</v>
      </c>
      <c r="F78" s="100">
        <f>F79+F85+F81</f>
        <v>19746.699999999997</v>
      </c>
    </row>
    <row r="79" spans="1:6" ht="51.75">
      <c r="A79" s="229"/>
      <c r="B79" s="117" t="s">
        <v>185</v>
      </c>
      <c r="C79" s="124"/>
      <c r="D79" s="118" t="s">
        <v>535</v>
      </c>
      <c r="E79" s="26">
        <f>E80</f>
        <v>400</v>
      </c>
      <c r="F79" s="26">
        <f>F80</f>
        <v>400</v>
      </c>
    </row>
    <row r="80" spans="1:6" ht="13.5">
      <c r="A80" s="229"/>
      <c r="B80" s="111"/>
      <c r="C80" s="117" t="s">
        <v>352</v>
      </c>
      <c r="D80" s="118" t="s">
        <v>353</v>
      </c>
      <c r="E80" s="26">
        <v>400</v>
      </c>
      <c r="F80" s="26">
        <v>400</v>
      </c>
    </row>
    <row r="81" spans="1:6" ht="13.5">
      <c r="A81" s="229"/>
      <c r="B81" s="111" t="s">
        <v>186</v>
      </c>
      <c r="C81" s="111"/>
      <c r="D81" s="122" t="s">
        <v>515</v>
      </c>
      <c r="E81" s="26">
        <f>E82+E83+E84</f>
        <v>14165.699999999999</v>
      </c>
      <c r="F81" s="26">
        <f>F82+F83+F84</f>
        <v>14165.699999999999</v>
      </c>
    </row>
    <row r="82" spans="1:6" ht="51.75">
      <c r="A82" s="229"/>
      <c r="B82" s="98"/>
      <c r="C82" s="114" t="s">
        <v>350</v>
      </c>
      <c r="D82" s="113" t="s">
        <v>523</v>
      </c>
      <c r="E82" s="26">
        <v>12624.4</v>
      </c>
      <c r="F82" s="26">
        <v>12624.4</v>
      </c>
    </row>
    <row r="83" spans="1:6" ht="26.25">
      <c r="A83" s="229"/>
      <c r="B83" s="98"/>
      <c r="C83" s="114" t="s">
        <v>351</v>
      </c>
      <c r="D83" s="113" t="s">
        <v>57</v>
      </c>
      <c r="E83" s="26">
        <v>1482.3</v>
      </c>
      <c r="F83" s="26">
        <v>1482.3</v>
      </c>
    </row>
    <row r="84" spans="1:6" ht="13.5">
      <c r="A84" s="229"/>
      <c r="B84" s="111"/>
      <c r="C84" s="114" t="s">
        <v>352</v>
      </c>
      <c r="D84" s="118" t="s">
        <v>353</v>
      </c>
      <c r="E84" s="26">
        <v>59</v>
      </c>
      <c r="F84" s="26">
        <v>59</v>
      </c>
    </row>
    <row r="85" spans="1:6" ht="13.5">
      <c r="A85" s="229"/>
      <c r="B85" s="111" t="s">
        <v>187</v>
      </c>
      <c r="C85" s="111"/>
      <c r="D85" s="122" t="s">
        <v>55</v>
      </c>
      <c r="E85" s="26">
        <f>E86+E87+E88</f>
        <v>5181</v>
      </c>
      <c r="F85" s="26">
        <f>F86+F87+F88</f>
        <v>5181</v>
      </c>
    </row>
    <row r="86" spans="1:6" ht="51.75">
      <c r="A86" s="229"/>
      <c r="B86" s="98"/>
      <c r="C86" s="114" t="s">
        <v>350</v>
      </c>
      <c r="D86" s="113" t="s">
        <v>523</v>
      </c>
      <c r="E86" s="26">
        <v>4286.1</v>
      </c>
      <c r="F86" s="26">
        <v>4286.1</v>
      </c>
    </row>
    <row r="87" spans="1:6" ht="26.25">
      <c r="A87" s="229"/>
      <c r="B87" s="98"/>
      <c r="C87" s="114" t="s">
        <v>351</v>
      </c>
      <c r="D87" s="113" t="s">
        <v>57</v>
      </c>
      <c r="E87" s="26">
        <f>894.9-20</f>
        <v>874.9</v>
      </c>
      <c r="F87" s="26">
        <f>894.9-20</f>
        <v>874.9</v>
      </c>
    </row>
    <row r="88" spans="1:6" ht="13.5">
      <c r="A88" s="229"/>
      <c r="B88" s="98"/>
      <c r="C88" s="114" t="s">
        <v>352</v>
      </c>
      <c r="D88" s="118" t="s">
        <v>353</v>
      </c>
      <c r="E88" s="26">
        <v>20</v>
      </c>
      <c r="F88" s="26">
        <v>20</v>
      </c>
    </row>
    <row r="89" spans="1:6" ht="26.25">
      <c r="A89" s="326"/>
      <c r="B89" s="98" t="s">
        <v>103</v>
      </c>
      <c r="C89" s="240"/>
      <c r="D89" s="241" t="s">
        <v>104</v>
      </c>
      <c r="E89" s="109">
        <f>E90+E95+E98+E103+E108</f>
        <v>100792.4</v>
      </c>
      <c r="F89" s="109">
        <f>F90+F95+F98+F103+F108</f>
        <v>100792.4</v>
      </c>
    </row>
    <row r="90" spans="1:6" ht="27">
      <c r="A90" s="326"/>
      <c r="B90" s="97" t="s">
        <v>105</v>
      </c>
      <c r="C90" s="240"/>
      <c r="D90" s="243" t="s">
        <v>106</v>
      </c>
      <c r="E90" s="110">
        <f>E91+E93</f>
        <v>11451.5</v>
      </c>
      <c r="F90" s="110">
        <f>F91+F93</f>
        <v>11451.5</v>
      </c>
    </row>
    <row r="91" spans="1:6" ht="12.75">
      <c r="A91" s="326"/>
      <c r="B91" s="111" t="s">
        <v>107</v>
      </c>
      <c r="C91" s="112"/>
      <c r="D91" s="141" t="s">
        <v>108</v>
      </c>
      <c r="E91" s="26">
        <f>E92</f>
        <v>1615.7</v>
      </c>
      <c r="F91" s="26">
        <f>F92</f>
        <v>1615.7</v>
      </c>
    </row>
    <row r="92" spans="1:6" ht="25.5">
      <c r="A92" s="326"/>
      <c r="B92" s="111"/>
      <c r="C92" s="114" t="s">
        <v>351</v>
      </c>
      <c r="D92" s="113" t="s">
        <v>57</v>
      </c>
      <c r="E92" s="26">
        <v>1615.7</v>
      </c>
      <c r="F92" s="26">
        <v>1615.7</v>
      </c>
    </row>
    <row r="93" spans="1:6" ht="38.25">
      <c r="A93" s="326"/>
      <c r="B93" s="111" t="s">
        <v>109</v>
      </c>
      <c r="C93" s="112"/>
      <c r="D93" s="141" t="s">
        <v>110</v>
      </c>
      <c r="E93" s="26">
        <f>E94</f>
        <v>9835.8</v>
      </c>
      <c r="F93" s="26">
        <f>F94</f>
        <v>9835.8</v>
      </c>
    </row>
    <row r="94" spans="1:6" ht="25.5">
      <c r="A94" s="326"/>
      <c r="B94" s="111"/>
      <c r="C94" s="114" t="s">
        <v>351</v>
      </c>
      <c r="D94" s="113" t="s">
        <v>57</v>
      </c>
      <c r="E94" s="26">
        <v>9835.8</v>
      </c>
      <c r="F94" s="26">
        <v>9835.8</v>
      </c>
    </row>
    <row r="95" spans="1:6" ht="27">
      <c r="A95" s="326"/>
      <c r="B95" s="97" t="s">
        <v>111</v>
      </c>
      <c r="C95" s="240"/>
      <c r="D95" s="243" t="s">
        <v>112</v>
      </c>
      <c r="E95" s="110">
        <f>E96</f>
        <v>500</v>
      </c>
      <c r="F95" s="110">
        <f>F96</f>
        <v>500</v>
      </c>
    </row>
    <row r="96" spans="1:6" ht="12.75">
      <c r="A96" s="326"/>
      <c r="B96" s="111" t="s">
        <v>113</v>
      </c>
      <c r="C96" s="112"/>
      <c r="D96" s="141" t="s">
        <v>114</v>
      </c>
      <c r="E96" s="26">
        <f>E97</f>
        <v>500</v>
      </c>
      <c r="F96" s="26">
        <f>F97</f>
        <v>500</v>
      </c>
    </row>
    <row r="97" spans="1:6" ht="25.5">
      <c r="A97" s="326"/>
      <c r="B97" s="111"/>
      <c r="C97" s="114" t="s">
        <v>351</v>
      </c>
      <c r="D97" s="113" t="s">
        <v>57</v>
      </c>
      <c r="E97" s="123">
        <v>500</v>
      </c>
      <c r="F97" s="123">
        <v>500</v>
      </c>
    </row>
    <row r="98" spans="1:6" ht="27">
      <c r="A98" s="326"/>
      <c r="B98" s="97" t="s">
        <v>115</v>
      </c>
      <c r="C98" s="240"/>
      <c r="D98" s="243" t="s">
        <v>116</v>
      </c>
      <c r="E98" s="110">
        <f>E99+E101</f>
        <v>4192</v>
      </c>
      <c r="F98" s="110">
        <f>F99+F101</f>
        <v>4192</v>
      </c>
    </row>
    <row r="99" spans="1:6" ht="25.5">
      <c r="A99" s="326"/>
      <c r="B99" s="111" t="s">
        <v>119</v>
      </c>
      <c r="C99" s="112"/>
      <c r="D99" s="141" t="s">
        <v>120</v>
      </c>
      <c r="E99" s="26">
        <f>E100</f>
        <v>4181.8</v>
      </c>
      <c r="F99" s="26">
        <f>F100</f>
        <v>4181.8</v>
      </c>
    </row>
    <row r="100" spans="1:6" ht="25.5">
      <c r="A100" s="326"/>
      <c r="B100" s="111"/>
      <c r="C100" s="114" t="s">
        <v>351</v>
      </c>
      <c r="D100" s="113" t="s">
        <v>57</v>
      </c>
      <c r="E100" s="123">
        <v>4181.8</v>
      </c>
      <c r="F100" s="123">
        <v>4181.8</v>
      </c>
    </row>
    <row r="101" spans="1:6" ht="51">
      <c r="A101" s="326"/>
      <c r="B101" s="111" t="s">
        <v>121</v>
      </c>
      <c r="C101" s="112"/>
      <c r="D101" s="141" t="s">
        <v>122</v>
      </c>
      <c r="E101" s="26">
        <f>E102</f>
        <v>10.2</v>
      </c>
      <c r="F101" s="26">
        <f>F102</f>
        <v>10.2</v>
      </c>
    </row>
    <row r="102" spans="1:6" ht="51">
      <c r="A102" s="326"/>
      <c r="B102" s="111"/>
      <c r="C102" s="114" t="s">
        <v>350</v>
      </c>
      <c r="D102" s="113" t="s">
        <v>523</v>
      </c>
      <c r="E102" s="123">
        <v>10.2</v>
      </c>
      <c r="F102" s="123">
        <v>10.2</v>
      </c>
    </row>
    <row r="103" spans="1:6" ht="40.5">
      <c r="A103" s="326"/>
      <c r="B103" s="97" t="s">
        <v>123</v>
      </c>
      <c r="C103" s="240"/>
      <c r="D103" s="243" t="s">
        <v>124</v>
      </c>
      <c r="E103" s="110">
        <f>E104</f>
        <v>61752.299999999996</v>
      </c>
      <c r="F103" s="110">
        <f>F104</f>
        <v>61752.299999999996</v>
      </c>
    </row>
    <row r="104" spans="1:6" ht="12.75">
      <c r="A104" s="326"/>
      <c r="B104" s="111" t="s">
        <v>125</v>
      </c>
      <c r="C104" s="112"/>
      <c r="D104" s="141" t="s">
        <v>515</v>
      </c>
      <c r="E104" s="123">
        <f>E105+E106+E107</f>
        <v>61752.299999999996</v>
      </c>
      <c r="F104" s="123">
        <f>F105+F106+F107</f>
        <v>61752.299999999996</v>
      </c>
    </row>
    <row r="105" spans="1:6" ht="51">
      <c r="A105" s="326"/>
      <c r="B105" s="111"/>
      <c r="C105" s="114" t="s">
        <v>350</v>
      </c>
      <c r="D105" s="43" t="s">
        <v>523</v>
      </c>
      <c r="E105" s="123">
        <f>29137.6+8774.8+3.4+5.5</f>
        <v>37921.299999999996</v>
      </c>
      <c r="F105" s="123">
        <f>29137.6+8774.8+3.4+5.5</f>
        <v>37921.299999999996</v>
      </c>
    </row>
    <row r="106" spans="1:6" ht="25.5">
      <c r="A106" s="326"/>
      <c r="B106" s="111"/>
      <c r="C106" s="114" t="s">
        <v>351</v>
      </c>
      <c r="D106" s="113" t="s">
        <v>57</v>
      </c>
      <c r="E106" s="123">
        <f>219.9+40.5+1+194+271.7+70+200+3297.5+2362.1+553.1+4563.6+3905.9+205.6+4358.7+2757.4-19.2</f>
        <v>22981.800000000003</v>
      </c>
      <c r="F106" s="123">
        <f>219.9+40.5+1+194+271.7+70+200+3297.5+2362.1+553.1+4563.6+3905.9+205.6+4358.7+2757.4-19.2</f>
        <v>22981.800000000003</v>
      </c>
    </row>
    <row r="107" spans="1:6" ht="12.75">
      <c r="A107" s="326"/>
      <c r="B107" s="111"/>
      <c r="C107" s="114" t="s">
        <v>352</v>
      </c>
      <c r="D107" s="113" t="s">
        <v>353</v>
      </c>
      <c r="E107" s="123">
        <f>763.2+86</f>
        <v>849.2</v>
      </c>
      <c r="F107" s="123">
        <f>763.2+86</f>
        <v>849.2</v>
      </c>
    </row>
    <row r="108" spans="1:6" ht="40.5">
      <c r="A108" s="326"/>
      <c r="B108" s="97" t="s">
        <v>126</v>
      </c>
      <c r="C108" s="240"/>
      <c r="D108" s="243" t="s">
        <v>127</v>
      </c>
      <c r="E108" s="110">
        <f>E109+E113</f>
        <v>22896.600000000006</v>
      </c>
      <c r="F108" s="110">
        <f>F109+F113</f>
        <v>22896.600000000006</v>
      </c>
    </row>
    <row r="109" spans="1:6" ht="25.5">
      <c r="A109" s="326"/>
      <c r="B109" s="111" t="s">
        <v>128</v>
      </c>
      <c r="C109" s="112"/>
      <c r="D109" s="141" t="s">
        <v>72</v>
      </c>
      <c r="E109" s="123">
        <f>E110+E111+E112</f>
        <v>22379.600000000006</v>
      </c>
      <c r="F109" s="123">
        <f>F110+F111+F112</f>
        <v>22379.600000000006</v>
      </c>
    </row>
    <row r="110" spans="1:6" ht="51">
      <c r="A110" s="326"/>
      <c r="B110" s="111"/>
      <c r="C110" s="114" t="s">
        <v>350</v>
      </c>
      <c r="D110" s="43" t="s">
        <v>523</v>
      </c>
      <c r="E110" s="123">
        <f>15256.2+4445.1+4.8+16+60.4+72</f>
        <v>19854.500000000004</v>
      </c>
      <c r="F110" s="123">
        <f>15256.2+4445.1+4.8+16+60.4+72</f>
        <v>19854.500000000004</v>
      </c>
    </row>
    <row r="111" spans="1:6" ht="25.5">
      <c r="A111" s="326"/>
      <c r="B111" s="111"/>
      <c r="C111" s="114" t="s">
        <v>351</v>
      </c>
      <c r="D111" s="113" t="s">
        <v>57</v>
      </c>
      <c r="E111" s="123">
        <f>296.2+98.8+179.2+782.8+288+31+391.5+161+100+195.9</f>
        <v>2524.4</v>
      </c>
      <c r="F111" s="123">
        <f>296.2+98.8+179.2+782.8+288+31+391.5+161+100+195.9</f>
        <v>2524.4</v>
      </c>
    </row>
    <row r="112" spans="1:6" ht="12.75">
      <c r="A112" s="326"/>
      <c r="B112" s="111"/>
      <c r="C112" s="114" t="s">
        <v>352</v>
      </c>
      <c r="D112" s="113" t="s">
        <v>353</v>
      </c>
      <c r="E112" s="123">
        <v>0.7</v>
      </c>
      <c r="F112" s="123">
        <v>0.7</v>
      </c>
    </row>
    <row r="113" spans="1:6" ht="25.5">
      <c r="A113" s="326"/>
      <c r="B113" s="111" t="s">
        <v>129</v>
      </c>
      <c r="C113" s="112"/>
      <c r="D113" s="141" t="s">
        <v>130</v>
      </c>
      <c r="E113" s="123">
        <f>E114</f>
        <v>517</v>
      </c>
      <c r="F113" s="123">
        <f>F114</f>
        <v>517</v>
      </c>
    </row>
    <row r="114" spans="1:6" ht="25.5">
      <c r="A114" s="326"/>
      <c r="B114" s="111"/>
      <c r="C114" s="114" t="s">
        <v>351</v>
      </c>
      <c r="D114" s="113" t="s">
        <v>57</v>
      </c>
      <c r="E114" s="123">
        <v>517</v>
      </c>
      <c r="F114" s="123">
        <v>517</v>
      </c>
    </row>
    <row r="115" spans="1:6" ht="12.75">
      <c r="A115" s="326"/>
      <c r="B115" s="32" t="s">
        <v>513</v>
      </c>
      <c r="C115" s="32"/>
      <c r="D115" s="34" t="s">
        <v>512</v>
      </c>
      <c r="E115" s="109">
        <f>E116</f>
        <v>50</v>
      </c>
      <c r="F115" s="109">
        <f>F116</f>
        <v>50</v>
      </c>
    </row>
    <row r="116" spans="1:6" ht="25.5">
      <c r="A116" s="326"/>
      <c r="B116" s="35" t="s">
        <v>212</v>
      </c>
      <c r="C116" s="35"/>
      <c r="D116" s="41" t="s">
        <v>181</v>
      </c>
      <c r="E116" s="26">
        <f>E117</f>
        <v>50</v>
      </c>
      <c r="F116" s="26">
        <f>F117</f>
        <v>50</v>
      </c>
    </row>
    <row r="117" spans="1:6" ht="25.5">
      <c r="A117" s="326"/>
      <c r="B117" s="35"/>
      <c r="C117" s="42" t="s">
        <v>351</v>
      </c>
      <c r="D117" s="43" t="s">
        <v>57</v>
      </c>
      <c r="E117" s="26">
        <v>50</v>
      </c>
      <c r="F117" s="26">
        <v>50</v>
      </c>
    </row>
    <row r="118" spans="1:6" ht="25.5">
      <c r="A118" s="98" t="s">
        <v>415</v>
      </c>
      <c r="B118" s="98"/>
      <c r="C118" s="245"/>
      <c r="D118" s="154" t="s">
        <v>416</v>
      </c>
      <c r="E118" s="139">
        <f>E124+E119</f>
        <v>24432.200000000004</v>
      </c>
      <c r="F118" s="139">
        <f>F124+F119</f>
        <v>24432.200000000004</v>
      </c>
    </row>
    <row r="119" spans="1:6" ht="27">
      <c r="A119" s="151" t="s">
        <v>379</v>
      </c>
      <c r="B119" s="151"/>
      <c r="C119" s="265"/>
      <c r="D119" s="243" t="s">
        <v>373</v>
      </c>
      <c r="E119" s="110">
        <f aca="true" t="shared" si="3" ref="E119:F122">E120</f>
        <v>150.7</v>
      </c>
      <c r="F119" s="110">
        <f t="shared" si="3"/>
        <v>150.7</v>
      </c>
    </row>
    <row r="120" spans="1:6" ht="25.5">
      <c r="A120" s="111"/>
      <c r="B120" s="107" t="s">
        <v>171</v>
      </c>
      <c r="C120" s="111"/>
      <c r="D120" s="266" t="s">
        <v>172</v>
      </c>
      <c r="E120" s="109">
        <f t="shared" si="3"/>
        <v>150.7</v>
      </c>
      <c r="F120" s="109">
        <f t="shared" si="3"/>
        <v>150.7</v>
      </c>
    </row>
    <row r="121" spans="1:6" ht="27">
      <c r="A121" s="97"/>
      <c r="B121" s="97" t="s">
        <v>173</v>
      </c>
      <c r="C121" s="97"/>
      <c r="D121" s="239" t="s">
        <v>526</v>
      </c>
      <c r="E121" s="110">
        <f t="shared" si="3"/>
        <v>150.7</v>
      </c>
      <c r="F121" s="110">
        <f t="shared" si="3"/>
        <v>150.7</v>
      </c>
    </row>
    <row r="122" spans="1:6" ht="25.5">
      <c r="A122" s="111"/>
      <c r="B122" s="111" t="s">
        <v>188</v>
      </c>
      <c r="C122" s="116"/>
      <c r="D122" s="122" t="s">
        <v>348</v>
      </c>
      <c r="E122" s="26">
        <f t="shared" si="3"/>
        <v>150.7</v>
      </c>
      <c r="F122" s="26">
        <f t="shared" si="3"/>
        <v>150.7</v>
      </c>
    </row>
    <row r="123" spans="1:6" ht="25.5">
      <c r="A123" s="111"/>
      <c r="B123" s="111"/>
      <c r="C123" s="114" t="s">
        <v>351</v>
      </c>
      <c r="D123" s="113" t="s">
        <v>57</v>
      </c>
      <c r="E123" s="26">
        <v>150.7</v>
      </c>
      <c r="F123" s="26">
        <v>150.7</v>
      </c>
    </row>
    <row r="124" spans="1:6" ht="40.5">
      <c r="A124" s="151" t="s">
        <v>417</v>
      </c>
      <c r="B124" s="151"/>
      <c r="C124" s="151"/>
      <c r="D124" s="180" t="s">
        <v>56</v>
      </c>
      <c r="E124" s="100">
        <f>E125</f>
        <v>24281.500000000004</v>
      </c>
      <c r="F124" s="100">
        <f>F125</f>
        <v>24281.500000000004</v>
      </c>
    </row>
    <row r="125" spans="1:6" ht="25.5">
      <c r="A125" s="107"/>
      <c r="B125" s="107" t="s">
        <v>131</v>
      </c>
      <c r="C125" s="107"/>
      <c r="D125" s="249" t="s">
        <v>132</v>
      </c>
      <c r="E125" s="139">
        <f>E126</f>
        <v>24281.500000000004</v>
      </c>
      <c r="F125" s="139">
        <f>F126</f>
        <v>24281.500000000004</v>
      </c>
    </row>
    <row r="126" spans="1:6" ht="67.5">
      <c r="A126" s="111"/>
      <c r="B126" s="97" t="s">
        <v>133</v>
      </c>
      <c r="C126" s="250"/>
      <c r="D126" s="251" t="s">
        <v>134</v>
      </c>
      <c r="E126" s="110">
        <f>E127+E131</f>
        <v>24281.500000000004</v>
      </c>
      <c r="F126" s="110">
        <f>F127+F131</f>
        <v>24281.500000000004</v>
      </c>
    </row>
    <row r="127" spans="1:6" ht="25.5">
      <c r="A127" s="111"/>
      <c r="B127" s="111" t="s">
        <v>135</v>
      </c>
      <c r="C127" s="111"/>
      <c r="D127" s="253" t="s">
        <v>136</v>
      </c>
      <c r="E127" s="26">
        <f>E128+E129+E130</f>
        <v>23481.500000000004</v>
      </c>
      <c r="F127" s="26">
        <f>F128+F129+F130</f>
        <v>23481.500000000004</v>
      </c>
    </row>
    <row r="128" spans="1:6" ht="51">
      <c r="A128" s="111"/>
      <c r="B128" s="111"/>
      <c r="C128" s="111" t="s">
        <v>350</v>
      </c>
      <c r="D128" s="255" t="s">
        <v>523</v>
      </c>
      <c r="E128" s="26">
        <v>19920.2</v>
      </c>
      <c r="F128" s="26">
        <v>19920.2</v>
      </c>
    </row>
    <row r="129" spans="1:6" ht="25.5">
      <c r="A129" s="111"/>
      <c r="B129" s="111"/>
      <c r="C129" s="111" t="s">
        <v>351</v>
      </c>
      <c r="D129" s="256" t="s">
        <v>57</v>
      </c>
      <c r="E129" s="26">
        <v>3222.4</v>
      </c>
      <c r="F129" s="26">
        <v>3222.4</v>
      </c>
    </row>
    <row r="130" spans="1:6" ht="12.75">
      <c r="A130" s="111"/>
      <c r="B130" s="111"/>
      <c r="C130" s="111" t="s">
        <v>352</v>
      </c>
      <c r="D130" s="256" t="s">
        <v>353</v>
      </c>
      <c r="E130" s="26">
        <v>338.9</v>
      </c>
      <c r="F130" s="26">
        <v>338.9</v>
      </c>
    </row>
    <row r="131" spans="1:6" ht="25.5">
      <c r="A131" s="111"/>
      <c r="B131" s="111" t="s">
        <v>137</v>
      </c>
      <c r="C131" s="111"/>
      <c r="D131" s="253" t="s">
        <v>138</v>
      </c>
      <c r="E131" s="26">
        <f>E132</f>
        <v>800</v>
      </c>
      <c r="F131" s="26">
        <f>F132</f>
        <v>800</v>
      </c>
    </row>
    <row r="132" spans="1:6" ht="25.5">
      <c r="A132" s="111"/>
      <c r="B132" s="257"/>
      <c r="C132" s="111" t="s">
        <v>351</v>
      </c>
      <c r="D132" s="256" t="s">
        <v>57</v>
      </c>
      <c r="E132" s="26">
        <v>800</v>
      </c>
      <c r="F132" s="26">
        <v>800</v>
      </c>
    </row>
    <row r="133" spans="1:6" ht="12.75">
      <c r="A133" s="125" t="s">
        <v>418</v>
      </c>
      <c r="B133" s="98"/>
      <c r="C133" s="126"/>
      <c r="D133" s="258" t="s">
        <v>419</v>
      </c>
      <c r="E133" s="109">
        <f>E134+E139+E152+E171</f>
        <v>335807.6</v>
      </c>
      <c r="F133" s="109">
        <f>F134+F139+F152+F171</f>
        <v>452819</v>
      </c>
    </row>
    <row r="134" spans="1:6" ht="13.5">
      <c r="A134" s="151" t="s">
        <v>370</v>
      </c>
      <c r="B134" s="151"/>
      <c r="C134" s="265"/>
      <c r="D134" s="243" t="s">
        <v>371</v>
      </c>
      <c r="E134" s="110">
        <f>E135</f>
        <v>2182.2</v>
      </c>
      <c r="F134" s="110">
        <f>F135</f>
        <v>2182.2</v>
      </c>
    </row>
    <row r="135" spans="1:6" ht="25.5">
      <c r="A135" s="98"/>
      <c r="B135" s="107" t="s">
        <v>131</v>
      </c>
      <c r="C135" s="111"/>
      <c r="D135" s="266" t="s">
        <v>132</v>
      </c>
      <c r="E135" s="139">
        <f>E137</f>
        <v>2182.2</v>
      </c>
      <c r="F135" s="139">
        <f>F137</f>
        <v>2182.2</v>
      </c>
    </row>
    <row r="136" spans="1:6" ht="27">
      <c r="A136" s="97"/>
      <c r="B136" s="97" t="s">
        <v>189</v>
      </c>
      <c r="C136" s="97"/>
      <c r="D136" s="239" t="s">
        <v>190</v>
      </c>
      <c r="E136" s="100">
        <f>E137</f>
        <v>2182.2</v>
      </c>
      <c r="F136" s="100">
        <f>F137</f>
        <v>2182.2</v>
      </c>
    </row>
    <row r="137" spans="1:6" ht="12.75">
      <c r="A137" s="98"/>
      <c r="B137" s="111" t="s">
        <v>191</v>
      </c>
      <c r="C137" s="284"/>
      <c r="D137" s="268" t="s">
        <v>192</v>
      </c>
      <c r="E137" s="26">
        <f>E138</f>
        <v>2182.2</v>
      </c>
      <c r="F137" s="26">
        <f>F138</f>
        <v>2182.2</v>
      </c>
    </row>
    <row r="138" spans="1:6" ht="25.5">
      <c r="A138" s="98"/>
      <c r="B138" s="111"/>
      <c r="C138" s="114" t="s">
        <v>351</v>
      </c>
      <c r="D138" s="113" t="s">
        <v>57</v>
      </c>
      <c r="E138" s="26">
        <v>2182.2</v>
      </c>
      <c r="F138" s="26">
        <v>2182.2</v>
      </c>
    </row>
    <row r="139" spans="1:6" ht="13.5">
      <c r="A139" s="97" t="s">
        <v>364</v>
      </c>
      <c r="B139" s="97"/>
      <c r="C139" s="97"/>
      <c r="D139" s="239" t="s">
        <v>365</v>
      </c>
      <c r="E139" s="100">
        <f>E148+E140</f>
        <v>51753.4</v>
      </c>
      <c r="F139" s="100">
        <f>F148+F140</f>
        <v>51753.4</v>
      </c>
    </row>
    <row r="140" spans="1:6" ht="13.5">
      <c r="A140" s="33"/>
      <c r="B140" s="146" t="s">
        <v>308</v>
      </c>
      <c r="C140" s="146"/>
      <c r="D140" s="108" t="s">
        <v>309</v>
      </c>
      <c r="E140" s="7">
        <f>E141</f>
        <v>51721.200000000004</v>
      </c>
      <c r="F140" s="7">
        <f>F141</f>
        <v>51721.200000000004</v>
      </c>
    </row>
    <row r="141" spans="1:6" ht="13.5">
      <c r="A141" s="33"/>
      <c r="B141" s="147" t="s">
        <v>453</v>
      </c>
      <c r="C141" s="147"/>
      <c r="D141" s="148" t="s">
        <v>454</v>
      </c>
      <c r="E141" s="8">
        <f>E142+E146</f>
        <v>51721.200000000004</v>
      </c>
      <c r="F141" s="8">
        <f>F142+F146</f>
        <v>51721.200000000004</v>
      </c>
    </row>
    <row r="142" spans="1:6" ht="13.5">
      <c r="A142" s="33"/>
      <c r="B142" s="111" t="s">
        <v>240</v>
      </c>
      <c r="C142" s="111"/>
      <c r="D142" s="122" t="s">
        <v>515</v>
      </c>
      <c r="E142" s="9">
        <f>SUM(E143:E145)</f>
        <v>6376.300000000001</v>
      </c>
      <c r="F142" s="9">
        <f>SUM(F143:F145)</f>
        <v>6376.300000000001</v>
      </c>
    </row>
    <row r="143" spans="1:6" ht="51.75">
      <c r="A143" s="33"/>
      <c r="B143" s="111"/>
      <c r="C143" s="36" t="s">
        <v>350</v>
      </c>
      <c r="D143" s="90" t="s">
        <v>523</v>
      </c>
      <c r="E143" s="9">
        <v>5211.3</v>
      </c>
      <c r="F143" s="9">
        <v>5211.3</v>
      </c>
    </row>
    <row r="144" spans="1:6" ht="26.25">
      <c r="A144" s="33"/>
      <c r="B144" s="111"/>
      <c r="C144" s="36" t="s">
        <v>351</v>
      </c>
      <c r="D144" s="90" t="s">
        <v>57</v>
      </c>
      <c r="E144" s="9">
        <v>1140.9</v>
      </c>
      <c r="F144" s="9">
        <v>1140.9</v>
      </c>
    </row>
    <row r="145" spans="1:6" ht="13.5">
      <c r="A145" s="33"/>
      <c r="B145" s="111"/>
      <c r="C145" s="36" t="s">
        <v>352</v>
      </c>
      <c r="D145" s="90" t="s">
        <v>353</v>
      </c>
      <c r="E145" s="9">
        <v>24.1</v>
      </c>
      <c r="F145" s="9">
        <v>24.1</v>
      </c>
    </row>
    <row r="146" spans="1:6" ht="13.5">
      <c r="A146" s="33"/>
      <c r="B146" s="149" t="s">
        <v>455</v>
      </c>
      <c r="C146" s="149"/>
      <c r="D146" s="150" t="s">
        <v>456</v>
      </c>
      <c r="E146" s="26">
        <f>E147</f>
        <v>45344.9</v>
      </c>
      <c r="F146" s="26">
        <f>F147</f>
        <v>45344.9</v>
      </c>
    </row>
    <row r="147" spans="1:6" ht="13.5">
      <c r="A147" s="33"/>
      <c r="B147" s="149"/>
      <c r="C147" s="149" t="s">
        <v>352</v>
      </c>
      <c r="D147" s="150" t="s">
        <v>353</v>
      </c>
      <c r="E147" s="29">
        <v>45344.9</v>
      </c>
      <c r="F147" s="29">
        <v>45344.9</v>
      </c>
    </row>
    <row r="148" spans="1:6" ht="26.25">
      <c r="A148" s="97"/>
      <c r="B148" s="107" t="s">
        <v>171</v>
      </c>
      <c r="C148" s="111"/>
      <c r="D148" s="266" t="s">
        <v>172</v>
      </c>
      <c r="E148" s="139">
        <f aca="true" t="shared" si="4" ref="E148:F150">E149</f>
        <v>32.2</v>
      </c>
      <c r="F148" s="139">
        <f t="shared" si="4"/>
        <v>32.2</v>
      </c>
    </row>
    <row r="149" spans="1:6" ht="27">
      <c r="A149" s="97"/>
      <c r="B149" s="97" t="s">
        <v>173</v>
      </c>
      <c r="C149" s="97"/>
      <c r="D149" s="239" t="s">
        <v>526</v>
      </c>
      <c r="E149" s="100">
        <f t="shared" si="4"/>
        <v>32.2</v>
      </c>
      <c r="F149" s="100">
        <f t="shared" si="4"/>
        <v>32.2</v>
      </c>
    </row>
    <row r="150" spans="1:6" ht="64.5">
      <c r="A150" s="97"/>
      <c r="B150" s="111" t="s">
        <v>193</v>
      </c>
      <c r="C150" s="114"/>
      <c r="D150" s="115" t="s">
        <v>451</v>
      </c>
      <c r="E150" s="26">
        <f t="shared" si="4"/>
        <v>32.2</v>
      </c>
      <c r="F150" s="26">
        <f t="shared" si="4"/>
        <v>32.2</v>
      </c>
    </row>
    <row r="151" spans="1:6" ht="51.75">
      <c r="A151" s="97"/>
      <c r="B151" s="111"/>
      <c r="C151" s="114" t="s">
        <v>350</v>
      </c>
      <c r="D151" s="113" t="s">
        <v>523</v>
      </c>
      <c r="E151" s="26">
        <v>32.2</v>
      </c>
      <c r="F151" s="26">
        <v>32.2</v>
      </c>
    </row>
    <row r="152" spans="1:6" ht="13.5">
      <c r="A152" s="151" t="s">
        <v>446</v>
      </c>
      <c r="B152" s="151"/>
      <c r="C152" s="151"/>
      <c r="D152" s="162" t="s">
        <v>447</v>
      </c>
      <c r="E152" s="7">
        <f>E153+E157</f>
        <v>279884.8</v>
      </c>
      <c r="F152" s="7">
        <f>F153+F157</f>
        <v>396896.2</v>
      </c>
    </row>
    <row r="153" spans="1:6" ht="13.5">
      <c r="A153" s="151"/>
      <c r="B153" s="146" t="s">
        <v>308</v>
      </c>
      <c r="C153" s="146"/>
      <c r="D153" s="108" t="s">
        <v>309</v>
      </c>
      <c r="E153" s="7">
        <f aca="true" t="shared" si="5" ref="E153:F155">E154</f>
        <v>14000</v>
      </c>
      <c r="F153" s="7">
        <f t="shared" si="5"/>
        <v>94000</v>
      </c>
    </row>
    <row r="154" spans="1:6" ht="13.5">
      <c r="A154" s="151"/>
      <c r="B154" s="147" t="s">
        <v>475</v>
      </c>
      <c r="C154" s="147"/>
      <c r="D154" s="148" t="s">
        <v>476</v>
      </c>
      <c r="E154" s="8">
        <f t="shared" si="5"/>
        <v>14000</v>
      </c>
      <c r="F154" s="8">
        <f t="shared" si="5"/>
        <v>94000</v>
      </c>
    </row>
    <row r="155" spans="1:6" ht="26.25">
      <c r="A155" s="151"/>
      <c r="B155" s="149" t="s">
        <v>241</v>
      </c>
      <c r="C155" s="149"/>
      <c r="D155" s="150" t="s">
        <v>242</v>
      </c>
      <c r="E155" s="9">
        <f t="shared" si="5"/>
        <v>14000</v>
      </c>
      <c r="F155" s="9">
        <f t="shared" si="5"/>
        <v>94000</v>
      </c>
    </row>
    <row r="156" spans="1:6" ht="13.5">
      <c r="A156" s="151"/>
      <c r="B156" s="111"/>
      <c r="C156" s="114" t="s">
        <v>352</v>
      </c>
      <c r="D156" s="118" t="s">
        <v>353</v>
      </c>
      <c r="E156" s="29">
        <v>14000</v>
      </c>
      <c r="F156" s="29">
        <v>94000</v>
      </c>
    </row>
    <row r="157" spans="1:6" ht="26.25">
      <c r="A157" s="151"/>
      <c r="B157" s="98" t="s">
        <v>317</v>
      </c>
      <c r="C157" s="163"/>
      <c r="D157" s="154" t="s">
        <v>318</v>
      </c>
      <c r="E157" s="7">
        <f>E158</f>
        <v>265884.8</v>
      </c>
      <c r="F157" s="7">
        <f>F158</f>
        <v>302896.2</v>
      </c>
    </row>
    <row r="158" spans="1:6" ht="27">
      <c r="A158" s="151"/>
      <c r="B158" s="151" t="s">
        <v>483</v>
      </c>
      <c r="C158" s="151"/>
      <c r="D158" s="162" t="s">
        <v>484</v>
      </c>
      <c r="E158" s="8">
        <f>E159+E162+E164+E166+E168</f>
        <v>265884.8</v>
      </c>
      <c r="F158" s="8">
        <f>F159+F162+F164+F166+F168</f>
        <v>302896.2</v>
      </c>
    </row>
    <row r="159" spans="1:6" ht="39">
      <c r="A159" s="151"/>
      <c r="B159" s="35" t="s">
        <v>51</v>
      </c>
      <c r="C159" s="56"/>
      <c r="D159" s="189" t="s">
        <v>54</v>
      </c>
      <c r="E159" s="9">
        <f>E160</f>
        <v>172302</v>
      </c>
      <c r="F159" s="9">
        <f>F160</f>
        <v>172302</v>
      </c>
    </row>
    <row r="160" spans="1:6" ht="26.25">
      <c r="A160" s="151"/>
      <c r="B160" s="35" t="s">
        <v>52</v>
      </c>
      <c r="C160" s="35"/>
      <c r="D160" s="48" t="s">
        <v>53</v>
      </c>
      <c r="E160" s="9">
        <f>E161</f>
        <v>172302</v>
      </c>
      <c r="F160" s="9">
        <f>F161</f>
        <v>172302</v>
      </c>
    </row>
    <row r="161" spans="1:6" ht="26.25">
      <c r="A161" s="151"/>
      <c r="B161" s="35"/>
      <c r="C161" s="38" t="s">
        <v>356</v>
      </c>
      <c r="D161" s="39" t="s">
        <v>357</v>
      </c>
      <c r="E161" s="9">
        <v>172302</v>
      </c>
      <c r="F161" s="9">
        <v>172302</v>
      </c>
    </row>
    <row r="162" spans="1:6" ht="26.25">
      <c r="A162" s="151"/>
      <c r="B162" s="121" t="s">
        <v>485</v>
      </c>
      <c r="C162" s="151"/>
      <c r="D162" s="145" t="s">
        <v>486</v>
      </c>
      <c r="E162" s="29">
        <f>E163</f>
        <v>29235.8</v>
      </c>
      <c r="F162" s="29">
        <f>F163</f>
        <v>84000</v>
      </c>
    </row>
    <row r="163" spans="1:6" ht="26.25">
      <c r="A163" s="151"/>
      <c r="B163" s="151"/>
      <c r="C163" s="149" t="s">
        <v>351</v>
      </c>
      <c r="D163" s="150" t="s">
        <v>57</v>
      </c>
      <c r="E163" s="29">
        <v>29235.8</v>
      </c>
      <c r="F163" s="29">
        <v>84000</v>
      </c>
    </row>
    <row r="164" spans="1:6" ht="26.25">
      <c r="A164" s="151"/>
      <c r="B164" s="121" t="s">
        <v>487</v>
      </c>
      <c r="C164" s="151"/>
      <c r="D164" s="145" t="s">
        <v>229</v>
      </c>
      <c r="E164" s="29">
        <f>E165</f>
        <v>45939.3</v>
      </c>
      <c r="F164" s="29">
        <f>F165</f>
        <v>45939.3</v>
      </c>
    </row>
    <row r="165" spans="1:6" ht="26.25">
      <c r="A165" s="151"/>
      <c r="B165" s="121"/>
      <c r="C165" s="149" t="s">
        <v>351</v>
      </c>
      <c r="D165" s="150" t="s">
        <v>57</v>
      </c>
      <c r="E165" s="9">
        <v>45939.3</v>
      </c>
      <c r="F165" s="9">
        <v>45939.3</v>
      </c>
    </row>
    <row r="166" spans="1:6" ht="26.25">
      <c r="A166" s="151"/>
      <c r="B166" s="121" t="s">
        <v>488</v>
      </c>
      <c r="C166" s="151"/>
      <c r="D166" s="145" t="s">
        <v>230</v>
      </c>
      <c r="E166" s="9">
        <f>E167</f>
        <v>654.9</v>
      </c>
      <c r="F166" s="9">
        <f>F167</f>
        <v>654.9</v>
      </c>
    </row>
    <row r="167" spans="1:6" ht="26.25">
      <c r="A167" s="151"/>
      <c r="B167" s="151"/>
      <c r="C167" s="149" t="s">
        <v>351</v>
      </c>
      <c r="D167" s="150" t="s">
        <v>57</v>
      </c>
      <c r="E167" s="9">
        <v>654.9</v>
      </c>
      <c r="F167" s="9">
        <v>654.9</v>
      </c>
    </row>
    <row r="168" spans="1:6" ht="26.25">
      <c r="A168" s="151"/>
      <c r="B168" s="121" t="s">
        <v>231</v>
      </c>
      <c r="C168" s="121"/>
      <c r="D168" s="145" t="s">
        <v>74</v>
      </c>
      <c r="E168" s="9">
        <f>E169</f>
        <v>17752.8</v>
      </c>
      <c r="F168" s="9">
        <f>F169</f>
        <v>0</v>
      </c>
    </row>
    <row r="169" spans="1:6" ht="32.25" customHeight="1">
      <c r="A169" s="151"/>
      <c r="B169" s="121" t="s">
        <v>232</v>
      </c>
      <c r="C169" s="149"/>
      <c r="D169" s="268" t="s">
        <v>233</v>
      </c>
      <c r="E169" s="9">
        <f>E170</f>
        <v>17752.8</v>
      </c>
      <c r="F169" s="9">
        <f>F170</f>
        <v>0</v>
      </c>
    </row>
    <row r="170" spans="1:6" ht="26.25">
      <c r="A170" s="151"/>
      <c r="B170" s="121"/>
      <c r="C170" s="121" t="s">
        <v>358</v>
      </c>
      <c r="D170" s="145" t="s">
        <v>77</v>
      </c>
      <c r="E170" s="9">
        <v>17752.8</v>
      </c>
      <c r="F170" s="9">
        <v>0</v>
      </c>
    </row>
    <row r="171" spans="1:6" ht="13.5">
      <c r="A171" s="127" t="s">
        <v>401</v>
      </c>
      <c r="B171" s="111"/>
      <c r="C171" s="128"/>
      <c r="D171" s="129" t="s">
        <v>402</v>
      </c>
      <c r="E171" s="130">
        <f>E187+E172</f>
        <v>1987.2</v>
      </c>
      <c r="F171" s="130">
        <f>F187+F172</f>
        <v>1987.2</v>
      </c>
    </row>
    <row r="172" spans="1:6" ht="26.25">
      <c r="A172" s="127"/>
      <c r="B172" s="107" t="s">
        <v>457</v>
      </c>
      <c r="C172" s="153"/>
      <c r="D172" s="154" t="s">
        <v>458</v>
      </c>
      <c r="E172" s="7">
        <f>E173+E178</f>
        <v>1300</v>
      </c>
      <c r="F172" s="7">
        <f>F173+F178</f>
        <v>1300</v>
      </c>
    </row>
    <row r="173" spans="1:6" ht="40.5">
      <c r="A173" s="127"/>
      <c r="B173" s="151" t="s">
        <v>459</v>
      </c>
      <c r="C173" s="152"/>
      <c r="D173" s="155" t="s">
        <v>460</v>
      </c>
      <c r="E173" s="8">
        <f>E174+E176</f>
        <v>100</v>
      </c>
      <c r="F173" s="8">
        <f>F174+F176</f>
        <v>100</v>
      </c>
    </row>
    <row r="174" spans="1:6" ht="13.5">
      <c r="A174" s="127"/>
      <c r="B174" s="121" t="s">
        <v>461</v>
      </c>
      <c r="C174" s="153"/>
      <c r="D174" s="150" t="s">
        <v>462</v>
      </c>
      <c r="E174" s="9">
        <f>E175</f>
        <v>15</v>
      </c>
      <c r="F174" s="9">
        <f>F175</f>
        <v>15</v>
      </c>
    </row>
    <row r="175" spans="1:6" ht="26.25">
      <c r="A175" s="127"/>
      <c r="B175" s="121"/>
      <c r="C175" s="121" t="s">
        <v>356</v>
      </c>
      <c r="D175" s="122" t="s">
        <v>357</v>
      </c>
      <c r="E175" s="29">
        <v>15</v>
      </c>
      <c r="F175" s="29">
        <v>15</v>
      </c>
    </row>
    <row r="176" spans="1:6" ht="13.5">
      <c r="A176" s="127"/>
      <c r="B176" s="121" t="s">
        <v>463</v>
      </c>
      <c r="C176" s="153"/>
      <c r="D176" s="150" t="s">
        <v>464</v>
      </c>
      <c r="E176" s="29">
        <f>E177</f>
        <v>85</v>
      </c>
      <c r="F176" s="29">
        <f>F177</f>
        <v>85</v>
      </c>
    </row>
    <row r="177" spans="1:6" ht="26.25">
      <c r="A177" s="127"/>
      <c r="B177" s="121"/>
      <c r="C177" s="121" t="s">
        <v>356</v>
      </c>
      <c r="D177" s="122" t="s">
        <v>357</v>
      </c>
      <c r="E177" s="29">
        <v>85</v>
      </c>
      <c r="F177" s="29">
        <v>85</v>
      </c>
    </row>
    <row r="178" spans="1:6" ht="40.5">
      <c r="A178" s="127"/>
      <c r="B178" s="151" t="s">
        <v>465</v>
      </c>
      <c r="C178" s="156"/>
      <c r="D178" s="155" t="s">
        <v>466</v>
      </c>
      <c r="E178" s="75">
        <f>E179+E181+E183+E185</f>
        <v>1200</v>
      </c>
      <c r="F178" s="75">
        <f>F179+F181+F183+F185</f>
        <v>1200</v>
      </c>
    </row>
    <row r="179" spans="1:6" ht="51.75">
      <c r="A179" s="127"/>
      <c r="B179" s="121" t="s">
        <v>467</v>
      </c>
      <c r="C179" s="157"/>
      <c r="D179" s="150" t="s">
        <v>468</v>
      </c>
      <c r="E179" s="29">
        <f>E180</f>
        <v>120</v>
      </c>
      <c r="F179" s="29">
        <f>F180</f>
        <v>120</v>
      </c>
    </row>
    <row r="180" spans="1:6" ht="26.25">
      <c r="A180" s="127"/>
      <c r="B180" s="121"/>
      <c r="C180" s="121" t="s">
        <v>356</v>
      </c>
      <c r="D180" s="122" t="s">
        <v>357</v>
      </c>
      <c r="E180" s="9">
        <v>120</v>
      </c>
      <c r="F180" s="9">
        <v>120</v>
      </c>
    </row>
    <row r="181" spans="1:6" ht="26.25">
      <c r="A181" s="127"/>
      <c r="B181" s="121" t="s">
        <v>469</v>
      </c>
      <c r="C181" s="149"/>
      <c r="D181" s="150" t="s">
        <v>470</v>
      </c>
      <c r="E181" s="9">
        <f>E182</f>
        <v>305</v>
      </c>
      <c r="F181" s="9">
        <f>F182</f>
        <v>305</v>
      </c>
    </row>
    <row r="182" spans="1:6" ht="26.25">
      <c r="A182" s="127"/>
      <c r="B182" s="151"/>
      <c r="C182" s="121" t="s">
        <v>356</v>
      </c>
      <c r="D182" s="122" t="s">
        <v>357</v>
      </c>
      <c r="E182" s="9">
        <v>305</v>
      </c>
      <c r="F182" s="9">
        <v>305</v>
      </c>
    </row>
    <row r="183" spans="1:6" ht="26.25">
      <c r="A183" s="127"/>
      <c r="B183" s="121" t="s">
        <v>471</v>
      </c>
      <c r="C183" s="149"/>
      <c r="D183" s="150" t="s">
        <v>472</v>
      </c>
      <c r="E183" s="9">
        <f>E184</f>
        <v>400</v>
      </c>
      <c r="F183" s="9">
        <f>F184</f>
        <v>400</v>
      </c>
    </row>
    <row r="184" spans="1:6" ht="13.5">
      <c r="A184" s="127"/>
      <c r="B184" s="121"/>
      <c r="C184" s="149" t="s">
        <v>352</v>
      </c>
      <c r="D184" s="150" t="s">
        <v>353</v>
      </c>
      <c r="E184" s="9">
        <v>400</v>
      </c>
      <c r="F184" s="9">
        <v>400</v>
      </c>
    </row>
    <row r="185" spans="1:6" ht="13.5">
      <c r="A185" s="127"/>
      <c r="B185" s="121" t="s">
        <v>473</v>
      </c>
      <c r="C185" s="158"/>
      <c r="D185" s="150" t="s">
        <v>474</v>
      </c>
      <c r="E185" s="9">
        <f>E186</f>
        <v>375</v>
      </c>
      <c r="F185" s="9">
        <f>F186</f>
        <v>375</v>
      </c>
    </row>
    <row r="186" spans="1:6" ht="26.25">
      <c r="A186" s="127"/>
      <c r="B186" s="121"/>
      <c r="C186" s="121" t="s">
        <v>356</v>
      </c>
      <c r="D186" s="122" t="s">
        <v>357</v>
      </c>
      <c r="E186" s="29">
        <v>375</v>
      </c>
      <c r="F186" s="29">
        <v>375</v>
      </c>
    </row>
    <row r="187" spans="1:6" ht="26.25">
      <c r="A187" s="127"/>
      <c r="B187" s="98" t="s">
        <v>103</v>
      </c>
      <c r="C187" s="240"/>
      <c r="D187" s="241" t="s">
        <v>104</v>
      </c>
      <c r="E187" s="130">
        <f>E188</f>
        <v>687.2</v>
      </c>
      <c r="F187" s="130">
        <f>F188</f>
        <v>687.2</v>
      </c>
    </row>
    <row r="188" spans="1:6" ht="27">
      <c r="A188" s="131"/>
      <c r="B188" s="97" t="s">
        <v>111</v>
      </c>
      <c r="C188" s="240"/>
      <c r="D188" s="243" t="s">
        <v>112</v>
      </c>
      <c r="E188" s="132">
        <f>E189+E191</f>
        <v>687.2</v>
      </c>
      <c r="F188" s="132">
        <f>F189+F191</f>
        <v>687.2</v>
      </c>
    </row>
    <row r="189" spans="1:6" ht="12.75">
      <c r="A189" s="140"/>
      <c r="B189" s="111" t="s">
        <v>139</v>
      </c>
      <c r="C189" s="112"/>
      <c r="D189" s="141" t="s">
        <v>108</v>
      </c>
      <c r="E189" s="135">
        <f>E190</f>
        <v>347.2</v>
      </c>
      <c r="F189" s="135">
        <f>F190</f>
        <v>347.2</v>
      </c>
    </row>
    <row r="190" spans="1:6" ht="26.25">
      <c r="A190" s="127"/>
      <c r="B190" s="111"/>
      <c r="C190" s="114" t="s">
        <v>351</v>
      </c>
      <c r="D190" s="113" t="s">
        <v>57</v>
      </c>
      <c r="E190" s="135">
        <v>347.2</v>
      </c>
      <c r="F190" s="135">
        <v>347.2</v>
      </c>
    </row>
    <row r="191" spans="1:6" ht="64.5">
      <c r="A191" s="127"/>
      <c r="B191" s="111" t="s">
        <v>140</v>
      </c>
      <c r="C191" s="112"/>
      <c r="D191" s="141" t="s">
        <v>32</v>
      </c>
      <c r="E191" s="26">
        <f>E192</f>
        <v>340</v>
      </c>
      <c r="F191" s="26">
        <f>F192</f>
        <v>340</v>
      </c>
    </row>
    <row r="192" spans="1:6" ht="26.25">
      <c r="A192" s="127"/>
      <c r="B192" s="111"/>
      <c r="C192" s="114" t="s">
        <v>351</v>
      </c>
      <c r="D192" s="113" t="s">
        <v>57</v>
      </c>
      <c r="E192" s="26">
        <v>340</v>
      </c>
      <c r="F192" s="26">
        <v>340</v>
      </c>
    </row>
    <row r="193" spans="1:6" ht="12.75">
      <c r="A193" s="125" t="s">
        <v>420</v>
      </c>
      <c r="B193" s="98"/>
      <c r="C193" s="126"/>
      <c r="D193" s="258" t="s">
        <v>421</v>
      </c>
      <c r="E193" s="109">
        <f>E194+E207+E218+E244</f>
        <v>737553.7999999999</v>
      </c>
      <c r="F193" s="109">
        <f>F194+F207+F218+F244</f>
        <v>893113.4</v>
      </c>
    </row>
    <row r="194" spans="1:6" ht="13.5">
      <c r="A194" s="127" t="s">
        <v>422</v>
      </c>
      <c r="B194" s="111"/>
      <c r="C194" s="128"/>
      <c r="D194" s="129" t="s">
        <v>423</v>
      </c>
      <c r="E194" s="130">
        <f>E203+E195</f>
        <v>534928.8</v>
      </c>
      <c r="F194" s="130">
        <f>F203+F195</f>
        <v>574628.8</v>
      </c>
    </row>
    <row r="195" spans="1:6" ht="13.5">
      <c r="A195" s="127"/>
      <c r="B195" s="146" t="s">
        <v>308</v>
      </c>
      <c r="C195" s="146"/>
      <c r="D195" s="108" t="s">
        <v>309</v>
      </c>
      <c r="E195" s="27">
        <f>E196</f>
        <v>34928.8</v>
      </c>
      <c r="F195" s="27">
        <f>F196</f>
        <v>34928.8</v>
      </c>
    </row>
    <row r="196" spans="1:6" ht="13.5">
      <c r="A196" s="127"/>
      <c r="B196" s="151" t="s">
        <v>475</v>
      </c>
      <c r="C196" s="159"/>
      <c r="D196" s="160" t="s">
        <v>476</v>
      </c>
      <c r="E196" s="75">
        <f>E197+E199+E201</f>
        <v>34928.8</v>
      </c>
      <c r="F196" s="75">
        <f>F197+F199+F201</f>
        <v>34928.8</v>
      </c>
    </row>
    <row r="197" spans="1:6" ht="39">
      <c r="A197" s="127"/>
      <c r="B197" s="121" t="s">
        <v>477</v>
      </c>
      <c r="C197" s="126"/>
      <c r="D197" s="161" t="s">
        <v>243</v>
      </c>
      <c r="E197" s="29">
        <f>E198</f>
        <v>5000</v>
      </c>
      <c r="F197" s="29">
        <f>F198</f>
        <v>5000</v>
      </c>
    </row>
    <row r="198" spans="1:6" ht="26.25">
      <c r="A198" s="127"/>
      <c r="B198" s="121"/>
      <c r="C198" s="149" t="s">
        <v>351</v>
      </c>
      <c r="D198" s="150" t="s">
        <v>57</v>
      </c>
      <c r="E198" s="9">
        <v>5000</v>
      </c>
      <c r="F198" s="9">
        <v>5000</v>
      </c>
    </row>
    <row r="199" spans="1:6" ht="26.25">
      <c r="A199" s="127"/>
      <c r="B199" s="121" t="s">
        <v>478</v>
      </c>
      <c r="C199" s="126"/>
      <c r="D199" s="161" t="s">
        <v>479</v>
      </c>
      <c r="E199" s="9">
        <f>E200</f>
        <v>28928.8</v>
      </c>
      <c r="F199" s="9">
        <f>F200</f>
        <v>28928.8</v>
      </c>
    </row>
    <row r="200" spans="1:6" ht="13.5">
      <c r="A200" s="127"/>
      <c r="B200" s="121"/>
      <c r="C200" s="149" t="s">
        <v>352</v>
      </c>
      <c r="D200" s="150" t="s">
        <v>353</v>
      </c>
      <c r="E200" s="9">
        <v>28928.8</v>
      </c>
      <c r="F200" s="9">
        <v>28928.8</v>
      </c>
    </row>
    <row r="201" spans="1:6" ht="26.25">
      <c r="A201" s="127"/>
      <c r="B201" s="121" t="s">
        <v>480</v>
      </c>
      <c r="C201" s="126"/>
      <c r="D201" s="161" t="s">
        <v>481</v>
      </c>
      <c r="E201" s="9">
        <f>E202</f>
        <v>1000</v>
      </c>
      <c r="F201" s="9">
        <f>F202</f>
        <v>1000</v>
      </c>
    </row>
    <row r="202" spans="1:6" ht="13.5">
      <c r="A202" s="127"/>
      <c r="B202" s="63"/>
      <c r="C202" s="149" t="s">
        <v>352</v>
      </c>
      <c r="D202" s="150" t="s">
        <v>353</v>
      </c>
      <c r="E202" s="29">
        <v>1000</v>
      </c>
      <c r="F202" s="29">
        <v>1000</v>
      </c>
    </row>
    <row r="203" spans="1:6" ht="26.25">
      <c r="A203" s="131"/>
      <c r="B203" s="98" t="s">
        <v>103</v>
      </c>
      <c r="C203" s="240"/>
      <c r="D203" s="241" t="s">
        <v>104</v>
      </c>
      <c r="E203" s="132">
        <f aca="true" t="shared" si="6" ref="E203:F205">E204</f>
        <v>500000</v>
      </c>
      <c r="F203" s="132">
        <f t="shared" si="6"/>
        <v>539700</v>
      </c>
    </row>
    <row r="204" spans="1:6" ht="27">
      <c r="A204" s="140"/>
      <c r="B204" s="97" t="s">
        <v>115</v>
      </c>
      <c r="C204" s="240"/>
      <c r="D204" s="243" t="s">
        <v>116</v>
      </c>
      <c r="E204" s="135">
        <f t="shared" si="6"/>
        <v>500000</v>
      </c>
      <c r="F204" s="135">
        <f t="shared" si="6"/>
        <v>539700</v>
      </c>
    </row>
    <row r="205" spans="1:6" ht="26.25">
      <c r="A205" s="127"/>
      <c r="B205" s="111" t="s">
        <v>141</v>
      </c>
      <c r="C205" s="112"/>
      <c r="D205" s="141" t="s">
        <v>142</v>
      </c>
      <c r="E205" s="135">
        <f t="shared" si="6"/>
        <v>500000</v>
      </c>
      <c r="F205" s="135">
        <f t="shared" si="6"/>
        <v>539700</v>
      </c>
    </row>
    <row r="206" spans="1:6" ht="26.25">
      <c r="A206" s="127"/>
      <c r="B206" s="111"/>
      <c r="C206" s="114" t="s">
        <v>358</v>
      </c>
      <c r="D206" s="145" t="s">
        <v>77</v>
      </c>
      <c r="E206" s="26">
        <v>500000</v>
      </c>
      <c r="F206" s="26">
        <v>539700</v>
      </c>
    </row>
    <row r="207" spans="1:6" ht="13.5">
      <c r="A207" s="127" t="s">
        <v>424</v>
      </c>
      <c r="B207" s="151"/>
      <c r="C207" s="126"/>
      <c r="D207" s="160" t="s">
        <v>425</v>
      </c>
      <c r="E207" s="8">
        <f>E208+E213</f>
        <v>14114.2</v>
      </c>
      <c r="F207" s="8">
        <f>F208+F213</f>
        <v>20467.3</v>
      </c>
    </row>
    <row r="208" spans="1:6" ht="13.5">
      <c r="A208" s="127"/>
      <c r="B208" s="107" t="s">
        <v>308</v>
      </c>
      <c r="C208" s="146"/>
      <c r="D208" s="108" t="s">
        <v>309</v>
      </c>
      <c r="E208" s="7">
        <f aca="true" t="shared" si="7" ref="E208:F211">E209</f>
        <v>5500</v>
      </c>
      <c r="F208" s="7">
        <f t="shared" si="7"/>
        <v>0</v>
      </c>
    </row>
    <row r="209" spans="1:6" ht="27">
      <c r="A209" s="127"/>
      <c r="B209" s="151" t="s">
        <v>310</v>
      </c>
      <c r="C209" s="151"/>
      <c r="D209" s="162" t="s">
        <v>482</v>
      </c>
      <c r="E209" s="75">
        <f t="shared" si="7"/>
        <v>5500</v>
      </c>
      <c r="F209" s="75">
        <f t="shared" si="7"/>
        <v>0</v>
      </c>
    </row>
    <row r="210" spans="1:6" ht="26.25">
      <c r="A210" s="127"/>
      <c r="B210" s="121" t="s">
        <v>311</v>
      </c>
      <c r="C210" s="121"/>
      <c r="D210" s="145" t="s">
        <v>74</v>
      </c>
      <c r="E210" s="29">
        <f t="shared" si="7"/>
        <v>5500</v>
      </c>
      <c r="F210" s="29">
        <f t="shared" si="7"/>
        <v>0</v>
      </c>
    </row>
    <row r="211" spans="1:6" ht="13.5">
      <c r="A211" s="127"/>
      <c r="B211" s="121" t="s">
        <v>312</v>
      </c>
      <c r="C211" s="121"/>
      <c r="D211" s="145" t="s">
        <v>33</v>
      </c>
      <c r="E211" s="29">
        <f t="shared" si="7"/>
        <v>5500</v>
      </c>
      <c r="F211" s="29">
        <f t="shared" si="7"/>
        <v>0</v>
      </c>
    </row>
    <row r="212" spans="1:6" ht="26.25">
      <c r="A212" s="127"/>
      <c r="B212" s="151"/>
      <c r="C212" s="121" t="s">
        <v>358</v>
      </c>
      <c r="D212" s="145" t="s">
        <v>77</v>
      </c>
      <c r="E212" s="9">
        <v>5500</v>
      </c>
      <c r="F212" s="9">
        <v>0</v>
      </c>
    </row>
    <row r="213" spans="1:6" ht="26.25">
      <c r="A213" s="127"/>
      <c r="B213" s="107" t="s">
        <v>317</v>
      </c>
      <c r="C213" s="131"/>
      <c r="D213" s="299" t="s">
        <v>318</v>
      </c>
      <c r="E213" s="7">
        <f aca="true" t="shared" si="8" ref="E213:F216">E214</f>
        <v>8614.2</v>
      </c>
      <c r="F213" s="7">
        <f t="shared" si="8"/>
        <v>20467.3</v>
      </c>
    </row>
    <row r="214" spans="1:6" ht="27">
      <c r="A214" s="127"/>
      <c r="B214" s="152" t="s">
        <v>500</v>
      </c>
      <c r="C214" s="152"/>
      <c r="D214" s="165" t="s">
        <v>501</v>
      </c>
      <c r="E214" s="8">
        <f>E215</f>
        <v>8614.2</v>
      </c>
      <c r="F214" s="8">
        <f>F215</f>
        <v>20467.3</v>
      </c>
    </row>
    <row r="215" spans="1:6" ht="26.25">
      <c r="A215" s="127"/>
      <c r="B215" s="121" t="s">
        <v>311</v>
      </c>
      <c r="C215" s="121"/>
      <c r="D215" s="145" t="s">
        <v>74</v>
      </c>
      <c r="E215" s="8">
        <f>E216</f>
        <v>8614.2</v>
      </c>
      <c r="F215" s="8">
        <f>F216</f>
        <v>20467.3</v>
      </c>
    </row>
    <row r="216" spans="1:6" ht="13.5">
      <c r="A216" s="127"/>
      <c r="B216" s="121" t="s">
        <v>244</v>
      </c>
      <c r="C216" s="121"/>
      <c r="D216" s="145" t="s">
        <v>245</v>
      </c>
      <c r="E216" s="9">
        <f t="shared" si="8"/>
        <v>8614.2</v>
      </c>
      <c r="F216" s="9">
        <f t="shared" si="8"/>
        <v>20467.3</v>
      </c>
    </row>
    <row r="217" spans="1:6" ht="26.25">
      <c r="A217" s="127"/>
      <c r="B217" s="121"/>
      <c r="C217" s="119" t="s">
        <v>358</v>
      </c>
      <c r="D217" s="145" t="s">
        <v>77</v>
      </c>
      <c r="E217" s="9">
        <v>8614.2</v>
      </c>
      <c r="F217" s="9">
        <v>20467.3</v>
      </c>
    </row>
    <row r="218" spans="1:6" ht="13.5">
      <c r="A218" s="152" t="s">
        <v>386</v>
      </c>
      <c r="B218" s="151"/>
      <c r="C218" s="152"/>
      <c r="D218" s="165" t="s">
        <v>387</v>
      </c>
      <c r="E218" s="8">
        <f>E219</f>
        <v>168161.59999999998</v>
      </c>
      <c r="F218" s="8">
        <f>F219</f>
        <v>277668.1</v>
      </c>
    </row>
    <row r="219" spans="1:6" ht="26.25">
      <c r="A219" s="127"/>
      <c r="B219" s="107" t="s">
        <v>317</v>
      </c>
      <c r="C219" s="153"/>
      <c r="D219" s="164" t="s">
        <v>318</v>
      </c>
      <c r="E219" s="7">
        <f>E220+E241</f>
        <v>168161.59999999998</v>
      </c>
      <c r="F219" s="7">
        <f>F220+F241</f>
        <v>277668.1</v>
      </c>
    </row>
    <row r="220" spans="1:6" ht="27">
      <c r="A220" s="127"/>
      <c r="B220" s="151" t="s">
        <v>319</v>
      </c>
      <c r="C220" s="152"/>
      <c r="D220" s="165" t="s">
        <v>320</v>
      </c>
      <c r="E220" s="8">
        <f>E221+E223+E225+E228+E230+E237+E239</f>
        <v>166121.8</v>
      </c>
      <c r="F220" s="8">
        <f>F221+F223+F225+F228+F230+F237+F239</f>
        <v>275628.3</v>
      </c>
    </row>
    <row r="221" spans="1:6" ht="13.5">
      <c r="A221" s="127"/>
      <c r="B221" s="121" t="s">
        <v>489</v>
      </c>
      <c r="C221" s="152"/>
      <c r="D221" s="166" t="s">
        <v>490</v>
      </c>
      <c r="E221" s="29">
        <f>E222</f>
        <v>39838.1</v>
      </c>
      <c r="F221" s="29">
        <f>F222</f>
        <v>39838.1</v>
      </c>
    </row>
    <row r="222" spans="1:6" ht="26.25">
      <c r="A222" s="127"/>
      <c r="B222" s="121"/>
      <c r="C222" s="149" t="s">
        <v>351</v>
      </c>
      <c r="D222" s="150" t="s">
        <v>57</v>
      </c>
      <c r="E222" s="29">
        <v>39838.1</v>
      </c>
      <c r="F222" s="29">
        <v>39838.1</v>
      </c>
    </row>
    <row r="223" spans="1:6" ht="13.5">
      <c r="A223" s="127"/>
      <c r="B223" s="121" t="s">
        <v>491</v>
      </c>
      <c r="C223" s="152"/>
      <c r="D223" s="166" t="s">
        <v>492</v>
      </c>
      <c r="E223" s="29">
        <f>E224</f>
        <v>17956</v>
      </c>
      <c r="F223" s="29">
        <f>F224</f>
        <v>17956</v>
      </c>
    </row>
    <row r="224" spans="1:6" ht="26.25">
      <c r="A224" s="127"/>
      <c r="B224" s="121"/>
      <c r="C224" s="149" t="s">
        <v>351</v>
      </c>
      <c r="D224" s="150" t="s">
        <v>57</v>
      </c>
      <c r="E224" s="29">
        <v>17956</v>
      </c>
      <c r="F224" s="29">
        <v>17956</v>
      </c>
    </row>
    <row r="225" spans="1:6" ht="26.25">
      <c r="A225" s="127"/>
      <c r="B225" s="121" t="s">
        <v>493</v>
      </c>
      <c r="C225" s="149"/>
      <c r="D225" s="150" t="s">
        <v>494</v>
      </c>
      <c r="E225" s="29">
        <f>E226+E227</f>
        <v>23891.1</v>
      </c>
      <c r="F225" s="29">
        <f>F226+F227</f>
        <v>78934.1</v>
      </c>
    </row>
    <row r="226" spans="1:6" ht="26.25">
      <c r="A226" s="127"/>
      <c r="B226" s="121"/>
      <c r="C226" s="149" t="s">
        <v>351</v>
      </c>
      <c r="D226" s="150" t="s">
        <v>57</v>
      </c>
      <c r="E226" s="29">
        <f>23891.1-2442.4</f>
        <v>21448.699999999997</v>
      </c>
      <c r="F226" s="29">
        <f>78934.1-2442.4</f>
        <v>76491.70000000001</v>
      </c>
    </row>
    <row r="227" spans="1:6" ht="13.5">
      <c r="A227" s="127"/>
      <c r="B227" s="121"/>
      <c r="C227" s="149" t="s">
        <v>352</v>
      </c>
      <c r="D227" s="150" t="s">
        <v>353</v>
      </c>
      <c r="E227" s="29">
        <v>2442.4</v>
      </c>
      <c r="F227" s="29">
        <v>2442.4</v>
      </c>
    </row>
    <row r="228" spans="1:6" ht="13.5">
      <c r="A228" s="127"/>
      <c r="B228" s="121" t="s">
        <v>495</v>
      </c>
      <c r="C228" s="149"/>
      <c r="D228" s="150" t="s">
        <v>496</v>
      </c>
      <c r="E228" s="29">
        <f>E229</f>
        <v>5562.7</v>
      </c>
      <c r="F228" s="29">
        <f>F229</f>
        <v>5562.7</v>
      </c>
    </row>
    <row r="229" spans="1:6" ht="26.25">
      <c r="A229" s="127"/>
      <c r="B229" s="121"/>
      <c r="C229" s="149" t="s">
        <v>351</v>
      </c>
      <c r="D229" s="150" t="s">
        <v>57</v>
      </c>
      <c r="E229" s="29">
        <v>5562.7</v>
      </c>
      <c r="F229" s="29">
        <v>5562.7</v>
      </c>
    </row>
    <row r="230" spans="1:6" ht="30" customHeight="1">
      <c r="A230" s="127"/>
      <c r="B230" s="121" t="s">
        <v>321</v>
      </c>
      <c r="C230" s="121"/>
      <c r="D230" s="145" t="s">
        <v>74</v>
      </c>
      <c r="E230" s="9">
        <f>E231+E235+E233</f>
        <v>77626.79999999999</v>
      </c>
      <c r="F230" s="9">
        <f>F231+F235+F233</f>
        <v>85299.9</v>
      </c>
    </row>
    <row r="231" spans="1:6" ht="26.25">
      <c r="A231" s="127"/>
      <c r="B231" s="121" t="s">
        <v>497</v>
      </c>
      <c r="C231" s="152"/>
      <c r="D231" s="166" t="s">
        <v>234</v>
      </c>
      <c r="E231" s="29">
        <f>E232</f>
        <v>34696.2</v>
      </c>
      <c r="F231" s="29">
        <f>F232</f>
        <v>36464.2</v>
      </c>
    </row>
    <row r="232" spans="1:6" ht="26.25">
      <c r="A232" s="127"/>
      <c r="B232" s="121"/>
      <c r="C232" s="121" t="s">
        <v>358</v>
      </c>
      <c r="D232" s="145" t="s">
        <v>77</v>
      </c>
      <c r="E232" s="29">
        <v>34696.2</v>
      </c>
      <c r="F232" s="29">
        <v>36464.2</v>
      </c>
    </row>
    <row r="233" spans="1:6" ht="26.25">
      <c r="A233" s="127"/>
      <c r="B233" s="128" t="s">
        <v>322</v>
      </c>
      <c r="C233" s="114"/>
      <c r="D233" s="113" t="s">
        <v>323</v>
      </c>
      <c r="E233" s="9">
        <f>E234</f>
        <v>17930.6</v>
      </c>
      <c r="F233" s="9">
        <f>F234</f>
        <v>21835.7</v>
      </c>
    </row>
    <row r="234" spans="1:6" ht="26.25">
      <c r="A234" s="127"/>
      <c r="B234" s="128"/>
      <c r="C234" s="119" t="s">
        <v>358</v>
      </c>
      <c r="D234" s="145" t="s">
        <v>77</v>
      </c>
      <c r="E234" s="9">
        <v>17930.6</v>
      </c>
      <c r="F234" s="9">
        <v>21835.7</v>
      </c>
    </row>
    <row r="235" spans="1:6" ht="13.5">
      <c r="A235" s="127"/>
      <c r="B235" s="121" t="s">
        <v>235</v>
      </c>
      <c r="C235" s="152"/>
      <c r="D235" s="166" t="s">
        <v>236</v>
      </c>
      <c r="E235" s="30">
        <f>E236</f>
        <v>25000</v>
      </c>
      <c r="F235" s="30">
        <f>F236</f>
        <v>27000</v>
      </c>
    </row>
    <row r="236" spans="1:6" ht="26.25">
      <c r="A236" s="127"/>
      <c r="B236" s="121"/>
      <c r="C236" s="121" t="s">
        <v>358</v>
      </c>
      <c r="D236" s="145" t="s">
        <v>77</v>
      </c>
      <c r="E236" s="29">
        <v>25000</v>
      </c>
      <c r="F236" s="29">
        <v>27000</v>
      </c>
    </row>
    <row r="237" spans="1:6" ht="64.5">
      <c r="A237" s="127"/>
      <c r="B237" s="121" t="s">
        <v>246</v>
      </c>
      <c r="C237" s="121"/>
      <c r="D237" s="120" t="s">
        <v>522</v>
      </c>
      <c r="E237" s="9">
        <f>E238</f>
        <v>0</v>
      </c>
      <c r="F237" s="9">
        <f>F238</f>
        <v>46790.4</v>
      </c>
    </row>
    <row r="238" spans="1:6" ht="26.25">
      <c r="A238" s="127"/>
      <c r="B238" s="121"/>
      <c r="C238" s="121" t="s">
        <v>358</v>
      </c>
      <c r="D238" s="145" t="s">
        <v>77</v>
      </c>
      <c r="E238" s="26">
        <v>0</v>
      </c>
      <c r="F238" s="26">
        <v>46790.4</v>
      </c>
    </row>
    <row r="239" spans="1:6" ht="13.5">
      <c r="A239" s="127"/>
      <c r="B239" s="121" t="s">
        <v>498</v>
      </c>
      <c r="C239" s="152"/>
      <c r="D239" s="166" t="s">
        <v>499</v>
      </c>
      <c r="E239" s="29">
        <f>E240</f>
        <v>1247.1</v>
      </c>
      <c r="F239" s="29">
        <f>F240</f>
        <v>1247.1</v>
      </c>
    </row>
    <row r="240" spans="1:6" ht="13.5">
      <c r="A240" s="127"/>
      <c r="B240" s="133"/>
      <c r="C240" s="149" t="s">
        <v>352</v>
      </c>
      <c r="D240" s="150" t="s">
        <v>353</v>
      </c>
      <c r="E240" s="29">
        <v>1247.1</v>
      </c>
      <c r="F240" s="29">
        <v>1247.1</v>
      </c>
    </row>
    <row r="241" spans="1:6" ht="27">
      <c r="A241" s="127"/>
      <c r="B241" s="152" t="s">
        <v>500</v>
      </c>
      <c r="C241" s="152"/>
      <c r="D241" s="165" t="s">
        <v>501</v>
      </c>
      <c r="E241" s="31">
        <f>E242</f>
        <v>2039.8</v>
      </c>
      <c r="F241" s="31">
        <f>F242</f>
        <v>2039.8</v>
      </c>
    </row>
    <row r="242" spans="1:6" ht="13.5">
      <c r="A242" s="127"/>
      <c r="B242" s="133" t="s">
        <v>502</v>
      </c>
      <c r="C242" s="133"/>
      <c r="D242" s="166" t="s">
        <v>503</v>
      </c>
      <c r="E242" s="30">
        <f>E243</f>
        <v>2039.8</v>
      </c>
      <c r="F242" s="30">
        <f>F243</f>
        <v>2039.8</v>
      </c>
    </row>
    <row r="243" spans="1:6" ht="26.25">
      <c r="A243" s="127"/>
      <c r="B243" s="133"/>
      <c r="C243" s="149" t="s">
        <v>351</v>
      </c>
      <c r="D243" s="150" t="s">
        <v>57</v>
      </c>
      <c r="E243" s="29">
        <v>2039.8</v>
      </c>
      <c r="F243" s="29">
        <v>2039.8</v>
      </c>
    </row>
    <row r="244" spans="1:6" ht="27">
      <c r="A244" s="101" t="s">
        <v>388</v>
      </c>
      <c r="B244" s="44"/>
      <c r="C244" s="102"/>
      <c r="D244" s="103" t="s">
        <v>426</v>
      </c>
      <c r="E244" s="31">
        <f>E245</f>
        <v>20349.199999999997</v>
      </c>
      <c r="F244" s="31">
        <f>F245</f>
        <v>20349.199999999997</v>
      </c>
    </row>
    <row r="245" spans="1:6" ht="26.25">
      <c r="A245" s="67"/>
      <c r="B245" s="107" t="s">
        <v>317</v>
      </c>
      <c r="C245" s="153"/>
      <c r="D245" s="164" t="s">
        <v>318</v>
      </c>
      <c r="E245" s="10">
        <f>E246</f>
        <v>20349.199999999997</v>
      </c>
      <c r="F245" s="10">
        <f>F246</f>
        <v>20349.199999999997</v>
      </c>
    </row>
    <row r="246" spans="1:6" ht="13.5">
      <c r="A246" s="67"/>
      <c r="B246" s="151" t="s">
        <v>237</v>
      </c>
      <c r="C246" s="152"/>
      <c r="D246" s="165" t="s">
        <v>537</v>
      </c>
      <c r="E246" s="110">
        <f>E247+E251</f>
        <v>20349.199999999997</v>
      </c>
      <c r="F246" s="110">
        <f>F247+F251</f>
        <v>20349.199999999997</v>
      </c>
    </row>
    <row r="247" spans="1:6" ht="26.25">
      <c r="A247" s="67"/>
      <c r="B247" s="35" t="s">
        <v>238</v>
      </c>
      <c r="C247" s="36"/>
      <c r="D247" s="90" t="s">
        <v>72</v>
      </c>
      <c r="E247" s="26">
        <f>SUM(E248:E250)</f>
        <v>12003.199999999999</v>
      </c>
      <c r="F247" s="26">
        <f>SUM(F248:F250)</f>
        <v>12003.199999999999</v>
      </c>
    </row>
    <row r="248" spans="1:6" ht="51.75">
      <c r="A248" s="67"/>
      <c r="B248" s="35"/>
      <c r="C248" s="36" t="s">
        <v>350</v>
      </c>
      <c r="D248" s="90" t="s">
        <v>523</v>
      </c>
      <c r="E248" s="26">
        <v>11179.6</v>
      </c>
      <c r="F248" s="26">
        <v>11179.6</v>
      </c>
    </row>
    <row r="249" spans="1:6" ht="26.25">
      <c r="A249" s="67"/>
      <c r="B249" s="35"/>
      <c r="C249" s="36" t="s">
        <v>351</v>
      </c>
      <c r="D249" s="90" t="s">
        <v>57</v>
      </c>
      <c r="E249" s="26">
        <v>821.3</v>
      </c>
      <c r="F249" s="26">
        <v>821.3</v>
      </c>
    </row>
    <row r="250" spans="1:6" ht="13.5">
      <c r="A250" s="67"/>
      <c r="B250" s="35"/>
      <c r="C250" s="36" t="s">
        <v>352</v>
      </c>
      <c r="D250" s="90" t="s">
        <v>353</v>
      </c>
      <c r="E250" s="26">
        <v>2.3</v>
      </c>
      <c r="F250" s="26">
        <v>2.3</v>
      </c>
    </row>
    <row r="251" spans="1:6" ht="13.5">
      <c r="A251" s="67"/>
      <c r="B251" s="35" t="s">
        <v>239</v>
      </c>
      <c r="C251" s="35"/>
      <c r="D251" s="105" t="s">
        <v>515</v>
      </c>
      <c r="E251" s="26">
        <f>SUM(E252:E254)</f>
        <v>8346</v>
      </c>
      <c r="F251" s="26">
        <f>SUM(F252:F254)</f>
        <v>8346</v>
      </c>
    </row>
    <row r="252" spans="1:6" ht="51.75">
      <c r="A252" s="67"/>
      <c r="B252" s="35"/>
      <c r="C252" s="36" t="s">
        <v>350</v>
      </c>
      <c r="D252" s="90" t="s">
        <v>523</v>
      </c>
      <c r="E252" s="26">
        <v>7482.6</v>
      </c>
      <c r="F252" s="26">
        <v>7482.6</v>
      </c>
    </row>
    <row r="253" spans="1:6" ht="26.25">
      <c r="A253" s="67"/>
      <c r="B253" s="35"/>
      <c r="C253" s="36" t="s">
        <v>351</v>
      </c>
      <c r="D253" s="90" t="s">
        <v>57</v>
      </c>
      <c r="E253" s="26">
        <v>794.9</v>
      </c>
      <c r="F253" s="26">
        <v>794.9</v>
      </c>
    </row>
    <row r="254" spans="1:6" ht="13.5">
      <c r="A254" s="67"/>
      <c r="B254" s="35"/>
      <c r="C254" s="36" t="s">
        <v>352</v>
      </c>
      <c r="D254" s="90" t="s">
        <v>353</v>
      </c>
      <c r="E254" s="26">
        <v>68.5</v>
      </c>
      <c r="F254" s="26">
        <v>68.5</v>
      </c>
    </row>
    <row r="255" spans="1:6" ht="12.75">
      <c r="A255" s="125" t="s">
        <v>427</v>
      </c>
      <c r="B255" s="98"/>
      <c r="C255" s="126"/>
      <c r="D255" s="285" t="s">
        <v>428</v>
      </c>
      <c r="E255" s="139">
        <f>E261+E256</f>
        <v>2845.9</v>
      </c>
      <c r="F255" s="139">
        <f>F261+F256</f>
        <v>2845.9</v>
      </c>
    </row>
    <row r="256" spans="1:6" ht="27">
      <c r="A256" s="127" t="s">
        <v>507</v>
      </c>
      <c r="B256" s="98"/>
      <c r="C256" s="126"/>
      <c r="D256" s="167" t="s">
        <v>508</v>
      </c>
      <c r="E256" s="11">
        <f aca="true" t="shared" si="9" ref="E256:F259">E257</f>
        <v>1268.9</v>
      </c>
      <c r="F256" s="11">
        <f t="shared" si="9"/>
        <v>1268.9</v>
      </c>
    </row>
    <row r="257" spans="1:6" ht="25.5">
      <c r="A257" s="131"/>
      <c r="B257" s="107" t="s">
        <v>504</v>
      </c>
      <c r="C257" s="153"/>
      <c r="D257" s="164" t="s">
        <v>318</v>
      </c>
      <c r="E257" s="10">
        <f t="shared" si="9"/>
        <v>1268.9</v>
      </c>
      <c r="F257" s="10">
        <f t="shared" si="9"/>
        <v>1268.9</v>
      </c>
    </row>
    <row r="258" spans="1:6" ht="27">
      <c r="A258" s="127"/>
      <c r="B258" s="152" t="s">
        <v>500</v>
      </c>
      <c r="C258" s="152"/>
      <c r="D258" s="165" t="s">
        <v>501</v>
      </c>
      <c r="E258" s="11">
        <f t="shared" si="9"/>
        <v>1268.9</v>
      </c>
      <c r="F258" s="11">
        <f t="shared" si="9"/>
        <v>1268.9</v>
      </c>
    </row>
    <row r="259" spans="1:6" ht="12.75">
      <c r="A259" s="168"/>
      <c r="B259" s="133" t="s">
        <v>505</v>
      </c>
      <c r="C259" s="169"/>
      <c r="D259" s="170" t="s">
        <v>506</v>
      </c>
      <c r="E259" s="9">
        <f t="shared" si="9"/>
        <v>1268.9</v>
      </c>
      <c r="F259" s="9">
        <f t="shared" si="9"/>
        <v>1268.9</v>
      </c>
    </row>
    <row r="260" spans="1:6" ht="25.5">
      <c r="A260" s="125"/>
      <c r="B260" s="111"/>
      <c r="C260" s="114" t="s">
        <v>351</v>
      </c>
      <c r="D260" s="113" t="s">
        <v>57</v>
      </c>
      <c r="E260" s="29">
        <v>1268.9</v>
      </c>
      <c r="F260" s="29">
        <v>1268.9</v>
      </c>
    </row>
    <row r="261" spans="1:6" ht="13.5">
      <c r="A261" s="127" t="s">
        <v>380</v>
      </c>
      <c r="B261" s="98"/>
      <c r="C261" s="126"/>
      <c r="D261" s="167" t="s">
        <v>429</v>
      </c>
      <c r="E261" s="100">
        <f aca="true" t="shared" si="10" ref="E261:F263">E262</f>
        <v>1577</v>
      </c>
      <c r="F261" s="100">
        <f t="shared" si="10"/>
        <v>1577</v>
      </c>
    </row>
    <row r="262" spans="1:6" ht="25.5">
      <c r="A262" s="131"/>
      <c r="B262" s="107" t="s">
        <v>131</v>
      </c>
      <c r="C262" s="111"/>
      <c r="D262" s="266" t="s">
        <v>132</v>
      </c>
      <c r="E262" s="139">
        <f t="shared" si="10"/>
        <v>1577</v>
      </c>
      <c r="F262" s="139">
        <f t="shared" si="10"/>
        <v>1577</v>
      </c>
    </row>
    <row r="263" spans="1:6" ht="27">
      <c r="A263" s="127"/>
      <c r="B263" s="97" t="s">
        <v>189</v>
      </c>
      <c r="C263" s="97"/>
      <c r="D263" s="239" t="s">
        <v>190</v>
      </c>
      <c r="E263" s="100">
        <f t="shared" si="10"/>
        <v>1577</v>
      </c>
      <c r="F263" s="100">
        <f t="shared" si="10"/>
        <v>1577</v>
      </c>
    </row>
    <row r="264" spans="1:6" ht="25.5">
      <c r="A264" s="168"/>
      <c r="B264" s="111" t="s">
        <v>194</v>
      </c>
      <c r="C264" s="169"/>
      <c r="D264" s="170" t="s">
        <v>195</v>
      </c>
      <c r="E264" s="26">
        <f>E265+E266</f>
        <v>1577</v>
      </c>
      <c r="F264" s="26">
        <f>F265+F266</f>
        <v>1577</v>
      </c>
    </row>
    <row r="265" spans="1:6" ht="25.5">
      <c r="A265" s="168"/>
      <c r="B265" s="111"/>
      <c r="C265" s="114" t="s">
        <v>351</v>
      </c>
      <c r="D265" s="113" t="s">
        <v>57</v>
      </c>
      <c r="E265" s="26">
        <v>1397</v>
      </c>
      <c r="F265" s="26">
        <v>1397</v>
      </c>
    </row>
    <row r="266" spans="1:6" ht="25.5">
      <c r="A266" s="168"/>
      <c r="B266" s="111"/>
      <c r="C266" s="121" t="s">
        <v>356</v>
      </c>
      <c r="D266" s="145" t="s">
        <v>357</v>
      </c>
      <c r="E266" s="26">
        <v>180</v>
      </c>
      <c r="F266" s="26">
        <v>180</v>
      </c>
    </row>
    <row r="267" spans="1:6" ht="12.75">
      <c r="A267" s="44" t="s">
        <v>430</v>
      </c>
      <c r="B267" s="35"/>
      <c r="C267" s="35"/>
      <c r="D267" s="191" t="s">
        <v>431</v>
      </c>
      <c r="E267" s="10">
        <f>E268+E285+E344+E387</f>
        <v>2146276.8000000003</v>
      </c>
      <c r="F267" s="10">
        <f>F268+F285+F344+F387</f>
        <v>2054533.6</v>
      </c>
    </row>
    <row r="268" spans="1:6" ht="13.5">
      <c r="A268" s="33" t="s">
        <v>432</v>
      </c>
      <c r="B268" s="33"/>
      <c r="C268" s="51"/>
      <c r="D268" s="52" t="s">
        <v>433</v>
      </c>
      <c r="E268" s="75">
        <f>E269</f>
        <v>875693.1</v>
      </c>
      <c r="F268" s="75">
        <f>F269</f>
        <v>875693.1</v>
      </c>
    </row>
    <row r="269" spans="1:6" ht="25.5">
      <c r="A269" s="32"/>
      <c r="B269" s="32" t="s">
        <v>257</v>
      </c>
      <c r="C269" s="32"/>
      <c r="D269" s="178" t="s">
        <v>38</v>
      </c>
      <c r="E269" s="27">
        <f>E270</f>
        <v>875693.1</v>
      </c>
      <c r="F269" s="27">
        <f>F270</f>
        <v>875693.1</v>
      </c>
    </row>
    <row r="270" spans="1:6" ht="13.5">
      <c r="A270" s="33"/>
      <c r="B270" s="33" t="s">
        <v>258</v>
      </c>
      <c r="C270" s="51"/>
      <c r="D270" s="52" t="s">
        <v>259</v>
      </c>
      <c r="E270" s="75">
        <f>E271+E274+E276+E280+E281</f>
        <v>875693.1</v>
      </c>
      <c r="F270" s="75">
        <f>F271+F274+F276+F280+F281</f>
        <v>875693.1</v>
      </c>
    </row>
    <row r="271" spans="1:6" ht="25.5">
      <c r="A271" s="35"/>
      <c r="B271" s="35" t="s">
        <v>260</v>
      </c>
      <c r="C271" s="54"/>
      <c r="D271" s="179" t="s">
        <v>45</v>
      </c>
      <c r="E271" s="29">
        <f>E272+E283+E279</f>
        <v>770803.1</v>
      </c>
      <c r="F271" s="29">
        <f>F272+F283+F279</f>
        <v>770803.1</v>
      </c>
    </row>
    <row r="272" spans="1:6" ht="51">
      <c r="A272" s="36"/>
      <c r="B272" s="35" t="s">
        <v>261</v>
      </c>
      <c r="C272" s="35"/>
      <c r="D272" s="48" t="s">
        <v>82</v>
      </c>
      <c r="E272" s="29">
        <f>E273</f>
        <v>147676.4</v>
      </c>
      <c r="F272" s="29">
        <f>F273</f>
        <v>147676.4</v>
      </c>
    </row>
    <row r="273" spans="1:6" ht="25.5">
      <c r="A273" s="36"/>
      <c r="B273" s="35"/>
      <c r="C273" s="38" t="s">
        <v>356</v>
      </c>
      <c r="D273" s="39" t="s">
        <v>357</v>
      </c>
      <c r="E273" s="9">
        <v>147676.4</v>
      </c>
      <c r="F273" s="9">
        <v>147676.4</v>
      </c>
    </row>
    <row r="274" spans="1:6" ht="12.75">
      <c r="A274" s="36"/>
      <c r="B274" s="35" t="s">
        <v>313</v>
      </c>
      <c r="C274" s="35"/>
      <c r="D274" s="41" t="s">
        <v>262</v>
      </c>
      <c r="E274" s="26">
        <f>E275</f>
        <v>62209</v>
      </c>
      <c r="F274" s="26">
        <f>F275</f>
        <v>62209</v>
      </c>
    </row>
    <row r="275" spans="1:6" ht="25.5">
      <c r="A275" s="36"/>
      <c r="B275" s="35"/>
      <c r="C275" s="42" t="s">
        <v>356</v>
      </c>
      <c r="D275" s="39" t="s">
        <v>357</v>
      </c>
      <c r="E275" s="26">
        <v>62209</v>
      </c>
      <c r="F275" s="26">
        <v>62209</v>
      </c>
    </row>
    <row r="276" spans="1:6" ht="25.5">
      <c r="A276" s="36"/>
      <c r="B276" s="38" t="s">
        <v>263</v>
      </c>
      <c r="C276" s="38"/>
      <c r="D276" s="39" t="s">
        <v>264</v>
      </c>
      <c r="E276" s="26">
        <f>E277</f>
        <v>30410.3</v>
      </c>
      <c r="F276" s="26">
        <f>F277</f>
        <v>30410.3</v>
      </c>
    </row>
    <row r="277" spans="1:6" ht="25.5">
      <c r="A277" s="36"/>
      <c r="B277" s="35"/>
      <c r="C277" s="38" t="s">
        <v>356</v>
      </c>
      <c r="D277" s="39" t="s">
        <v>357</v>
      </c>
      <c r="E277" s="26">
        <v>30410.3</v>
      </c>
      <c r="F277" s="26">
        <v>30410.3</v>
      </c>
    </row>
    <row r="278" spans="1:6" ht="38.25">
      <c r="A278" s="36"/>
      <c r="B278" s="35" t="s">
        <v>265</v>
      </c>
      <c r="C278" s="38"/>
      <c r="D278" s="76" t="s">
        <v>83</v>
      </c>
      <c r="E278" s="9">
        <f>E279+E280</f>
        <v>6132.2</v>
      </c>
      <c r="F278" s="9">
        <f>F279+F280</f>
        <v>6132.2</v>
      </c>
    </row>
    <row r="279" spans="1:6" ht="38.25">
      <c r="A279" s="36"/>
      <c r="B279" s="35"/>
      <c r="C279" s="38" t="s">
        <v>356</v>
      </c>
      <c r="D279" s="39" t="s">
        <v>528</v>
      </c>
      <c r="E279" s="9">
        <v>5572</v>
      </c>
      <c r="F279" s="9">
        <v>5572</v>
      </c>
    </row>
    <row r="280" spans="1:6" ht="38.25">
      <c r="A280" s="36"/>
      <c r="B280" s="35"/>
      <c r="C280" s="38" t="s">
        <v>356</v>
      </c>
      <c r="D280" s="39" t="s">
        <v>529</v>
      </c>
      <c r="E280" s="9">
        <v>560.2</v>
      </c>
      <c r="F280" s="9">
        <v>560.2</v>
      </c>
    </row>
    <row r="281" spans="1:6" ht="25.5">
      <c r="A281" s="36"/>
      <c r="B281" s="38" t="s">
        <v>266</v>
      </c>
      <c r="C281" s="38"/>
      <c r="D281" s="39" t="s">
        <v>84</v>
      </c>
      <c r="E281" s="9">
        <f>E282</f>
        <v>11710.5</v>
      </c>
      <c r="F281" s="9">
        <f>F282</f>
        <v>11710.5</v>
      </c>
    </row>
    <row r="282" spans="1:6" ht="25.5">
      <c r="A282" s="36"/>
      <c r="B282" s="35"/>
      <c r="C282" s="38" t="s">
        <v>356</v>
      </c>
      <c r="D282" s="39" t="s">
        <v>357</v>
      </c>
      <c r="E282" s="9">
        <v>11710.5</v>
      </c>
      <c r="F282" s="9">
        <v>11710.5</v>
      </c>
    </row>
    <row r="283" spans="1:6" ht="51">
      <c r="A283" s="36"/>
      <c r="B283" s="35" t="s">
        <v>267</v>
      </c>
      <c r="C283" s="36"/>
      <c r="D283" s="228" t="s">
        <v>85</v>
      </c>
      <c r="E283" s="29">
        <f>E284</f>
        <v>617554.7</v>
      </c>
      <c r="F283" s="29">
        <f>F284</f>
        <v>617554.7</v>
      </c>
    </row>
    <row r="284" spans="1:6" ht="25.5">
      <c r="A284" s="36"/>
      <c r="B284" s="32"/>
      <c r="C284" s="38" t="s">
        <v>356</v>
      </c>
      <c r="D284" s="39" t="s">
        <v>357</v>
      </c>
      <c r="E284" s="9">
        <v>617554.7</v>
      </c>
      <c r="F284" s="9">
        <v>617554.7</v>
      </c>
    </row>
    <row r="285" spans="1:6" ht="13.5">
      <c r="A285" s="33" t="s">
        <v>434</v>
      </c>
      <c r="B285" s="32"/>
      <c r="C285" s="42"/>
      <c r="D285" s="192" t="s">
        <v>435</v>
      </c>
      <c r="E285" s="11">
        <f>E286+E316+E324</f>
        <v>1190884.1</v>
      </c>
      <c r="F285" s="11">
        <f>F286+F316+F324</f>
        <v>1099140.9000000001</v>
      </c>
    </row>
    <row r="286" spans="1:6" ht="26.25">
      <c r="A286" s="33"/>
      <c r="B286" s="32" t="s">
        <v>257</v>
      </c>
      <c r="C286" s="32"/>
      <c r="D286" s="178" t="s">
        <v>38</v>
      </c>
      <c r="E286" s="7">
        <f>E287+E310</f>
        <v>967090.3</v>
      </c>
      <c r="F286" s="7">
        <f>F287+F310</f>
        <v>960347.1000000001</v>
      </c>
    </row>
    <row r="287" spans="1:6" ht="27">
      <c r="A287" s="33"/>
      <c r="B287" s="33" t="s">
        <v>268</v>
      </c>
      <c r="C287" s="72"/>
      <c r="D287" s="78" t="s">
        <v>86</v>
      </c>
      <c r="E287" s="75">
        <f>E288+E291+E293+E306+E308+E295</f>
        <v>815253</v>
      </c>
      <c r="F287" s="75">
        <f>F288+F291+F293+F306+F308+F295</f>
        <v>804061.3</v>
      </c>
    </row>
    <row r="288" spans="1:6" ht="26.25">
      <c r="A288" s="33"/>
      <c r="B288" s="35" t="s">
        <v>269</v>
      </c>
      <c r="C288" s="56"/>
      <c r="D288" s="179" t="s">
        <v>46</v>
      </c>
      <c r="E288" s="29">
        <f>E289+E302+E304</f>
        <v>715840.4</v>
      </c>
      <c r="F288" s="29">
        <f>F289+F302+F304</f>
        <v>715840.4</v>
      </c>
    </row>
    <row r="289" spans="1:6" ht="64.5">
      <c r="A289" s="33"/>
      <c r="B289" s="35" t="s">
        <v>270</v>
      </c>
      <c r="C289" s="35"/>
      <c r="D289" s="48" t="s">
        <v>87</v>
      </c>
      <c r="E289" s="29">
        <f>E290</f>
        <v>66733.3</v>
      </c>
      <c r="F289" s="29">
        <f>F290</f>
        <v>66733.3</v>
      </c>
    </row>
    <row r="290" spans="1:6" ht="26.25">
      <c r="A290" s="33"/>
      <c r="B290" s="35"/>
      <c r="C290" s="38" t="s">
        <v>356</v>
      </c>
      <c r="D290" s="39" t="s">
        <v>357</v>
      </c>
      <c r="E290" s="9">
        <v>66733.3</v>
      </c>
      <c r="F290" s="9">
        <v>66733.3</v>
      </c>
    </row>
    <row r="291" spans="1:6" ht="13.5">
      <c r="A291" s="33"/>
      <c r="B291" s="35" t="s">
        <v>314</v>
      </c>
      <c r="C291" s="35"/>
      <c r="D291" s="41" t="s">
        <v>262</v>
      </c>
      <c r="E291" s="9">
        <f>E292</f>
        <v>128.1</v>
      </c>
      <c r="F291" s="9">
        <f>F292</f>
        <v>128.1</v>
      </c>
    </row>
    <row r="292" spans="1:6" ht="26.25">
      <c r="A292" s="33"/>
      <c r="B292" s="35"/>
      <c r="C292" s="42" t="s">
        <v>356</v>
      </c>
      <c r="D292" s="39" t="s">
        <v>357</v>
      </c>
      <c r="E292" s="9">
        <v>128.1</v>
      </c>
      <c r="F292" s="9">
        <v>128.1</v>
      </c>
    </row>
    <row r="293" spans="1:6" ht="26.25">
      <c r="A293" s="33"/>
      <c r="B293" s="38" t="s">
        <v>271</v>
      </c>
      <c r="C293" s="38"/>
      <c r="D293" s="39" t="s">
        <v>264</v>
      </c>
      <c r="E293" s="29">
        <f>E294</f>
        <v>52764.4</v>
      </c>
      <c r="F293" s="29">
        <f>F294</f>
        <v>52764.4</v>
      </c>
    </row>
    <row r="294" spans="1:6" ht="26.25">
      <c r="A294" s="33"/>
      <c r="B294" s="35"/>
      <c r="C294" s="38" t="s">
        <v>356</v>
      </c>
      <c r="D294" s="39" t="s">
        <v>357</v>
      </c>
      <c r="E294" s="26">
        <v>52764.4</v>
      </c>
      <c r="F294" s="26">
        <v>52764.4</v>
      </c>
    </row>
    <row r="295" spans="1:6" ht="26.25">
      <c r="A295" s="33"/>
      <c r="B295" s="121" t="s">
        <v>220</v>
      </c>
      <c r="C295" s="121"/>
      <c r="D295" s="145" t="s">
        <v>74</v>
      </c>
      <c r="E295" s="26">
        <f>E296+E298+E300</f>
        <v>11191.7</v>
      </c>
      <c r="F295" s="26">
        <f>F296+F298+F300</f>
        <v>0</v>
      </c>
    </row>
    <row r="296" spans="1:6" ht="26.25">
      <c r="A296" s="33"/>
      <c r="B296" s="121" t="s">
        <v>221</v>
      </c>
      <c r="C296" s="121"/>
      <c r="D296" s="145" t="s">
        <v>222</v>
      </c>
      <c r="E296" s="26">
        <f>E297</f>
        <v>8553.3</v>
      </c>
      <c r="F296" s="26">
        <f>F297</f>
        <v>0</v>
      </c>
    </row>
    <row r="297" spans="1:6" ht="26.25">
      <c r="A297" s="33"/>
      <c r="B297" s="121"/>
      <c r="C297" s="121" t="s">
        <v>358</v>
      </c>
      <c r="D297" s="145" t="s">
        <v>77</v>
      </c>
      <c r="E297" s="26">
        <v>8553.3</v>
      </c>
      <c r="F297" s="26">
        <v>0</v>
      </c>
    </row>
    <row r="298" spans="1:6" ht="39">
      <c r="A298" s="33"/>
      <c r="B298" s="121" t="s">
        <v>223</v>
      </c>
      <c r="C298" s="121"/>
      <c r="D298" s="145" t="s">
        <v>224</v>
      </c>
      <c r="E298" s="26">
        <f>E299</f>
        <v>1319.2</v>
      </c>
      <c r="F298" s="26">
        <f>F299</f>
        <v>0</v>
      </c>
    </row>
    <row r="299" spans="1:6" ht="26.25">
      <c r="A299" s="33"/>
      <c r="B299" s="121"/>
      <c r="C299" s="121" t="s">
        <v>358</v>
      </c>
      <c r="D299" s="145" t="s">
        <v>77</v>
      </c>
      <c r="E299" s="26">
        <v>1319.2</v>
      </c>
      <c r="F299" s="26">
        <f>F300</f>
        <v>0</v>
      </c>
    </row>
    <row r="300" spans="1:6" ht="39">
      <c r="A300" s="33"/>
      <c r="B300" s="121" t="s">
        <v>225</v>
      </c>
      <c r="C300" s="121"/>
      <c r="D300" s="145" t="s">
        <v>226</v>
      </c>
      <c r="E300" s="26">
        <f>E301</f>
        <v>1319.2</v>
      </c>
      <c r="F300" s="26">
        <f>F301</f>
        <v>0</v>
      </c>
    </row>
    <row r="301" spans="1:6" ht="26.25">
      <c r="A301" s="33"/>
      <c r="B301" s="121"/>
      <c r="C301" s="121" t="s">
        <v>358</v>
      </c>
      <c r="D301" s="145" t="s">
        <v>77</v>
      </c>
      <c r="E301" s="26">
        <v>1319.2</v>
      </c>
      <c r="F301" s="26">
        <v>0</v>
      </c>
    </row>
    <row r="302" spans="1:6" ht="64.5">
      <c r="A302" s="33"/>
      <c r="B302" s="35" t="s">
        <v>272</v>
      </c>
      <c r="C302" s="35"/>
      <c r="D302" s="48" t="s">
        <v>88</v>
      </c>
      <c r="E302" s="29">
        <f>E303</f>
        <v>499750.2</v>
      </c>
      <c r="F302" s="29">
        <f>F303</f>
        <v>499750.2</v>
      </c>
    </row>
    <row r="303" spans="1:6" ht="26.25">
      <c r="A303" s="33"/>
      <c r="B303" s="35"/>
      <c r="C303" s="38" t="s">
        <v>356</v>
      </c>
      <c r="D303" s="39" t="s">
        <v>357</v>
      </c>
      <c r="E303" s="9">
        <v>499750.2</v>
      </c>
      <c r="F303" s="9">
        <v>499750.2</v>
      </c>
    </row>
    <row r="304" spans="1:6" ht="128.25">
      <c r="A304" s="33"/>
      <c r="B304" s="138" t="s">
        <v>273</v>
      </c>
      <c r="C304" s="182"/>
      <c r="D304" s="183" t="s">
        <v>527</v>
      </c>
      <c r="E304" s="9">
        <f>E305</f>
        <v>149356.9</v>
      </c>
      <c r="F304" s="9">
        <f>F305</f>
        <v>149356.9</v>
      </c>
    </row>
    <row r="305" spans="1:6" ht="26.25">
      <c r="A305" s="33"/>
      <c r="B305" s="138"/>
      <c r="C305" s="138" t="s">
        <v>356</v>
      </c>
      <c r="D305" s="183" t="s">
        <v>357</v>
      </c>
      <c r="E305" s="9">
        <v>149356.9</v>
      </c>
      <c r="F305" s="9">
        <v>149356.9</v>
      </c>
    </row>
    <row r="306" spans="1:6" ht="39">
      <c r="A306" s="33"/>
      <c r="B306" s="35" t="s">
        <v>274</v>
      </c>
      <c r="C306" s="36"/>
      <c r="D306" s="39" t="s">
        <v>89</v>
      </c>
      <c r="E306" s="29">
        <f>E307</f>
        <v>20075.5</v>
      </c>
      <c r="F306" s="29">
        <f>F307</f>
        <v>20075.5</v>
      </c>
    </row>
    <row r="307" spans="1:6" ht="26.25">
      <c r="A307" s="33"/>
      <c r="B307" s="35"/>
      <c r="C307" s="38" t="s">
        <v>356</v>
      </c>
      <c r="D307" s="39" t="s">
        <v>357</v>
      </c>
      <c r="E307" s="9">
        <v>20075.5</v>
      </c>
      <c r="F307" s="9">
        <v>20075.5</v>
      </c>
    </row>
    <row r="308" spans="1:6" ht="26.25">
      <c r="A308" s="33"/>
      <c r="B308" s="35" t="s">
        <v>275</v>
      </c>
      <c r="C308" s="36"/>
      <c r="D308" s="39" t="s">
        <v>84</v>
      </c>
      <c r="E308" s="29">
        <f>E309</f>
        <v>15252.9</v>
      </c>
      <c r="F308" s="29">
        <f>F309</f>
        <v>15252.9</v>
      </c>
    </row>
    <row r="309" spans="1:6" ht="26.25">
      <c r="A309" s="33"/>
      <c r="B309" s="35"/>
      <c r="C309" s="38" t="s">
        <v>356</v>
      </c>
      <c r="D309" s="39" t="s">
        <v>357</v>
      </c>
      <c r="E309" s="9">
        <v>15252.9</v>
      </c>
      <c r="F309" s="9">
        <v>15252.9</v>
      </c>
    </row>
    <row r="310" spans="1:6" ht="13.5">
      <c r="A310" s="33"/>
      <c r="B310" s="33" t="s">
        <v>276</v>
      </c>
      <c r="C310" s="72"/>
      <c r="D310" s="78" t="s">
        <v>277</v>
      </c>
      <c r="E310" s="75">
        <f>E311+E314</f>
        <v>151837.30000000002</v>
      </c>
      <c r="F310" s="75">
        <f>F311+F314</f>
        <v>156285.80000000002</v>
      </c>
    </row>
    <row r="311" spans="1:6" ht="39">
      <c r="A311" s="33"/>
      <c r="B311" s="35" t="s">
        <v>278</v>
      </c>
      <c r="C311" s="56"/>
      <c r="D311" s="179" t="s">
        <v>90</v>
      </c>
      <c r="E311" s="29">
        <f>E312</f>
        <v>143618.30000000002</v>
      </c>
      <c r="F311" s="29">
        <f>F312</f>
        <v>148066.80000000002</v>
      </c>
    </row>
    <row r="312" spans="1:6" ht="39">
      <c r="A312" s="33"/>
      <c r="B312" s="35" t="s">
        <v>279</v>
      </c>
      <c r="C312" s="38"/>
      <c r="D312" s="49" t="s">
        <v>91</v>
      </c>
      <c r="E312" s="9">
        <f>E313</f>
        <v>143618.30000000002</v>
      </c>
      <c r="F312" s="9">
        <f>F313</f>
        <v>148066.80000000002</v>
      </c>
    </row>
    <row r="313" spans="1:6" ht="26.25">
      <c r="A313" s="33"/>
      <c r="B313" s="35"/>
      <c r="C313" s="38" t="s">
        <v>356</v>
      </c>
      <c r="D313" s="39" t="s">
        <v>357</v>
      </c>
      <c r="E313" s="9">
        <f>151472.7-1566.8-6287.6</f>
        <v>143618.30000000002</v>
      </c>
      <c r="F313" s="9">
        <f>155921.2-1566.8-6287.6</f>
        <v>148066.80000000002</v>
      </c>
    </row>
    <row r="314" spans="1:6" ht="26.25">
      <c r="A314" s="33"/>
      <c r="B314" s="38" t="s">
        <v>280</v>
      </c>
      <c r="C314" s="38"/>
      <c r="D314" s="39" t="s">
        <v>264</v>
      </c>
      <c r="E314" s="9">
        <f>E315</f>
        <v>8219</v>
      </c>
      <c r="F314" s="9">
        <f>F315</f>
        <v>8219</v>
      </c>
    </row>
    <row r="315" spans="1:6" ht="26.25">
      <c r="A315" s="33"/>
      <c r="B315" s="35"/>
      <c r="C315" s="38" t="s">
        <v>356</v>
      </c>
      <c r="D315" s="39" t="s">
        <v>357</v>
      </c>
      <c r="E315" s="9">
        <f>8219</f>
        <v>8219</v>
      </c>
      <c r="F315" s="9">
        <f>8219</f>
        <v>8219</v>
      </c>
    </row>
    <row r="316" spans="1:6" ht="25.5">
      <c r="A316" s="33"/>
      <c r="B316" s="32" t="s">
        <v>516</v>
      </c>
      <c r="C316" s="32"/>
      <c r="D316" s="193" t="s">
        <v>39</v>
      </c>
      <c r="E316" s="10">
        <f>E317+E321</f>
        <v>31772.6</v>
      </c>
      <c r="F316" s="10">
        <f>F317+F321</f>
        <v>31772.6</v>
      </c>
    </row>
    <row r="317" spans="1:6" ht="27">
      <c r="A317" s="33"/>
      <c r="B317" s="33" t="s">
        <v>517</v>
      </c>
      <c r="C317" s="33"/>
      <c r="D317" s="194" t="s">
        <v>0</v>
      </c>
      <c r="E317" s="31">
        <f>E318</f>
        <v>31397.6</v>
      </c>
      <c r="F317" s="31">
        <f>F318</f>
        <v>31397.6</v>
      </c>
    </row>
    <row r="318" spans="1:6" ht="25.5">
      <c r="A318" s="33"/>
      <c r="B318" s="35" t="s">
        <v>1</v>
      </c>
      <c r="C318" s="35"/>
      <c r="D318" s="195" t="s">
        <v>42</v>
      </c>
      <c r="E318" s="12">
        <f>E320</f>
        <v>31397.6</v>
      </c>
      <c r="F318" s="12">
        <f>F320</f>
        <v>31397.6</v>
      </c>
    </row>
    <row r="319" spans="1:6" ht="25.5">
      <c r="A319" s="33"/>
      <c r="B319" s="35" t="s">
        <v>2</v>
      </c>
      <c r="C319" s="35"/>
      <c r="D319" s="195" t="s">
        <v>59</v>
      </c>
      <c r="E319" s="12">
        <f>E320</f>
        <v>31397.6</v>
      </c>
      <c r="F319" s="12">
        <f>F320</f>
        <v>31397.6</v>
      </c>
    </row>
    <row r="320" spans="1:6" ht="25.5">
      <c r="A320" s="33"/>
      <c r="B320" s="32"/>
      <c r="C320" s="38" t="s">
        <v>356</v>
      </c>
      <c r="D320" s="195" t="s">
        <v>357</v>
      </c>
      <c r="E320" s="12">
        <v>31397.6</v>
      </c>
      <c r="F320" s="12">
        <v>31397.6</v>
      </c>
    </row>
    <row r="321" spans="1:6" ht="27">
      <c r="A321" s="33"/>
      <c r="B321" s="33" t="s">
        <v>4</v>
      </c>
      <c r="C321" s="87"/>
      <c r="D321" s="196" t="s">
        <v>5</v>
      </c>
      <c r="E321" s="31">
        <f>E322</f>
        <v>375</v>
      </c>
      <c r="F321" s="31">
        <f>F322</f>
        <v>375</v>
      </c>
    </row>
    <row r="322" spans="1:6" ht="25.5">
      <c r="A322" s="32"/>
      <c r="B322" s="35" t="s">
        <v>6</v>
      </c>
      <c r="C322" s="38"/>
      <c r="D322" s="195" t="s">
        <v>7</v>
      </c>
      <c r="E322" s="12">
        <f>E323</f>
        <v>375</v>
      </c>
      <c r="F322" s="12">
        <f>F323</f>
        <v>375</v>
      </c>
    </row>
    <row r="323" spans="1:6" ht="25.5">
      <c r="A323" s="32"/>
      <c r="B323" s="32"/>
      <c r="C323" s="38" t="s">
        <v>356</v>
      </c>
      <c r="D323" s="195" t="s">
        <v>357</v>
      </c>
      <c r="E323" s="12">
        <v>375</v>
      </c>
      <c r="F323" s="12">
        <v>375</v>
      </c>
    </row>
    <row r="324" spans="1:6" ht="25.5">
      <c r="A324" s="53"/>
      <c r="B324" s="32" t="s">
        <v>326</v>
      </c>
      <c r="C324" s="63"/>
      <c r="D324" s="178" t="s">
        <v>40</v>
      </c>
      <c r="E324" s="10">
        <f>E325</f>
        <v>192021.2</v>
      </c>
      <c r="F324" s="10">
        <f>F325</f>
        <v>107021.2</v>
      </c>
    </row>
    <row r="325" spans="1:6" ht="27">
      <c r="A325" s="53"/>
      <c r="B325" s="33" t="s">
        <v>328</v>
      </c>
      <c r="C325" s="33"/>
      <c r="D325" s="52" t="s">
        <v>329</v>
      </c>
      <c r="E325" s="31">
        <f>E326+E329+E333+E335+E331+E339+E342</f>
        <v>192021.2</v>
      </c>
      <c r="F325" s="31">
        <f>F326+F329+F333+F335+F331+F339+F342</f>
        <v>107021.2</v>
      </c>
    </row>
    <row r="326" spans="1:6" ht="25.5">
      <c r="A326" s="53"/>
      <c r="B326" s="35" t="s">
        <v>330</v>
      </c>
      <c r="C326" s="35"/>
      <c r="D326" s="41" t="s">
        <v>49</v>
      </c>
      <c r="E326" s="12">
        <f>E327</f>
        <v>96602.2</v>
      </c>
      <c r="F326" s="12">
        <f>F327</f>
        <v>96602.2</v>
      </c>
    </row>
    <row r="327" spans="1:6" ht="38.25">
      <c r="A327" s="53"/>
      <c r="B327" s="35" t="s">
        <v>331</v>
      </c>
      <c r="C327" s="35"/>
      <c r="D327" s="41" t="s">
        <v>536</v>
      </c>
      <c r="E327" s="174">
        <v>96602.2</v>
      </c>
      <c r="F327" s="174">
        <v>96602.2</v>
      </c>
    </row>
    <row r="328" spans="1:6" ht="25.5">
      <c r="A328" s="53"/>
      <c r="B328" s="63"/>
      <c r="C328" s="38" t="s">
        <v>356</v>
      </c>
      <c r="D328" s="39" t="s">
        <v>357</v>
      </c>
      <c r="E328" s="174">
        <v>96602.2</v>
      </c>
      <c r="F328" s="174">
        <v>96602.2</v>
      </c>
    </row>
    <row r="329" spans="1:6" ht="12.75">
      <c r="A329" s="53"/>
      <c r="B329" s="38" t="s">
        <v>332</v>
      </c>
      <c r="C329" s="38"/>
      <c r="D329" s="49" t="s">
        <v>303</v>
      </c>
      <c r="E329" s="12">
        <f>E330</f>
        <v>200</v>
      </c>
      <c r="F329" s="12">
        <f>F330</f>
        <v>200</v>
      </c>
    </row>
    <row r="330" spans="1:6" ht="25.5">
      <c r="A330" s="53"/>
      <c r="B330" s="38"/>
      <c r="C330" s="35" t="s">
        <v>351</v>
      </c>
      <c r="D330" s="50" t="s">
        <v>57</v>
      </c>
      <c r="E330" s="174">
        <v>200</v>
      </c>
      <c r="F330" s="174">
        <v>200</v>
      </c>
    </row>
    <row r="331" spans="1:6" ht="25.5">
      <c r="A331" s="53"/>
      <c r="B331" s="38" t="s">
        <v>316</v>
      </c>
      <c r="C331" s="35"/>
      <c r="D331" s="50" t="s">
        <v>325</v>
      </c>
      <c r="E331" s="12">
        <f>E332</f>
        <v>249</v>
      </c>
      <c r="F331" s="12">
        <f>F332</f>
        <v>249</v>
      </c>
    </row>
    <row r="332" spans="1:6" ht="12.75">
      <c r="A332" s="53"/>
      <c r="B332" s="38"/>
      <c r="C332" s="35" t="s">
        <v>354</v>
      </c>
      <c r="D332" s="41" t="s">
        <v>252</v>
      </c>
      <c r="E332" s="174">
        <v>249</v>
      </c>
      <c r="F332" s="174">
        <v>249</v>
      </c>
    </row>
    <row r="333" spans="1:6" ht="25.5">
      <c r="A333" s="53"/>
      <c r="B333" s="38" t="s">
        <v>334</v>
      </c>
      <c r="C333" s="38"/>
      <c r="D333" s="49" t="s">
        <v>3</v>
      </c>
      <c r="E333" s="12">
        <f>E334</f>
        <v>4500</v>
      </c>
      <c r="F333" s="12">
        <f>F334</f>
        <v>4500</v>
      </c>
    </row>
    <row r="334" spans="1:6" ht="25.5">
      <c r="A334" s="53"/>
      <c r="B334" s="38"/>
      <c r="C334" s="38" t="s">
        <v>356</v>
      </c>
      <c r="D334" s="39" t="s">
        <v>357</v>
      </c>
      <c r="E334" s="174">
        <v>4500</v>
      </c>
      <c r="F334" s="174">
        <v>4500</v>
      </c>
    </row>
    <row r="335" spans="1:6" ht="38.25">
      <c r="A335" s="53"/>
      <c r="B335" s="38" t="s">
        <v>335</v>
      </c>
      <c r="C335" s="38"/>
      <c r="D335" s="49" t="s">
        <v>336</v>
      </c>
      <c r="E335" s="174">
        <f>E336+E337+E338</f>
        <v>5470</v>
      </c>
      <c r="F335" s="174">
        <f>F336+F337+F338</f>
        <v>5470</v>
      </c>
    </row>
    <row r="336" spans="1:6" ht="25.5">
      <c r="A336" s="53"/>
      <c r="B336" s="38"/>
      <c r="C336" s="35" t="s">
        <v>351</v>
      </c>
      <c r="D336" s="50" t="s">
        <v>57</v>
      </c>
      <c r="E336" s="174">
        <v>1800</v>
      </c>
      <c r="F336" s="174">
        <v>1800</v>
      </c>
    </row>
    <row r="337" spans="1:6" ht="12.75">
      <c r="A337" s="53"/>
      <c r="B337" s="38"/>
      <c r="C337" s="35" t="s">
        <v>354</v>
      </c>
      <c r="D337" s="41" t="s">
        <v>252</v>
      </c>
      <c r="E337" s="174">
        <v>650</v>
      </c>
      <c r="F337" s="174">
        <v>650</v>
      </c>
    </row>
    <row r="338" spans="1:6" ht="25.5">
      <c r="A338" s="53"/>
      <c r="B338" s="38"/>
      <c r="C338" s="35" t="s">
        <v>356</v>
      </c>
      <c r="D338" s="39" t="s">
        <v>357</v>
      </c>
      <c r="E338" s="174">
        <v>3020</v>
      </c>
      <c r="F338" s="174">
        <v>3020</v>
      </c>
    </row>
    <row r="339" spans="1:6" ht="25.5">
      <c r="A339" s="53"/>
      <c r="B339" s="38" t="s">
        <v>148</v>
      </c>
      <c r="C339" s="46"/>
      <c r="D339" s="41" t="s">
        <v>149</v>
      </c>
      <c r="E339" s="174">
        <f>E340</f>
        <v>40995.9</v>
      </c>
      <c r="F339" s="300">
        <v>0</v>
      </c>
    </row>
    <row r="340" spans="1:6" ht="12.75">
      <c r="A340" s="53"/>
      <c r="B340" s="35" t="s">
        <v>216</v>
      </c>
      <c r="C340" s="301"/>
      <c r="D340" s="302" t="s">
        <v>217</v>
      </c>
      <c r="E340" s="174">
        <f>E341</f>
        <v>40995.9</v>
      </c>
      <c r="F340" s="300">
        <v>0</v>
      </c>
    </row>
    <row r="341" spans="1:6" ht="25.5">
      <c r="A341" s="53"/>
      <c r="B341" s="301"/>
      <c r="C341" s="35" t="s">
        <v>358</v>
      </c>
      <c r="D341" s="303" t="s">
        <v>77</v>
      </c>
      <c r="E341" s="174">
        <v>40995.9</v>
      </c>
      <c r="F341" s="300">
        <v>0</v>
      </c>
    </row>
    <row r="342" spans="1:6" ht="63.75">
      <c r="A342" s="53"/>
      <c r="B342" s="317" t="s">
        <v>218</v>
      </c>
      <c r="C342" s="315"/>
      <c r="D342" s="120" t="s">
        <v>522</v>
      </c>
      <c r="E342" s="316">
        <f>E343</f>
        <v>44004.1</v>
      </c>
      <c r="F342" s="316">
        <v>0</v>
      </c>
    </row>
    <row r="343" spans="1:6" ht="25.5">
      <c r="A343" s="53"/>
      <c r="B343" s="301"/>
      <c r="C343" s="217">
        <v>400</v>
      </c>
      <c r="D343" s="176" t="s">
        <v>77</v>
      </c>
      <c r="E343" s="174">
        <v>44004.1</v>
      </c>
      <c r="F343" s="174">
        <v>0</v>
      </c>
    </row>
    <row r="344" spans="1:6" ht="13.5">
      <c r="A344" s="47" t="s">
        <v>436</v>
      </c>
      <c r="B344" s="53"/>
      <c r="C344" s="71"/>
      <c r="D344" s="197" t="s">
        <v>437</v>
      </c>
      <c r="E344" s="11">
        <f>E345+E360+E364+E371</f>
        <v>51341.6</v>
      </c>
      <c r="F344" s="11">
        <f>F345+F360+F364+F371</f>
        <v>51341.6</v>
      </c>
    </row>
    <row r="345" spans="1:6" ht="26.25">
      <c r="A345" s="47"/>
      <c r="B345" s="32" t="s">
        <v>257</v>
      </c>
      <c r="C345" s="32"/>
      <c r="D345" s="178" t="s">
        <v>38</v>
      </c>
      <c r="E345" s="7">
        <f>E346</f>
        <v>39596.399999999994</v>
      </c>
      <c r="F345" s="7">
        <f>F346</f>
        <v>39596.399999999994</v>
      </c>
    </row>
    <row r="346" spans="1:6" ht="27">
      <c r="A346" s="47"/>
      <c r="B346" s="33" t="s">
        <v>281</v>
      </c>
      <c r="C346" s="40"/>
      <c r="D346" s="80" t="s">
        <v>282</v>
      </c>
      <c r="E346" s="75">
        <f>E347+E350+E352+E354</f>
        <v>39596.399999999994</v>
      </c>
      <c r="F346" s="75">
        <f>F347+F350+F352+F354</f>
        <v>39596.399999999994</v>
      </c>
    </row>
    <row r="347" spans="1:6" ht="39">
      <c r="A347" s="47"/>
      <c r="B347" s="38" t="s">
        <v>283</v>
      </c>
      <c r="C347" s="38"/>
      <c r="D347" s="37" t="s">
        <v>92</v>
      </c>
      <c r="E347" s="29">
        <f>E348</f>
        <v>7739.9</v>
      </c>
      <c r="F347" s="29">
        <f>F348</f>
        <v>7739.9</v>
      </c>
    </row>
    <row r="348" spans="1:6" ht="26.25">
      <c r="A348" s="47"/>
      <c r="B348" s="38" t="s">
        <v>284</v>
      </c>
      <c r="C348" s="35"/>
      <c r="D348" s="145" t="s">
        <v>531</v>
      </c>
      <c r="E348" s="29">
        <f>E349</f>
        <v>7739.9</v>
      </c>
      <c r="F348" s="29">
        <f>F349</f>
        <v>7739.9</v>
      </c>
    </row>
    <row r="349" spans="1:6" ht="26.25">
      <c r="A349" s="47"/>
      <c r="B349" s="38"/>
      <c r="C349" s="42" t="s">
        <v>356</v>
      </c>
      <c r="D349" s="39" t="s">
        <v>357</v>
      </c>
      <c r="E349" s="9">
        <v>7739.9</v>
      </c>
      <c r="F349" s="9">
        <v>7739.9</v>
      </c>
    </row>
    <row r="350" spans="1:6" ht="13.5">
      <c r="A350" s="47"/>
      <c r="B350" s="38" t="s">
        <v>285</v>
      </c>
      <c r="C350" s="42"/>
      <c r="D350" s="43" t="s">
        <v>16</v>
      </c>
      <c r="E350" s="9">
        <f>E351</f>
        <v>7490.4</v>
      </c>
      <c r="F350" s="9">
        <f>F351</f>
        <v>7490.4</v>
      </c>
    </row>
    <row r="351" spans="1:6" ht="26.25">
      <c r="A351" s="47"/>
      <c r="B351" s="38"/>
      <c r="C351" s="38" t="s">
        <v>356</v>
      </c>
      <c r="D351" s="39" t="s">
        <v>357</v>
      </c>
      <c r="E351" s="29">
        <v>7490.4</v>
      </c>
      <c r="F351" s="29">
        <v>7490.4</v>
      </c>
    </row>
    <row r="352" spans="1:6" ht="26.25">
      <c r="A352" s="47"/>
      <c r="B352" s="38" t="s">
        <v>286</v>
      </c>
      <c r="C352" s="42"/>
      <c r="D352" s="39" t="s">
        <v>264</v>
      </c>
      <c r="E352" s="9">
        <f>E353</f>
        <v>1860</v>
      </c>
      <c r="F352" s="9">
        <f>F353</f>
        <v>1860</v>
      </c>
    </row>
    <row r="353" spans="1:6" ht="26.25">
      <c r="A353" s="47"/>
      <c r="B353" s="38"/>
      <c r="C353" s="42" t="s">
        <v>356</v>
      </c>
      <c r="D353" s="39" t="s">
        <v>357</v>
      </c>
      <c r="E353" s="9">
        <v>1860</v>
      </c>
      <c r="F353" s="9">
        <v>1860</v>
      </c>
    </row>
    <row r="354" spans="1:6" ht="13.5">
      <c r="A354" s="47"/>
      <c r="B354" s="35" t="s">
        <v>290</v>
      </c>
      <c r="C354" s="38"/>
      <c r="D354" s="39" t="s">
        <v>34</v>
      </c>
      <c r="E354" s="9">
        <f>E355+E356+E357+E358+E359</f>
        <v>22506.1</v>
      </c>
      <c r="F354" s="9">
        <f>F355+F356+F357+F358+F359</f>
        <v>22506.1</v>
      </c>
    </row>
    <row r="355" spans="1:6" ht="51.75">
      <c r="A355" s="47"/>
      <c r="B355" s="38"/>
      <c r="C355" s="35" t="s">
        <v>350</v>
      </c>
      <c r="D355" s="43" t="s">
        <v>523</v>
      </c>
      <c r="E355" s="9">
        <v>313.2</v>
      </c>
      <c r="F355" s="9">
        <v>313.2</v>
      </c>
    </row>
    <row r="356" spans="1:6" ht="26.25">
      <c r="A356" s="47"/>
      <c r="B356" s="38"/>
      <c r="C356" s="35" t="s">
        <v>351</v>
      </c>
      <c r="D356" s="43" t="s">
        <v>57</v>
      </c>
      <c r="E356" s="9">
        <v>2212.5</v>
      </c>
      <c r="F356" s="9">
        <v>2212.5</v>
      </c>
    </row>
    <row r="357" spans="1:6" ht="13.5">
      <c r="A357" s="47"/>
      <c r="B357" s="38"/>
      <c r="C357" s="35" t="s">
        <v>354</v>
      </c>
      <c r="D357" s="81" t="s">
        <v>355</v>
      </c>
      <c r="E357" s="9">
        <v>2023.1</v>
      </c>
      <c r="F357" s="9">
        <v>2023.1</v>
      </c>
    </row>
    <row r="358" spans="1:6" ht="26.25">
      <c r="A358" s="47"/>
      <c r="B358" s="38"/>
      <c r="C358" s="35" t="s">
        <v>356</v>
      </c>
      <c r="D358" s="39" t="s">
        <v>357</v>
      </c>
      <c r="E358" s="9">
        <v>6552.1</v>
      </c>
      <c r="F358" s="9">
        <v>6552.1</v>
      </c>
    </row>
    <row r="359" spans="1:6" ht="13.5">
      <c r="A359" s="47"/>
      <c r="B359" s="38"/>
      <c r="C359" s="82" t="s">
        <v>352</v>
      </c>
      <c r="D359" s="43" t="s">
        <v>353</v>
      </c>
      <c r="E359" s="9">
        <v>11405.2</v>
      </c>
      <c r="F359" s="9">
        <v>11405.2</v>
      </c>
    </row>
    <row r="360" spans="1:6" ht="25.5">
      <c r="A360" s="53"/>
      <c r="B360" s="173" t="s">
        <v>516</v>
      </c>
      <c r="C360" s="71"/>
      <c r="D360" s="198" t="s">
        <v>39</v>
      </c>
      <c r="E360" s="7">
        <v>138.3</v>
      </c>
      <c r="F360" s="7">
        <f>F361</f>
        <v>138.3</v>
      </c>
    </row>
    <row r="361" spans="1:6" ht="27">
      <c r="A361" s="72"/>
      <c r="B361" s="72" t="s">
        <v>60</v>
      </c>
      <c r="C361" s="36"/>
      <c r="D361" s="199" t="s">
        <v>61</v>
      </c>
      <c r="E361" s="8">
        <v>138.3</v>
      </c>
      <c r="F361" s="8">
        <f>F362</f>
        <v>138.3</v>
      </c>
    </row>
    <row r="362" spans="1:6" ht="13.5">
      <c r="A362" s="72"/>
      <c r="B362" s="36" t="s">
        <v>62</v>
      </c>
      <c r="C362" s="36"/>
      <c r="D362" s="200" t="s">
        <v>16</v>
      </c>
      <c r="E362" s="9">
        <v>138.3</v>
      </c>
      <c r="F362" s="9">
        <v>138.3</v>
      </c>
    </row>
    <row r="363" spans="1:6" ht="25.5">
      <c r="A363" s="72"/>
      <c r="B363" s="53"/>
      <c r="C363" s="36" t="s">
        <v>356</v>
      </c>
      <c r="D363" s="195" t="s">
        <v>357</v>
      </c>
      <c r="E363" s="9">
        <v>138.3</v>
      </c>
      <c r="F363" s="9">
        <v>138.3</v>
      </c>
    </row>
    <row r="364" spans="1:6" ht="26.25">
      <c r="A364" s="72"/>
      <c r="B364" s="32" t="s">
        <v>326</v>
      </c>
      <c r="C364" s="63"/>
      <c r="D364" s="178" t="s">
        <v>40</v>
      </c>
      <c r="E364" s="215">
        <f>E365</f>
        <v>3360.3</v>
      </c>
      <c r="F364" s="215">
        <f>F365</f>
        <v>3360.3</v>
      </c>
    </row>
    <row r="365" spans="1:6" ht="27">
      <c r="A365" s="72"/>
      <c r="B365" s="33" t="s">
        <v>328</v>
      </c>
      <c r="C365" s="33"/>
      <c r="D365" s="52" t="s">
        <v>329</v>
      </c>
      <c r="E365" s="313">
        <f>E366+E369</f>
        <v>3360.3</v>
      </c>
      <c r="F365" s="313">
        <f>F366+F369</f>
        <v>3360.3</v>
      </c>
    </row>
    <row r="366" spans="1:6" ht="13.5">
      <c r="A366" s="72"/>
      <c r="B366" s="38" t="s">
        <v>333</v>
      </c>
      <c r="C366" s="35"/>
      <c r="D366" s="50" t="s">
        <v>16</v>
      </c>
      <c r="E366" s="174">
        <f>E367+E368</f>
        <v>812.7</v>
      </c>
      <c r="F366" s="174">
        <f>F367+F368</f>
        <v>812.7</v>
      </c>
    </row>
    <row r="367" spans="1:6" ht="26.25">
      <c r="A367" s="72"/>
      <c r="B367" s="38"/>
      <c r="C367" s="35" t="s">
        <v>351</v>
      </c>
      <c r="D367" s="50" t="s">
        <v>57</v>
      </c>
      <c r="E367" s="174">
        <v>68.5</v>
      </c>
      <c r="F367" s="174">
        <v>68.5</v>
      </c>
    </row>
    <row r="368" spans="1:6" ht="26.25">
      <c r="A368" s="72"/>
      <c r="B368" s="38"/>
      <c r="C368" s="35" t="s">
        <v>356</v>
      </c>
      <c r="D368" s="39" t="s">
        <v>357</v>
      </c>
      <c r="E368" s="174">
        <v>744.2</v>
      </c>
      <c r="F368" s="174">
        <v>744.2</v>
      </c>
    </row>
    <row r="369" spans="1:6" ht="26.25">
      <c r="A369" s="72"/>
      <c r="B369" s="38" t="s">
        <v>334</v>
      </c>
      <c r="C369" s="35"/>
      <c r="D369" s="49" t="s">
        <v>3</v>
      </c>
      <c r="E369" s="174">
        <f>E370</f>
        <v>2547.6</v>
      </c>
      <c r="F369" s="174">
        <f>F370</f>
        <v>2547.6</v>
      </c>
    </row>
    <row r="370" spans="1:6" ht="26.25">
      <c r="A370" s="72"/>
      <c r="B370" s="38"/>
      <c r="C370" s="35" t="s">
        <v>356</v>
      </c>
      <c r="D370" s="39" t="s">
        <v>357</v>
      </c>
      <c r="E370" s="174">
        <v>2547.6</v>
      </c>
      <c r="F370" s="174">
        <v>2547.6</v>
      </c>
    </row>
    <row r="371" spans="1:6" ht="25.5">
      <c r="A371" s="53"/>
      <c r="B371" s="53" t="s">
        <v>8</v>
      </c>
      <c r="C371" s="71"/>
      <c r="D371" s="198" t="s">
        <v>41</v>
      </c>
      <c r="E371" s="10">
        <f>E372+E376</f>
        <v>8246.6</v>
      </c>
      <c r="F371" s="10">
        <f>F372+F376</f>
        <v>8246.6</v>
      </c>
    </row>
    <row r="372" spans="1:6" ht="27">
      <c r="A372" s="72"/>
      <c r="B372" s="47" t="s">
        <v>9</v>
      </c>
      <c r="C372" s="47"/>
      <c r="D372" s="199" t="s">
        <v>10</v>
      </c>
      <c r="E372" s="11">
        <f aca="true" t="shared" si="11" ref="E372:F374">E373</f>
        <v>3911.4</v>
      </c>
      <c r="F372" s="11">
        <f t="shared" si="11"/>
        <v>3911.4</v>
      </c>
    </row>
    <row r="373" spans="1:6" ht="38.25">
      <c r="A373" s="53"/>
      <c r="B373" s="71" t="s">
        <v>11</v>
      </c>
      <c r="C373" s="71"/>
      <c r="D373" s="200" t="s">
        <v>43</v>
      </c>
      <c r="E373" s="12">
        <f t="shared" si="11"/>
        <v>3911.4</v>
      </c>
      <c r="F373" s="12">
        <f t="shared" si="11"/>
        <v>3911.4</v>
      </c>
    </row>
    <row r="374" spans="1:6" ht="38.25">
      <c r="A374" s="53"/>
      <c r="B374" s="71" t="s">
        <v>12</v>
      </c>
      <c r="C374" s="71"/>
      <c r="D374" s="200" t="s">
        <v>63</v>
      </c>
      <c r="E374" s="9">
        <f t="shared" si="11"/>
        <v>3911.4</v>
      </c>
      <c r="F374" s="9">
        <f t="shared" si="11"/>
        <v>3911.4</v>
      </c>
    </row>
    <row r="375" spans="1:6" ht="25.5">
      <c r="A375" s="53"/>
      <c r="B375" s="71"/>
      <c r="C375" s="71" t="s">
        <v>356</v>
      </c>
      <c r="D375" s="200" t="s">
        <v>357</v>
      </c>
      <c r="E375" s="12">
        <v>3911.4</v>
      </c>
      <c r="F375" s="12">
        <v>3911.4</v>
      </c>
    </row>
    <row r="376" spans="1:6" ht="13.5">
      <c r="A376" s="72"/>
      <c r="B376" s="47" t="s">
        <v>13</v>
      </c>
      <c r="C376" s="47"/>
      <c r="D376" s="199" t="s">
        <v>14</v>
      </c>
      <c r="E376" s="11">
        <f>E377+E379+E381+E383+E385</f>
        <v>4335.2</v>
      </c>
      <c r="F376" s="11">
        <f>F377+F379+F381+F383+F385</f>
        <v>4335.2</v>
      </c>
    </row>
    <row r="377" spans="1:6" ht="12.75">
      <c r="A377" s="53"/>
      <c r="B377" s="71" t="s">
        <v>15</v>
      </c>
      <c r="C377" s="71"/>
      <c r="D377" s="200" t="s">
        <v>16</v>
      </c>
      <c r="E377" s="12">
        <f>E378</f>
        <v>363</v>
      </c>
      <c r="F377" s="12">
        <f>F378</f>
        <v>363</v>
      </c>
    </row>
    <row r="378" spans="1:6" ht="25.5">
      <c r="A378" s="53"/>
      <c r="B378" s="71"/>
      <c r="C378" s="71" t="s">
        <v>356</v>
      </c>
      <c r="D378" s="200" t="s">
        <v>357</v>
      </c>
      <c r="E378" s="12">
        <v>363</v>
      </c>
      <c r="F378" s="12">
        <v>363</v>
      </c>
    </row>
    <row r="379" spans="1:6" ht="25.5">
      <c r="A379" s="53"/>
      <c r="B379" s="71" t="s">
        <v>17</v>
      </c>
      <c r="C379" s="71"/>
      <c r="D379" s="200" t="s">
        <v>18</v>
      </c>
      <c r="E379" s="12">
        <f>E380</f>
        <v>1272.6</v>
      </c>
      <c r="F379" s="12">
        <f>F380</f>
        <v>1272.6</v>
      </c>
    </row>
    <row r="380" spans="1:6" ht="25.5">
      <c r="A380" s="53"/>
      <c r="B380" s="71"/>
      <c r="C380" s="71" t="s">
        <v>356</v>
      </c>
      <c r="D380" s="200" t="s">
        <v>357</v>
      </c>
      <c r="E380" s="12">
        <v>1272.6</v>
      </c>
      <c r="F380" s="12">
        <v>1272.6</v>
      </c>
    </row>
    <row r="381" spans="1:6" ht="38.25">
      <c r="A381" s="53"/>
      <c r="B381" s="71" t="s">
        <v>19</v>
      </c>
      <c r="C381" s="71"/>
      <c r="D381" s="200" t="s">
        <v>20</v>
      </c>
      <c r="E381" s="12">
        <f>E382</f>
        <v>140</v>
      </c>
      <c r="F381" s="12">
        <f>F382</f>
        <v>140</v>
      </c>
    </row>
    <row r="382" spans="1:6" ht="25.5">
      <c r="A382" s="53"/>
      <c r="B382" s="71"/>
      <c r="C382" s="71" t="s">
        <v>356</v>
      </c>
      <c r="D382" s="200" t="s">
        <v>357</v>
      </c>
      <c r="E382" s="12">
        <v>140</v>
      </c>
      <c r="F382" s="12">
        <v>140</v>
      </c>
    </row>
    <row r="383" spans="1:6" ht="25.5">
      <c r="A383" s="53"/>
      <c r="B383" s="71" t="s">
        <v>21</v>
      </c>
      <c r="C383" s="71"/>
      <c r="D383" s="200" t="s">
        <v>22</v>
      </c>
      <c r="E383" s="12">
        <f>E384</f>
        <v>810</v>
      </c>
      <c r="F383" s="12">
        <f>F384</f>
        <v>810</v>
      </c>
    </row>
    <row r="384" spans="1:6" ht="25.5">
      <c r="A384" s="53"/>
      <c r="B384" s="71"/>
      <c r="C384" s="71" t="s">
        <v>356</v>
      </c>
      <c r="D384" s="200" t="s">
        <v>357</v>
      </c>
      <c r="E384" s="12">
        <v>810</v>
      </c>
      <c r="F384" s="12">
        <v>810</v>
      </c>
    </row>
    <row r="385" spans="1:6" ht="25.5">
      <c r="A385" s="53"/>
      <c r="B385" s="71" t="s">
        <v>23</v>
      </c>
      <c r="C385" s="71"/>
      <c r="D385" s="200" t="s">
        <v>24</v>
      </c>
      <c r="E385" s="12">
        <f>E386</f>
        <v>1749.6</v>
      </c>
      <c r="F385" s="12">
        <f>F386</f>
        <v>1749.6</v>
      </c>
    </row>
    <row r="386" spans="1:6" ht="25.5">
      <c r="A386" s="53"/>
      <c r="B386" s="71"/>
      <c r="C386" s="71" t="s">
        <v>356</v>
      </c>
      <c r="D386" s="200" t="s">
        <v>357</v>
      </c>
      <c r="E386" s="12">
        <v>1749.6</v>
      </c>
      <c r="F386" s="12">
        <v>1749.6</v>
      </c>
    </row>
    <row r="387" spans="1:6" ht="13.5">
      <c r="A387" s="33" t="s">
        <v>438</v>
      </c>
      <c r="B387" s="32"/>
      <c r="C387" s="33"/>
      <c r="D387" s="83" t="s">
        <v>439</v>
      </c>
      <c r="E387" s="75">
        <f>E388</f>
        <v>28358</v>
      </c>
      <c r="F387" s="75">
        <f>F388</f>
        <v>28358</v>
      </c>
    </row>
    <row r="388" spans="1:6" ht="25.5">
      <c r="A388" s="36"/>
      <c r="B388" s="32" t="s">
        <v>257</v>
      </c>
      <c r="C388" s="32"/>
      <c r="D388" s="178" t="s">
        <v>38</v>
      </c>
      <c r="E388" s="7">
        <f>E389+E395+E398+E406</f>
        <v>28358</v>
      </c>
      <c r="F388" s="7">
        <f>F389+F395+F398+F406</f>
        <v>28358</v>
      </c>
    </row>
    <row r="389" spans="1:6" ht="13.5">
      <c r="A389" s="33"/>
      <c r="B389" s="33" t="s">
        <v>258</v>
      </c>
      <c r="C389" s="51"/>
      <c r="D389" s="52" t="s">
        <v>259</v>
      </c>
      <c r="E389" s="75">
        <f>E390+E392</f>
        <v>1194.4</v>
      </c>
      <c r="F389" s="75">
        <f>F390+F392</f>
        <v>1194.4</v>
      </c>
    </row>
    <row r="390" spans="1:6" ht="25.5">
      <c r="A390" s="36"/>
      <c r="B390" s="38" t="s">
        <v>266</v>
      </c>
      <c r="C390" s="38"/>
      <c r="D390" s="39" t="s">
        <v>84</v>
      </c>
      <c r="E390" s="9">
        <f>E391</f>
        <v>173.9</v>
      </c>
      <c r="F390" s="9">
        <f>F391</f>
        <v>173.9</v>
      </c>
    </row>
    <row r="391" spans="1:6" ht="25.5">
      <c r="A391" s="36"/>
      <c r="B391" s="35"/>
      <c r="C391" s="71" t="s">
        <v>351</v>
      </c>
      <c r="D391" s="43" t="s">
        <v>57</v>
      </c>
      <c r="E391" s="9">
        <v>173.9</v>
      </c>
      <c r="F391" s="9">
        <v>173.9</v>
      </c>
    </row>
    <row r="392" spans="1:6" ht="51">
      <c r="A392" s="36"/>
      <c r="B392" s="35" t="s">
        <v>291</v>
      </c>
      <c r="C392" s="35"/>
      <c r="D392" s="50" t="s">
        <v>93</v>
      </c>
      <c r="E392" s="9">
        <f>E393+E394</f>
        <v>1020.5</v>
      </c>
      <c r="F392" s="9">
        <f>F393+F394</f>
        <v>1020.5</v>
      </c>
    </row>
    <row r="393" spans="1:6" ht="51">
      <c r="A393" s="36"/>
      <c r="B393" s="35"/>
      <c r="C393" s="42" t="s">
        <v>350</v>
      </c>
      <c r="D393" s="43" t="s">
        <v>523</v>
      </c>
      <c r="E393" s="9">
        <v>567</v>
      </c>
      <c r="F393" s="9">
        <v>567</v>
      </c>
    </row>
    <row r="394" spans="1:6" ht="25.5">
      <c r="A394" s="36"/>
      <c r="B394" s="35"/>
      <c r="C394" s="42" t="s">
        <v>351</v>
      </c>
      <c r="D394" s="43" t="s">
        <v>57</v>
      </c>
      <c r="E394" s="9">
        <v>453.5</v>
      </c>
      <c r="F394" s="9">
        <v>453.5</v>
      </c>
    </row>
    <row r="395" spans="1:6" ht="27">
      <c r="A395" s="36"/>
      <c r="B395" s="33" t="s">
        <v>268</v>
      </c>
      <c r="C395" s="72"/>
      <c r="D395" s="78" t="s">
        <v>86</v>
      </c>
      <c r="E395" s="11">
        <f>E396</f>
        <v>228.8</v>
      </c>
      <c r="F395" s="11">
        <f>F396</f>
        <v>228.8</v>
      </c>
    </row>
    <row r="396" spans="1:6" ht="25.5">
      <c r="A396" s="35"/>
      <c r="B396" s="35" t="s">
        <v>275</v>
      </c>
      <c r="C396" s="36"/>
      <c r="D396" s="39" t="s">
        <v>84</v>
      </c>
      <c r="E396" s="29">
        <f>E397</f>
        <v>228.8</v>
      </c>
      <c r="F396" s="29">
        <f>F397</f>
        <v>228.8</v>
      </c>
    </row>
    <row r="397" spans="1:6" ht="25.5">
      <c r="A397" s="35"/>
      <c r="B397" s="35"/>
      <c r="C397" s="38" t="s">
        <v>351</v>
      </c>
      <c r="D397" s="43" t="s">
        <v>57</v>
      </c>
      <c r="E397" s="9">
        <v>228.8</v>
      </c>
      <c r="F397" s="9">
        <v>228.8</v>
      </c>
    </row>
    <row r="398" spans="1:6" ht="13.5">
      <c r="A398" s="33"/>
      <c r="B398" s="33" t="s">
        <v>292</v>
      </c>
      <c r="C398" s="33"/>
      <c r="D398" s="84" t="s">
        <v>293</v>
      </c>
      <c r="E398" s="75">
        <f>E399+E402+E404</f>
        <v>5145</v>
      </c>
      <c r="F398" s="75">
        <f>F399+F402+F404</f>
        <v>5145</v>
      </c>
    </row>
    <row r="399" spans="1:6" ht="38.25">
      <c r="A399" s="40"/>
      <c r="B399" s="35" t="s">
        <v>294</v>
      </c>
      <c r="C399" s="40"/>
      <c r="D399" s="86" t="s">
        <v>47</v>
      </c>
      <c r="E399" s="29">
        <f>E400</f>
        <v>4075</v>
      </c>
      <c r="F399" s="29">
        <f>F400</f>
        <v>4075</v>
      </c>
    </row>
    <row r="400" spans="1:6" ht="25.5">
      <c r="A400" s="35"/>
      <c r="B400" s="35" t="s">
        <v>295</v>
      </c>
      <c r="C400" s="35"/>
      <c r="D400" s="85" t="s">
        <v>94</v>
      </c>
      <c r="E400" s="29">
        <f>E401</f>
        <v>4075</v>
      </c>
      <c r="F400" s="29">
        <f>F401</f>
        <v>4075</v>
      </c>
    </row>
    <row r="401" spans="1:6" ht="25.5">
      <c r="A401" s="35"/>
      <c r="B401" s="35"/>
      <c r="C401" s="38" t="s">
        <v>356</v>
      </c>
      <c r="D401" s="39" t="s">
        <v>357</v>
      </c>
      <c r="E401" s="29">
        <v>4075</v>
      </c>
      <c r="F401" s="29">
        <v>4075</v>
      </c>
    </row>
    <row r="402" spans="1:6" ht="25.5">
      <c r="A402" s="38"/>
      <c r="B402" s="38" t="s">
        <v>296</v>
      </c>
      <c r="C402" s="38"/>
      <c r="D402" s="86" t="s">
        <v>297</v>
      </c>
      <c r="E402" s="29">
        <f>E403</f>
        <v>1030</v>
      </c>
      <c r="F402" s="29">
        <f>F403</f>
        <v>1030</v>
      </c>
    </row>
    <row r="403" spans="1:6" ht="25.5">
      <c r="A403" s="232"/>
      <c r="B403" s="38"/>
      <c r="C403" s="38" t="s">
        <v>356</v>
      </c>
      <c r="D403" s="39" t="s">
        <v>357</v>
      </c>
      <c r="E403" s="29">
        <v>1030</v>
      </c>
      <c r="F403" s="29">
        <v>1030</v>
      </c>
    </row>
    <row r="404" spans="1:6" ht="25.5">
      <c r="A404" s="232"/>
      <c r="B404" s="38" t="s">
        <v>95</v>
      </c>
      <c r="C404" s="38"/>
      <c r="D404" s="39" t="s">
        <v>264</v>
      </c>
      <c r="E404" s="29">
        <f>E405</f>
        <v>40</v>
      </c>
      <c r="F404" s="29">
        <f>F405</f>
        <v>40</v>
      </c>
    </row>
    <row r="405" spans="1:6" ht="25.5">
      <c r="A405" s="232"/>
      <c r="B405" s="38"/>
      <c r="C405" s="38" t="s">
        <v>356</v>
      </c>
      <c r="D405" s="39" t="s">
        <v>357</v>
      </c>
      <c r="E405" s="29">
        <v>40</v>
      </c>
      <c r="F405" s="29">
        <v>40</v>
      </c>
    </row>
    <row r="406" spans="1:6" ht="27">
      <c r="A406" s="87"/>
      <c r="B406" s="87" t="s">
        <v>298</v>
      </c>
      <c r="C406" s="87"/>
      <c r="D406" s="88" t="s">
        <v>299</v>
      </c>
      <c r="E406" s="75">
        <f>E407+E411+E414+E416</f>
        <v>21789.8</v>
      </c>
      <c r="F406" s="75">
        <f>F407+F411+F414+F416</f>
        <v>21789.8</v>
      </c>
    </row>
    <row r="407" spans="1:6" ht="25.5">
      <c r="A407" s="38"/>
      <c r="B407" s="38" t="s">
        <v>96</v>
      </c>
      <c r="C407" s="38"/>
      <c r="D407" s="49" t="s">
        <v>72</v>
      </c>
      <c r="E407" s="29">
        <f>E408+E409+E410</f>
        <v>14851</v>
      </c>
      <c r="F407" s="29">
        <f>F408+F409+F410</f>
        <v>14851</v>
      </c>
    </row>
    <row r="408" spans="1:6" ht="51">
      <c r="A408" s="38"/>
      <c r="B408" s="38"/>
      <c r="C408" s="38" t="s">
        <v>350</v>
      </c>
      <c r="D408" s="43" t="s">
        <v>523</v>
      </c>
      <c r="E408" s="29">
        <v>13164.4</v>
      </c>
      <c r="F408" s="29">
        <v>13164.4</v>
      </c>
    </row>
    <row r="409" spans="1:6" ht="25.5">
      <c r="A409" s="38"/>
      <c r="B409" s="38"/>
      <c r="C409" s="38" t="s">
        <v>351</v>
      </c>
      <c r="D409" s="43" t="s">
        <v>57</v>
      </c>
      <c r="E409" s="29">
        <v>1685.7</v>
      </c>
      <c r="F409" s="29">
        <v>1685.7</v>
      </c>
    </row>
    <row r="410" spans="1:6" ht="12.75">
      <c r="A410" s="38"/>
      <c r="B410" s="38"/>
      <c r="C410" s="38" t="s">
        <v>352</v>
      </c>
      <c r="D410" s="43" t="s">
        <v>353</v>
      </c>
      <c r="E410" s="29">
        <v>0.9</v>
      </c>
      <c r="F410" s="29">
        <v>0.9</v>
      </c>
    </row>
    <row r="411" spans="1:6" ht="25.5">
      <c r="A411" s="232"/>
      <c r="B411" s="38" t="s">
        <v>300</v>
      </c>
      <c r="C411" s="38"/>
      <c r="D411" s="49" t="s">
        <v>48</v>
      </c>
      <c r="E411" s="29">
        <f>E412</f>
        <v>5903.5</v>
      </c>
      <c r="F411" s="29">
        <f>F412</f>
        <v>5903.5</v>
      </c>
    </row>
    <row r="412" spans="1:6" ht="38.25">
      <c r="A412" s="232"/>
      <c r="B412" s="38" t="s">
        <v>301</v>
      </c>
      <c r="C412" s="38"/>
      <c r="D412" s="49" t="s">
        <v>97</v>
      </c>
      <c r="E412" s="29">
        <f>E413</f>
        <v>5903.5</v>
      </c>
      <c r="F412" s="29">
        <f>F413</f>
        <v>5903.5</v>
      </c>
    </row>
    <row r="413" spans="1:6" ht="25.5">
      <c r="A413" s="232"/>
      <c r="B413" s="38"/>
      <c r="C413" s="38" t="s">
        <v>356</v>
      </c>
      <c r="D413" s="39" t="s">
        <v>357</v>
      </c>
      <c r="E413" s="29">
        <v>5903.5</v>
      </c>
      <c r="F413" s="29">
        <v>5903.5</v>
      </c>
    </row>
    <row r="414" spans="1:6" ht="12.75">
      <c r="A414" s="38"/>
      <c r="B414" s="38" t="s">
        <v>302</v>
      </c>
      <c r="C414" s="38"/>
      <c r="D414" s="86" t="s">
        <v>303</v>
      </c>
      <c r="E414" s="29">
        <f>E415</f>
        <v>979.6</v>
      </c>
      <c r="F414" s="29">
        <f>F415</f>
        <v>979.6</v>
      </c>
    </row>
    <row r="415" spans="1:6" ht="25.5">
      <c r="A415" s="38"/>
      <c r="B415" s="38"/>
      <c r="C415" s="38" t="s">
        <v>356</v>
      </c>
      <c r="D415" s="39" t="s">
        <v>357</v>
      </c>
      <c r="E415" s="29">
        <v>979.6</v>
      </c>
      <c r="F415" s="29">
        <v>979.6</v>
      </c>
    </row>
    <row r="416" spans="1:6" ht="25.5">
      <c r="A416" s="232"/>
      <c r="B416" s="38" t="s">
        <v>98</v>
      </c>
      <c r="C416" s="38"/>
      <c r="D416" s="39" t="s">
        <v>264</v>
      </c>
      <c r="E416" s="29">
        <f>E417</f>
        <v>55.7</v>
      </c>
      <c r="F416" s="29">
        <f>F417</f>
        <v>55.7</v>
      </c>
    </row>
    <row r="417" spans="1:6" ht="25.5">
      <c r="A417" s="232"/>
      <c r="B417" s="38"/>
      <c r="C417" s="38" t="s">
        <v>356</v>
      </c>
      <c r="D417" s="39" t="s">
        <v>357</v>
      </c>
      <c r="E417" s="29">
        <v>55.7</v>
      </c>
      <c r="F417" s="29">
        <v>55.7</v>
      </c>
    </row>
    <row r="418" spans="1:6" ht="13.5">
      <c r="A418" s="53" t="s">
        <v>440</v>
      </c>
      <c r="B418" s="61"/>
      <c r="C418" s="61"/>
      <c r="D418" s="201" t="s">
        <v>452</v>
      </c>
      <c r="E418" s="28">
        <f>E419+E447</f>
        <v>170076.4</v>
      </c>
      <c r="F418" s="28">
        <f>F419+F447</f>
        <v>234547.99999999997</v>
      </c>
    </row>
    <row r="419" spans="1:6" ht="13.5">
      <c r="A419" s="33" t="s">
        <v>441</v>
      </c>
      <c r="B419" s="72"/>
      <c r="C419" s="72"/>
      <c r="D419" s="202" t="s">
        <v>442</v>
      </c>
      <c r="E419" s="31">
        <f>E420</f>
        <v>160856</v>
      </c>
      <c r="F419" s="31">
        <f>F420</f>
        <v>225327.59999999998</v>
      </c>
    </row>
    <row r="420" spans="1:6" ht="25.5">
      <c r="A420" s="62"/>
      <c r="B420" s="32" t="s">
        <v>516</v>
      </c>
      <c r="C420" s="32"/>
      <c r="D420" s="193" t="s">
        <v>39</v>
      </c>
      <c r="E420" s="28">
        <f>E421+E444</f>
        <v>160856</v>
      </c>
      <c r="F420" s="28">
        <f>F421+F444</f>
        <v>225327.59999999998</v>
      </c>
    </row>
    <row r="421" spans="1:6" ht="27">
      <c r="A421" s="61"/>
      <c r="B421" s="33" t="s">
        <v>25</v>
      </c>
      <c r="C421" s="33"/>
      <c r="D421" s="194" t="s">
        <v>26</v>
      </c>
      <c r="E421" s="31">
        <f>E422+E433+E435+E437+E439</f>
        <v>151655</v>
      </c>
      <c r="F421" s="31">
        <f>F422+F433+F435+F437+F439</f>
        <v>216126.59999999998</v>
      </c>
    </row>
    <row r="422" spans="1:6" ht="25.5">
      <c r="A422" s="61"/>
      <c r="B422" s="35" t="s">
        <v>27</v>
      </c>
      <c r="C422" s="35"/>
      <c r="D422" s="195" t="s">
        <v>44</v>
      </c>
      <c r="E422" s="12">
        <f>E423+E425+E427+E429+E431</f>
        <v>92778.9</v>
      </c>
      <c r="F422" s="12">
        <f>F423+F425+F427+F429+F431</f>
        <v>92778.9</v>
      </c>
    </row>
    <row r="423" spans="1:6" ht="25.5">
      <c r="A423" s="61"/>
      <c r="B423" s="71" t="s">
        <v>28</v>
      </c>
      <c r="C423" s="35"/>
      <c r="D423" s="195" t="s">
        <v>64</v>
      </c>
      <c r="E423" s="12">
        <f>E424</f>
        <v>24728.6</v>
      </c>
      <c r="F423" s="12">
        <f>F424</f>
        <v>24728.6</v>
      </c>
    </row>
    <row r="424" spans="1:6" ht="25.5">
      <c r="A424" s="61"/>
      <c r="B424" s="72"/>
      <c r="C424" s="35" t="s">
        <v>356</v>
      </c>
      <c r="D424" s="195" t="s">
        <v>357</v>
      </c>
      <c r="E424" s="12">
        <v>24728.6</v>
      </c>
      <c r="F424" s="12">
        <v>24728.6</v>
      </c>
    </row>
    <row r="425" spans="1:6" ht="25.5">
      <c r="A425" s="61"/>
      <c r="B425" s="38" t="s">
        <v>247</v>
      </c>
      <c r="C425" s="38"/>
      <c r="D425" s="203" t="s">
        <v>65</v>
      </c>
      <c r="E425" s="12">
        <f>E426</f>
        <v>14978.7</v>
      </c>
      <c r="F425" s="12">
        <f>F426</f>
        <v>14978.7</v>
      </c>
    </row>
    <row r="426" spans="1:6" ht="25.5">
      <c r="A426" s="61"/>
      <c r="B426" s="38"/>
      <c r="C426" s="35" t="s">
        <v>356</v>
      </c>
      <c r="D426" s="195" t="s">
        <v>357</v>
      </c>
      <c r="E426" s="12">
        <v>14978.7</v>
      </c>
      <c r="F426" s="12">
        <v>14978.7</v>
      </c>
    </row>
    <row r="427" spans="1:6" ht="13.5">
      <c r="A427" s="61"/>
      <c r="B427" s="35" t="s">
        <v>248</v>
      </c>
      <c r="C427" s="35"/>
      <c r="D427" s="195" t="s">
        <v>66</v>
      </c>
      <c r="E427" s="12">
        <f>E428</f>
        <v>10037</v>
      </c>
      <c r="F427" s="12">
        <f>F428</f>
        <v>10037</v>
      </c>
    </row>
    <row r="428" spans="1:6" ht="25.5">
      <c r="A428" s="61"/>
      <c r="B428" s="35"/>
      <c r="C428" s="35" t="s">
        <v>356</v>
      </c>
      <c r="D428" s="195" t="s">
        <v>357</v>
      </c>
      <c r="E428" s="12">
        <v>10037</v>
      </c>
      <c r="F428" s="12">
        <v>10037</v>
      </c>
    </row>
    <row r="429" spans="1:6" ht="25.5">
      <c r="A429" s="61"/>
      <c r="B429" s="35" t="s">
        <v>67</v>
      </c>
      <c r="C429" s="35"/>
      <c r="D429" s="195" t="s">
        <v>68</v>
      </c>
      <c r="E429" s="12">
        <f>E430</f>
        <v>40056.6</v>
      </c>
      <c r="F429" s="12">
        <f>F430</f>
        <v>40056.6</v>
      </c>
    </row>
    <row r="430" spans="1:6" ht="25.5">
      <c r="A430" s="61"/>
      <c r="B430" s="35"/>
      <c r="C430" s="35" t="s">
        <v>356</v>
      </c>
      <c r="D430" s="195" t="s">
        <v>357</v>
      </c>
      <c r="E430" s="12">
        <v>40056.6</v>
      </c>
      <c r="F430" s="12">
        <v>40056.6</v>
      </c>
    </row>
    <row r="431" spans="1:6" ht="25.5">
      <c r="A431" s="61"/>
      <c r="B431" s="35" t="s">
        <v>69</v>
      </c>
      <c r="C431" s="35"/>
      <c r="D431" s="195" t="s">
        <v>524</v>
      </c>
      <c r="E431" s="12">
        <f>E432</f>
        <v>2978</v>
      </c>
      <c r="F431" s="12">
        <f>F432</f>
        <v>2978</v>
      </c>
    </row>
    <row r="432" spans="1:6" ht="25.5">
      <c r="A432" s="61"/>
      <c r="B432" s="35"/>
      <c r="C432" s="35" t="s">
        <v>356</v>
      </c>
      <c r="D432" s="195" t="s">
        <v>357</v>
      </c>
      <c r="E432" s="12">
        <v>2978</v>
      </c>
      <c r="F432" s="12">
        <v>2978</v>
      </c>
    </row>
    <row r="433" spans="1:6" ht="30" customHeight="1">
      <c r="A433" s="61"/>
      <c r="B433" s="35" t="s">
        <v>249</v>
      </c>
      <c r="C433" s="35"/>
      <c r="D433" s="195" t="s">
        <v>530</v>
      </c>
      <c r="E433" s="12">
        <f>E434</f>
        <v>940.8</v>
      </c>
      <c r="F433" s="12">
        <f>F434</f>
        <v>940.8</v>
      </c>
    </row>
    <row r="434" spans="1:6" ht="25.5">
      <c r="A434" s="61"/>
      <c r="B434" s="35"/>
      <c r="C434" s="35" t="s">
        <v>356</v>
      </c>
      <c r="D434" s="195" t="s">
        <v>357</v>
      </c>
      <c r="E434" s="12">
        <v>940.8</v>
      </c>
      <c r="F434" s="12">
        <v>940.8</v>
      </c>
    </row>
    <row r="435" spans="1:6" ht="25.5">
      <c r="A435" s="72"/>
      <c r="B435" s="35" t="s">
        <v>250</v>
      </c>
      <c r="C435" s="35"/>
      <c r="D435" s="195" t="s">
        <v>525</v>
      </c>
      <c r="E435" s="9">
        <f>E436</f>
        <v>1406.9</v>
      </c>
      <c r="F435" s="9">
        <f>F436</f>
        <v>1406.9</v>
      </c>
    </row>
    <row r="436" spans="1:6" ht="25.5">
      <c r="A436" s="32"/>
      <c r="B436" s="32"/>
      <c r="C436" s="35" t="s">
        <v>356</v>
      </c>
      <c r="D436" s="195" t="s">
        <v>357</v>
      </c>
      <c r="E436" s="29">
        <v>1406.9</v>
      </c>
      <c r="F436" s="29">
        <v>1406.9</v>
      </c>
    </row>
    <row r="437" spans="1:6" ht="25.5">
      <c r="A437" s="33"/>
      <c r="B437" s="35" t="s">
        <v>251</v>
      </c>
      <c r="C437" s="40"/>
      <c r="D437" s="204" t="s">
        <v>3</v>
      </c>
      <c r="E437" s="29">
        <f>E438</f>
        <v>1000</v>
      </c>
      <c r="F437" s="29">
        <f>F438</f>
        <v>121000</v>
      </c>
    </row>
    <row r="438" spans="1:6" ht="25.5">
      <c r="A438" s="33"/>
      <c r="B438" s="32"/>
      <c r="C438" s="35" t="s">
        <v>356</v>
      </c>
      <c r="D438" s="195" t="s">
        <v>357</v>
      </c>
      <c r="E438" s="29">
        <v>1000</v>
      </c>
      <c r="F438" s="29">
        <v>121000</v>
      </c>
    </row>
    <row r="439" spans="1:6" ht="25.5">
      <c r="A439" s="33"/>
      <c r="B439" s="217" t="s">
        <v>73</v>
      </c>
      <c r="C439" s="217"/>
      <c r="D439" s="221" t="s">
        <v>74</v>
      </c>
      <c r="E439" s="222">
        <f>E440+E442</f>
        <v>55528.4</v>
      </c>
      <c r="F439" s="174">
        <f aca="true" t="shared" si="12" ref="E439:F442">F440</f>
        <v>0</v>
      </c>
    </row>
    <row r="440" spans="1:6" ht="38.25">
      <c r="A440" s="33"/>
      <c r="B440" s="217" t="s">
        <v>75</v>
      </c>
      <c r="C440" s="217"/>
      <c r="D440" s="221" t="s">
        <v>76</v>
      </c>
      <c r="E440" s="222">
        <f t="shared" si="12"/>
        <v>30528.4</v>
      </c>
      <c r="F440" s="174">
        <f t="shared" si="12"/>
        <v>0</v>
      </c>
    </row>
    <row r="441" spans="1:6" ht="25.5">
      <c r="A441" s="33"/>
      <c r="B441" s="217"/>
      <c r="C441" s="217">
        <v>400</v>
      </c>
      <c r="D441" s="221" t="s">
        <v>77</v>
      </c>
      <c r="E441" s="222">
        <v>30528.4</v>
      </c>
      <c r="F441" s="174">
        <v>0</v>
      </c>
    </row>
    <row r="442" spans="1:6" ht="25.5">
      <c r="A442" s="33"/>
      <c r="B442" s="217" t="s">
        <v>78</v>
      </c>
      <c r="C442" s="223"/>
      <c r="D442" s="221" t="s">
        <v>79</v>
      </c>
      <c r="E442" s="222">
        <f>E443</f>
        <v>25000</v>
      </c>
      <c r="F442" s="174">
        <f t="shared" si="12"/>
        <v>0</v>
      </c>
    </row>
    <row r="443" spans="1:6" ht="25.5">
      <c r="A443" s="33"/>
      <c r="B443" s="223"/>
      <c r="C443" s="217">
        <v>400</v>
      </c>
      <c r="D443" s="221" t="s">
        <v>77</v>
      </c>
      <c r="E443" s="222">
        <v>25000</v>
      </c>
      <c r="F443" s="174">
        <v>0</v>
      </c>
    </row>
    <row r="444" spans="1:6" ht="27">
      <c r="A444" s="65"/>
      <c r="B444" s="33" t="s">
        <v>4</v>
      </c>
      <c r="C444" s="87"/>
      <c r="D444" s="196" t="s">
        <v>5</v>
      </c>
      <c r="E444" s="31">
        <f>E445</f>
        <v>9201</v>
      </c>
      <c r="F444" s="31">
        <f>F445</f>
        <v>9201</v>
      </c>
    </row>
    <row r="445" spans="1:6" ht="25.5">
      <c r="A445" s="65"/>
      <c r="B445" s="35" t="s">
        <v>6</v>
      </c>
      <c r="C445" s="38"/>
      <c r="D445" s="195" t="s">
        <v>7</v>
      </c>
      <c r="E445" s="30">
        <f>E446</f>
        <v>9201</v>
      </c>
      <c r="F445" s="30">
        <f>F446</f>
        <v>9201</v>
      </c>
    </row>
    <row r="446" spans="1:6" ht="25.5">
      <c r="A446" s="65"/>
      <c r="B446" s="63"/>
      <c r="C446" s="38" t="s">
        <v>356</v>
      </c>
      <c r="D446" s="195" t="s">
        <v>357</v>
      </c>
      <c r="E446" s="30">
        <v>9201</v>
      </c>
      <c r="F446" s="30">
        <v>9201</v>
      </c>
    </row>
    <row r="447" spans="1:6" ht="13.5">
      <c r="A447" s="33" t="s">
        <v>397</v>
      </c>
      <c r="B447" s="33"/>
      <c r="C447" s="40"/>
      <c r="D447" s="205" t="s">
        <v>398</v>
      </c>
      <c r="E447" s="31">
        <f>E448+E454</f>
        <v>9220.400000000001</v>
      </c>
      <c r="F447" s="31">
        <f>F448+F454</f>
        <v>9220.400000000001</v>
      </c>
    </row>
    <row r="448" spans="1:6" ht="25.5">
      <c r="A448" s="32"/>
      <c r="B448" s="32" t="s">
        <v>516</v>
      </c>
      <c r="C448" s="32"/>
      <c r="D448" s="193" t="s">
        <v>39</v>
      </c>
      <c r="E448" s="28">
        <f>E449</f>
        <v>6466.6</v>
      </c>
      <c r="F448" s="28">
        <f>F449</f>
        <v>6466.6</v>
      </c>
    </row>
    <row r="449" spans="1:6" ht="27">
      <c r="A449" s="33"/>
      <c r="B449" s="87" t="s">
        <v>60</v>
      </c>
      <c r="C449" s="44"/>
      <c r="D449" s="206" t="s">
        <v>70</v>
      </c>
      <c r="E449" s="28">
        <f>E450</f>
        <v>6466.6</v>
      </c>
      <c r="F449" s="28">
        <f>F450</f>
        <v>6466.6</v>
      </c>
    </row>
    <row r="450" spans="1:6" ht="25.5">
      <c r="A450" s="40"/>
      <c r="B450" s="38" t="s">
        <v>71</v>
      </c>
      <c r="C450" s="38"/>
      <c r="D450" s="207" t="s">
        <v>72</v>
      </c>
      <c r="E450" s="30">
        <f>E451+E452+E453</f>
        <v>6466.6</v>
      </c>
      <c r="F450" s="30">
        <f>F451+F452+F453</f>
        <v>6466.6</v>
      </c>
    </row>
    <row r="451" spans="1:6" ht="51">
      <c r="A451" s="33"/>
      <c r="B451" s="32"/>
      <c r="C451" s="35" t="s">
        <v>350</v>
      </c>
      <c r="D451" s="208" t="s">
        <v>523</v>
      </c>
      <c r="E451" s="30">
        <v>5853.8</v>
      </c>
      <c r="F451" s="30">
        <v>5853.8</v>
      </c>
    </row>
    <row r="452" spans="1:6" ht="25.5">
      <c r="A452" s="33"/>
      <c r="B452" s="32"/>
      <c r="C452" s="35" t="s">
        <v>351</v>
      </c>
      <c r="D452" s="209" t="s">
        <v>57</v>
      </c>
      <c r="E452" s="30">
        <v>608.3</v>
      </c>
      <c r="F452" s="30">
        <v>608.3</v>
      </c>
    </row>
    <row r="453" spans="1:6" ht="13.5">
      <c r="A453" s="33"/>
      <c r="B453" s="32"/>
      <c r="C453" s="35" t="s">
        <v>352</v>
      </c>
      <c r="D453" s="209" t="s">
        <v>353</v>
      </c>
      <c r="E453" s="30">
        <v>4.5</v>
      </c>
      <c r="F453" s="30">
        <v>4.5</v>
      </c>
    </row>
    <row r="454" spans="1:6" ht="26.25">
      <c r="A454" s="33"/>
      <c r="B454" s="107" t="s">
        <v>171</v>
      </c>
      <c r="C454" s="111"/>
      <c r="D454" s="266" t="s">
        <v>172</v>
      </c>
      <c r="E454" s="109">
        <f>E455</f>
        <v>2753.8</v>
      </c>
      <c r="F454" s="109">
        <f>F455</f>
        <v>2753.8</v>
      </c>
    </row>
    <row r="455" spans="1:6" ht="27">
      <c r="A455" s="33"/>
      <c r="B455" s="97" t="s">
        <v>173</v>
      </c>
      <c r="C455" s="97"/>
      <c r="D455" s="239" t="s">
        <v>526</v>
      </c>
      <c r="E455" s="110">
        <f>E456+E461</f>
        <v>2753.8</v>
      </c>
      <c r="F455" s="110">
        <f>F456+F461</f>
        <v>2753.8</v>
      </c>
    </row>
    <row r="456" spans="1:6" ht="26.25">
      <c r="A456" s="33"/>
      <c r="B456" s="111" t="s">
        <v>197</v>
      </c>
      <c r="C456" s="111"/>
      <c r="D456" s="122" t="s">
        <v>198</v>
      </c>
      <c r="E456" s="123">
        <f>E457+E459</f>
        <v>2549.6000000000004</v>
      </c>
      <c r="F456" s="123">
        <f>F457+F459</f>
        <v>2549.6000000000004</v>
      </c>
    </row>
    <row r="457" spans="1:6" ht="26.25">
      <c r="A457" s="33"/>
      <c r="B457" s="111" t="s">
        <v>199</v>
      </c>
      <c r="C457" s="111"/>
      <c r="D457" s="122" t="s">
        <v>200</v>
      </c>
      <c r="E457" s="123">
        <f>E458</f>
        <v>2238.8</v>
      </c>
      <c r="F457" s="123">
        <f>F458</f>
        <v>2238.8</v>
      </c>
    </row>
    <row r="458" spans="1:6" ht="26.25">
      <c r="A458" s="33"/>
      <c r="B458" s="111"/>
      <c r="C458" s="121" t="s">
        <v>356</v>
      </c>
      <c r="D458" s="145" t="s">
        <v>357</v>
      </c>
      <c r="E458" s="123">
        <v>2238.8</v>
      </c>
      <c r="F458" s="123">
        <v>2238.8</v>
      </c>
    </row>
    <row r="459" spans="1:6" ht="39">
      <c r="A459" s="33"/>
      <c r="B459" s="111" t="s">
        <v>201</v>
      </c>
      <c r="C459" s="116"/>
      <c r="D459" s="115" t="s">
        <v>324</v>
      </c>
      <c r="E459" s="26">
        <f>E460</f>
        <v>310.8</v>
      </c>
      <c r="F459" s="26">
        <f>F460</f>
        <v>310.8</v>
      </c>
    </row>
    <row r="460" spans="1:6" ht="26.25">
      <c r="A460" s="33"/>
      <c r="B460" s="111"/>
      <c r="C460" s="121" t="s">
        <v>356</v>
      </c>
      <c r="D460" s="145" t="s">
        <v>357</v>
      </c>
      <c r="E460" s="26">
        <v>310.8</v>
      </c>
      <c r="F460" s="26">
        <v>310.8</v>
      </c>
    </row>
    <row r="461" spans="1:6" ht="26.25">
      <c r="A461" s="33"/>
      <c r="B461" s="111" t="s">
        <v>202</v>
      </c>
      <c r="C461" s="121"/>
      <c r="D461" s="145" t="s">
        <v>264</v>
      </c>
      <c r="E461" s="26">
        <f>E462</f>
        <v>204.2</v>
      </c>
      <c r="F461" s="26">
        <f>F462</f>
        <v>204.2</v>
      </c>
    </row>
    <row r="462" spans="1:6" ht="26.25">
      <c r="A462" s="33"/>
      <c r="B462" s="111"/>
      <c r="C462" s="121" t="s">
        <v>356</v>
      </c>
      <c r="D462" s="145" t="s">
        <v>357</v>
      </c>
      <c r="E462" s="26">
        <v>204.2</v>
      </c>
      <c r="F462" s="26">
        <v>204.2</v>
      </c>
    </row>
    <row r="463" spans="1:6" ht="12.75">
      <c r="A463" s="32" t="s">
        <v>360</v>
      </c>
      <c r="B463" s="32"/>
      <c r="C463" s="38"/>
      <c r="D463" s="193" t="s">
        <v>361</v>
      </c>
      <c r="E463" s="10">
        <f>E464+E469+E510+E515</f>
        <v>149377</v>
      </c>
      <c r="F463" s="10">
        <f>F464+F469+F510+F515</f>
        <v>79422.00000000001</v>
      </c>
    </row>
    <row r="464" spans="1:6" ht="13.5">
      <c r="A464" s="97" t="s">
        <v>362</v>
      </c>
      <c r="B464" s="98"/>
      <c r="C464" s="97"/>
      <c r="D464" s="286" t="s">
        <v>363</v>
      </c>
      <c r="E464" s="100">
        <f aca="true" t="shared" si="13" ref="E464:F467">E465</f>
        <v>6476.8</v>
      </c>
      <c r="F464" s="100">
        <f t="shared" si="13"/>
        <v>6476.8</v>
      </c>
    </row>
    <row r="465" spans="1:6" ht="25.5">
      <c r="A465" s="98"/>
      <c r="B465" s="107" t="s">
        <v>171</v>
      </c>
      <c r="C465" s="111"/>
      <c r="D465" s="266" t="s">
        <v>172</v>
      </c>
      <c r="E465" s="139">
        <f t="shared" si="13"/>
        <v>6476.8</v>
      </c>
      <c r="F465" s="139">
        <f t="shared" si="13"/>
        <v>6476.8</v>
      </c>
    </row>
    <row r="466" spans="1:6" ht="27">
      <c r="A466" s="97"/>
      <c r="B466" s="97" t="s">
        <v>173</v>
      </c>
      <c r="C466" s="97"/>
      <c r="D466" s="239" t="s">
        <v>526</v>
      </c>
      <c r="E466" s="100">
        <f t="shared" si="13"/>
        <v>6476.8</v>
      </c>
      <c r="F466" s="100">
        <f t="shared" si="13"/>
        <v>6476.8</v>
      </c>
    </row>
    <row r="467" spans="1:6" ht="25.5">
      <c r="A467" s="98"/>
      <c r="B467" s="111" t="s">
        <v>203</v>
      </c>
      <c r="C467" s="111"/>
      <c r="D467" s="268" t="s">
        <v>391</v>
      </c>
      <c r="E467" s="26">
        <f t="shared" si="13"/>
        <v>6476.8</v>
      </c>
      <c r="F467" s="26">
        <f t="shared" si="13"/>
        <v>6476.8</v>
      </c>
    </row>
    <row r="468" spans="1:6" ht="12.75">
      <c r="A468" s="98"/>
      <c r="B468" s="111"/>
      <c r="C468" s="121" t="s">
        <v>354</v>
      </c>
      <c r="D468" s="261" t="s">
        <v>355</v>
      </c>
      <c r="E468" s="123">
        <v>6476.8</v>
      </c>
      <c r="F468" s="123">
        <v>6476.8</v>
      </c>
    </row>
    <row r="469" spans="1:6" ht="12.75">
      <c r="A469" s="32" t="s">
        <v>366</v>
      </c>
      <c r="B469" s="32"/>
      <c r="C469" s="35"/>
      <c r="D469" s="193" t="s">
        <v>367</v>
      </c>
      <c r="E469" s="28">
        <f>E470+E494+E498+E502</f>
        <v>102013.7</v>
      </c>
      <c r="F469" s="28">
        <f>F470+F494+F498+F502</f>
        <v>32058.700000000004</v>
      </c>
    </row>
    <row r="470" spans="1:6" ht="25.5">
      <c r="A470" s="32"/>
      <c r="B470" s="32" t="s">
        <v>257</v>
      </c>
      <c r="C470" s="32"/>
      <c r="D470" s="178" t="s">
        <v>38</v>
      </c>
      <c r="E470" s="7">
        <f>E471+E477+E488+E491</f>
        <v>13657.3</v>
      </c>
      <c r="F470" s="7">
        <f>F471+F477+F488+F491</f>
        <v>14562.800000000001</v>
      </c>
    </row>
    <row r="471" spans="1:6" ht="13.5">
      <c r="A471" s="32"/>
      <c r="B471" s="32" t="s">
        <v>258</v>
      </c>
      <c r="C471" s="51"/>
      <c r="D471" s="52" t="s">
        <v>259</v>
      </c>
      <c r="E471" s="75">
        <f>E472+E474</f>
        <v>867.5999999999999</v>
      </c>
      <c r="F471" s="75">
        <f>F472+F474</f>
        <v>867.5999999999999</v>
      </c>
    </row>
    <row r="472" spans="1:6" ht="38.25">
      <c r="A472" s="32"/>
      <c r="B472" s="35" t="s">
        <v>265</v>
      </c>
      <c r="C472" s="35"/>
      <c r="D472" s="76" t="s">
        <v>83</v>
      </c>
      <c r="E472" s="29">
        <f>E473</f>
        <v>542.8</v>
      </c>
      <c r="F472" s="29">
        <f>F473</f>
        <v>542.8</v>
      </c>
    </row>
    <row r="473" spans="1:6" ht="13.5">
      <c r="A473" s="32"/>
      <c r="B473" s="33"/>
      <c r="C473" s="38" t="s">
        <v>354</v>
      </c>
      <c r="D473" s="81" t="s">
        <v>355</v>
      </c>
      <c r="E473" s="29">
        <v>542.8</v>
      </c>
      <c r="F473" s="29">
        <v>542.8</v>
      </c>
    </row>
    <row r="474" spans="1:6" ht="25.5">
      <c r="A474" s="32"/>
      <c r="B474" s="38" t="s">
        <v>266</v>
      </c>
      <c r="C474" s="38"/>
      <c r="D474" s="39" t="s">
        <v>84</v>
      </c>
      <c r="E474" s="9">
        <f>E475+E476</f>
        <v>324.8</v>
      </c>
      <c r="F474" s="9">
        <f>F475+F476</f>
        <v>324.8</v>
      </c>
    </row>
    <row r="475" spans="1:6" ht="25.5">
      <c r="A475" s="32"/>
      <c r="B475" s="38"/>
      <c r="C475" s="38" t="s">
        <v>351</v>
      </c>
      <c r="D475" s="43" t="s">
        <v>57</v>
      </c>
      <c r="E475" s="9">
        <v>4.9</v>
      </c>
      <c r="F475" s="9">
        <v>4.9</v>
      </c>
    </row>
    <row r="476" spans="1:6" ht="13.5">
      <c r="A476" s="32"/>
      <c r="B476" s="33"/>
      <c r="C476" s="38" t="s">
        <v>354</v>
      </c>
      <c r="D476" s="81" t="s">
        <v>355</v>
      </c>
      <c r="E476" s="29">
        <f>324.8-4.9</f>
        <v>319.90000000000003</v>
      </c>
      <c r="F476" s="29">
        <f>324.8-4.9</f>
        <v>319.90000000000003</v>
      </c>
    </row>
    <row r="477" spans="1:6" ht="27">
      <c r="A477" s="32"/>
      <c r="B477" s="33" t="s">
        <v>268</v>
      </c>
      <c r="C477" s="51"/>
      <c r="D477" s="78" t="s">
        <v>86</v>
      </c>
      <c r="E477" s="75">
        <f>E483+E486+E481+E478</f>
        <v>12719.699999999999</v>
      </c>
      <c r="F477" s="75">
        <f>F483+F486+F481+F478</f>
        <v>13625.2</v>
      </c>
    </row>
    <row r="478" spans="1:6" ht="25.5">
      <c r="A478" s="32"/>
      <c r="B478" s="38" t="s">
        <v>275</v>
      </c>
      <c r="C478" s="38"/>
      <c r="D478" s="39" t="s">
        <v>84</v>
      </c>
      <c r="E478" s="9">
        <f>E479+E480</f>
        <v>579.7</v>
      </c>
      <c r="F478" s="9">
        <f>F479+F480</f>
        <v>579.7</v>
      </c>
    </row>
    <row r="479" spans="1:6" ht="25.5">
      <c r="A479" s="32"/>
      <c r="B479" s="38"/>
      <c r="C479" s="38" t="s">
        <v>351</v>
      </c>
      <c r="D479" s="43" t="s">
        <v>57</v>
      </c>
      <c r="E479" s="9">
        <v>8.7</v>
      </c>
      <c r="F479" s="9">
        <v>8.7</v>
      </c>
    </row>
    <row r="480" spans="1:6" ht="13.5">
      <c r="A480" s="32"/>
      <c r="B480" s="33"/>
      <c r="C480" s="38" t="s">
        <v>354</v>
      </c>
      <c r="D480" s="81" t="s">
        <v>355</v>
      </c>
      <c r="E480" s="29">
        <f>579.7-8.7</f>
        <v>571</v>
      </c>
      <c r="F480" s="29">
        <f>579.7-8.7</f>
        <v>571</v>
      </c>
    </row>
    <row r="481" spans="1:6" ht="51">
      <c r="A481" s="32"/>
      <c r="B481" s="38" t="s">
        <v>304</v>
      </c>
      <c r="C481" s="38"/>
      <c r="D481" s="95" t="s">
        <v>100</v>
      </c>
      <c r="E481" s="9">
        <f>E482</f>
        <v>365.4</v>
      </c>
      <c r="F481" s="9">
        <f>F482</f>
        <v>365.4</v>
      </c>
    </row>
    <row r="482" spans="1:6" ht="12.75">
      <c r="A482" s="32"/>
      <c r="B482" s="38"/>
      <c r="C482" s="38" t="s">
        <v>354</v>
      </c>
      <c r="D482" s="81" t="s">
        <v>355</v>
      </c>
      <c r="E482" s="9">
        <v>365.4</v>
      </c>
      <c r="F482" s="9">
        <v>365.4</v>
      </c>
    </row>
    <row r="483" spans="1:6" ht="25.5">
      <c r="A483" s="32"/>
      <c r="B483" s="35" t="s">
        <v>305</v>
      </c>
      <c r="C483" s="35"/>
      <c r="D483" s="48" t="s">
        <v>35</v>
      </c>
      <c r="E483" s="29">
        <f>E484+E485</f>
        <v>6490.599999999999</v>
      </c>
      <c r="F483" s="29">
        <f>F484+F485</f>
        <v>6991.3</v>
      </c>
    </row>
    <row r="484" spans="1:6" ht="13.5">
      <c r="A484" s="32"/>
      <c r="B484" s="33"/>
      <c r="C484" s="38" t="s">
        <v>354</v>
      </c>
      <c r="D484" s="81" t="s">
        <v>355</v>
      </c>
      <c r="E484" s="29">
        <v>1606.2</v>
      </c>
      <c r="F484" s="29">
        <v>1606.2</v>
      </c>
    </row>
    <row r="485" spans="1:6" ht="26.25">
      <c r="A485" s="32"/>
      <c r="B485" s="33"/>
      <c r="C485" s="38" t="s">
        <v>356</v>
      </c>
      <c r="D485" s="39" t="s">
        <v>357</v>
      </c>
      <c r="E485" s="29">
        <v>4884.4</v>
      </c>
      <c r="F485" s="29">
        <v>5385.1</v>
      </c>
    </row>
    <row r="486" spans="1:6" ht="25.5">
      <c r="A486" s="32"/>
      <c r="B486" s="93" t="s">
        <v>306</v>
      </c>
      <c r="C486" s="94"/>
      <c r="D486" s="96" t="s">
        <v>36</v>
      </c>
      <c r="E486" s="29">
        <f>E487</f>
        <v>5284</v>
      </c>
      <c r="F486" s="29">
        <f>F487</f>
        <v>5688.8</v>
      </c>
    </row>
    <row r="487" spans="1:6" ht="25.5">
      <c r="A487" s="32"/>
      <c r="B487" s="93"/>
      <c r="C487" s="38" t="s">
        <v>356</v>
      </c>
      <c r="D487" s="39" t="s">
        <v>357</v>
      </c>
      <c r="E487" s="9">
        <v>5284</v>
      </c>
      <c r="F487" s="9">
        <v>5688.8</v>
      </c>
    </row>
    <row r="488" spans="1:6" ht="13.5">
      <c r="A488" s="32"/>
      <c r="B488" s="33" t="s">
        <v>276</v>
      </c>
      <c r="C488" s="51"/>
      <c r="D488" s="52" t="s">
        <v>277</v>
      </c>
      <c r="E488" s="75">
        <f>E489</f>
        <v>30</v>
      </c>
      <c r="F488" s="75">
        <f>F489</f>
        <v>30</v>
      </c>
    </row>
    <row r="489" spans="1:6" ht="30.75" customHeight="1">
      <c r="A489" s="32"/>
      <c r="B489" s="38" t="s">
        <v>307</v>
      </c>
      <c r="C489" s="38"/>
      <c r="D489" s="37" t="s">
        <v>532</v>
      </c>
      <c r="E489" s="29">
        <f>E490</f>
        <v>30</v>
      </c>
      <c r="F489" s="29">
        <f>F490</f>
        <v>30</v>
      </c>
    </row>
    <row r="490" spans="1:6" ht="12.75">
      <c r="A490" s="32"/>
      <c r="B490" s="38"/>
      <c r="C490" s="38" t="s">
        <v>354</v>
      </c>
      <c r="D490" s="81" t="s">
        <v>355</v>
      </c>
      <c r="E490" s="29">
        <v>30</v>
      </c>
      <c r="F490" s="29">
        <v>30</v>
      </c>
    </row>
    <row r="491" spans="1:6" ht="27">
      <c r="A491" s="32"/>
      <c r="B491" s="97" t="s">
        <v>298</v>
      </c>
      <c r="C491" s="99"/>
      <c r="D491" s="180" t="s">
        <v>299</v>
      </c>
      <c r="E491" s="100">
        <f>E492</f>
        <v>40</v>
      </c>
      <c r="F491" s="100">
        <f>F492</f>
        <v>40</v>
      </c>
    </row>
    <row r="492" spans="1:6" ht="25.5">
      <c r="A492" s="32"/>
      <c r="B492" s="38" t="s">
        <v>315</v>
      </c>
      <c r="C492" s="38"/>
      <c r="D492" s="39" t="s">
        <v>325</v>
      </c>
      <c r="E492" s="29">
        <f>E493</f>
        <v>40</v>
      </c>
      <c r="F492" s="29">
        <f>F493</f>
        <v>40</v>
      </c>
    </row>
    <row r="493" spans="1:6" ht="12.75">
      <c r="A493" s="32"/>
      <c r="B493" s="38"/>
      <c r="C493" s="38" t="s">
        <v>354</v>
      </c>
      <c r="D493" s="81" t="s">
        <v>355</v>
      </c>
      <c r="E493" s="9">
        <v>40</v>
      </c>
      <c r="F493" s="9">
        <v>40</v>
      </c>
    </row>
    <row r="494" spans="1:6" ht="25.5">
      <c r="A494" s="33"/>
      <c r="B494" s="32" t="s">
        <v>8</v>
      </c>
      <c r="C494" s="35"/>
      <c r="D494" s="210" t="s">
        <v>41</v>
      </c>
      <c r="E494" s="28">
        <f aca="true" t="shared" si="14" ref="E494:F496">E495</f>
        <v>10000</v>
      </c>
      <c r="F494" s="28">
        <f t="shared" si="14"/>
        <v>10000</v>
      </c>
    </row>
    <row r="495" spans="1:6" ht="27">
      <c r="A495" s="33"/>
      <c r="B495" s="33" t="s">
        <v>253</v>
      </c>
      <c r="C495" s="33"/>
      <c r="D495" s="211" t="s">
        <v>254</v>
      </c>
      <c r="E495" s="31">
        <f t="shared" si="14"/>
        <v>10000</v>
      </c>
      <c r="F495" s="31">
        <f t="shared" si="14"/>
        <v>10000</v>
      </c>
    </row>
    <row r="496" spans="1:6" ht="13.5">
      <c r="A496" s="33"/>
      <c r="B496" s="35" t="s">
        <v>255</v>
      </c>
      <c r="C496" s="35"/>
      <c r="D496" s="212" t="s">
        <v>256</v>
      </c>
      <c r="E496" s="30">
        <f t="shared" si="14"/>
        <v>10000</v>
      </c>
      <c r="F496" s="30">
        <f t="shared" si="14"/>
        <v>10000</v>
      </c>
    </row>
    <row r="497" spans="1:6" ht="13.5">
      <c r="A497" s="33"/>
      <c r="B497" s="32"/>
      <c r="C497" s="35" t="s">
        <v>354</v>
      </c>
      <c r="D497" s="212" t="s">
        <v>252</v>
      </c>
      <c r="E497" s="30">
        <v>10000</v>
      </c>
      <c r="F497" s="30">
        <v>10000</v>
      </c>
    </row>
    <row r="498" spans="1:6" ht="26.25">
      <c r="A498" s="33"/>
      <c r="B498" s="107" t="s">
        <v>171</v>
      </c>
      <c r="C498" s="111"/>
      <c r="D498" s="266" t="s">
        <v>172</v>
      </c>
      <c r="E498" s="109">
        <f aca="true" t="shared" si="15" ref="E498:F500">E499</f>
        <v>1513.1</v>
      </c>
      <c r="F498" s="109">
        <f t="shared" si="15"/>
        <v>1616.5</v>
      </c>
    </row>
    <row r="499" spans="1:6" ht="13.5">
      <c r="A499" s="33"/>
      <c r="B499" s="97" t="s">
        <v>175</v>
      </c>
      <c r="C499" s="97"/>
      <c r="D499" s="239" t="s">
        <v>176</v>
      </c>
      <c r="E499" s="110">
        <f t="shared" si="15"/>
        <v>1513.1</v>
      </c>
      <c r="F499" s="110">
        <f t="shared" si="15"/>
        <v>1616.5</v>
      </c>
    </row>
    <row r="500" spans="1:6" ht="13.5">
      <c r="A500" s="33"/>
      <c r="B500" s="111" t="s">
        <v>204</v>
      </c>
      <c r="C500" s="111"/>
      <c r="D500" s="113" t="s">
        <v>205</v>
      </c>
      <c r="E500" s="26">
        <f t="shared" si="15"/>
        <v>1513.1</v>
      </c>
      <c r="F500" s="26">
        <f t="shared" si="15"/>
        <v>1616.5</v>
      </c>
    </row>
    <row r="501" spans="1:6" ht="13.5">
      <c r="A501" s="33"/>
      <c r="B501" s="111"/>
      <c r="C501" s="121" t="s">
        <v>354</v>
      </c>
      <c r="D501" s="261" t="s">
        <v>355</v>
      </c>
      <c r="E501" s="123">
        <f>1616.5-103.4</f>
        <v>1513.1</v>
      </c>
      <c r="F501" s="123">
        <v>1616.5</v>
      </c>
    </row>
    <row r="502" spans="1:6" ht="26.25">
      <c r="A502" s="33"/>
      <c r="B502" s="98" t="s">
        <v>103</v>
      </c>
      <c r="C502" s="240"/>
      <c r="D502" s="241" t="s">
        <v>104</v>
      </c>
      <c r="E502" s="132">
        <f>E503</f>
        <v>76843.3</v>
      </c>
      <c r="F502" s="132">
        <f>F503</f>
        <v>5879.4</v>
      </c>
    </row>
    <row r="503" spans="1:6" ht="27">
      <c r="A503" s="33"/>
      <c r="B503" s="97" t="s">
        <v>115</v>
      </c>
      <c r="C503" s="240"/>
      <c r="D503" s="243" t="s">
        <v>116</v>
      </c>
      <c r="E503" s="130">
        <f>E504+E506+E508</f>
        <v>76843.3</v>
      </c>
      <c r="F503" s="130">
        <f>F504+F506+F508</f>
        <v>5879.4</v>
      </c>
    </row>
    <row r="504" spans="1:6" ht="26.25">
      <c r="A504" s="33"/>
      <c r="B504" s="111" t="s">
        <v>117</v>
      </c>
      <c r="C504" s="112"/>
      <c r="D504" s="141" t="s">
        <v>118</v>
      </c>
      <c r="E504" s="135">
        <f>E505</f>
        <v>70682.3</v>
      </c>
      <c r="F504" s="135">
        <f>F505</f>
        <v>0</v>
      </c>
    </row>
    <row r="505" spans="1:6" ht="13.5">
      <c r="A505" s="33"/>
      <c r="B505" s="111"/>
      <c r="C505" s="114" t="s">
        <v>354</v>
      </c>
      <c r="D505" s="261" t="s">
        <v>355</v>
      </c>
      <c r="E505" s="135">
        <v>70682.3</v>
      </c>
      <c r="F505" s="135">
        <v>0</v>
      </c>
    </row>
    <row r="506" spans="1:6" ht="51.75">
      <c r="A506" s="33"/>
      <c r="B506" s="111" t="s">
        <v>143</v>
      </c>
      <c r="C506" s="133"/>
      <c r="D506" s="134" t="s">
        <v>144</v>
      </c>
      <c r="E506" s="135">
        <f>E507</f>
        <v>4847</v>
      </c>
      <c r="F506" s="135">
        <f>F507</f>
        <v>4847</v>
      </c>
    </row>
    <row r="507" spans="1:6" ht="13.5">
      <c r="A507" s="33"/>
      <c r="B507" s="188"/>
      <c r="C507" s="38" t="s">
        <v>354</v>
      </c>
      <c r="D507" s="81" t="s">
        <v>355</v>
      </c>
      <c r="E507" s="135">
        <v>4847</v>
      </c>
      <c r="F507" s="135">
        <v>4847</v>
      </c>
    </row>
    <row r="508" spans="1:6" ht="39">
      <c r="A508" s="33"/>
      <c r="B508" s="111" t="s">
        <v>145</v>
      </c>
      <c r="C508" s="133"/>
      <c r="D508" s="134" t="s">
        <v>30</v>
      </c>
      <c r="E508" s="135">
        <f>E509</f>
        <v>1314</v>
      </c>
      <c r="F508" s="135">
        <f>F509</f>
        <v>1032.4</v>
      </c>
    </row>
    <row r="509" spans="1:6" ht="13.5">
      <c r="A509" s="33"/>
      <c r="B509" s="188"/>
      <c r="C509" s="38" t="s">
        <v>354</v>
      </c>
      <c r="D509" s="81" t="s">
        <v>355</v>
      </c>
      <c r="E509" s="135">
        <v>1314</v>
      </c>
      <c r="F509" s="135">
        <v>1032.4</v>
      </c>
    </row>
    <row r="510" spans="1:6" ht="13.5">
      <c r="A510" s="33" t="s">
        <v>448</v>
      </c>
      <c r="B510" s="33"/>
      <c r="C510" s="33"/>
      <c r="D510" s="92" t="s">
        <v>449</v>
      </c>
      <c r="E510" s="7">
        <f aca="true" t="shared" si="16" ref="E510:F513">E511</f>
        <v>36774.4</v>
      </c>
      <c r="F510" s="7">
        <f t="shared" si="16"/>
        <v>36774.4</v>
      </c>
    </row>
    <row r="511" spans="1:6" ht="25.5">
      <c r="A511" s="36"/>
      <c r="B511" s="32" t="s">
        <v>257</v>
      </c>
      <c r="C511" s="32"/>
      <c r="D511" s="178" t="s">
        <v>38</v>
      </c>
      <c r="E511" s="7">
        <f t="shared" si="16"/>
        <v>36774.4</v>
      </c>
      <c r="F511" s="7">
        <f t="shared" si="16"/>
        <v>36774.4</v>
      </c>
    </row>
    <row r="512" spans="1:6" ht="13.5">
      <c r="A512" s="33"/>
      <c r="B512" s="33" t="s">
        <v>258</v>
      </c>
      <c r="C512" s="51"/>
      <c r="D512" s="52" t="s">
        <v>259</v>
      </c>
      <c r="E512" s="75">
        <f t="shared" si="16"/>
        <v>36774.4</v>
      </c>
      <c r="F512" s="75">
        <f t="shared" si="16"/>
        <v>36774.4</v>
      </c>
    </row>
    <row r="513" spans="1:6" ht="51">
      <c r="A513" s="36"/>
      <c r="B513" s="35" t="s">
        <v>291</v>
      </c>
      <c r="C513" s="35"/>
      <c r="D513" s="50" t="s">
        <v>93</v>
      </c>
      <c r="E513" s="9">
        <f t="shared" si="16"/>
        <v>36774.4</v>
      </c>
      <c r="F513" s="9">
        <f t="shared" si="16"/>
        <v>36774.4</v>
      </c>
    </row>
    <row r="514" spans="1:6" ht="13.5">
      <c r="A514" s="33"/>
      <c r="B514" s="38"/>
      <c r="C514" s="38" t="s">
        <v>354</v>
      </c>
      <c r="D514" s="81" t="s">
        <v>355</v>
      </c>
      <c r="E514" s="9">
        <v>36774.4</v>
      </c>
      <c r="F514" s="9">
        <v>36774.4</v>
      </c>
    </row>
    <row r="515" spans="1:6" ht="13.5">
      <c r="A515" s="97" t="s">
        <v>444</v>
      </c>
      <c r="B515" s="98"/>
      <c r="C515" s="97"/>
      <c r="D515" s="287" t="s">
        <v>445</v>
      </c>
      <c r="E515" s="110">
        <f aca="true" t="shared" si="17" ref="E515:F517">E516</f>
        <v>4112.1</v>
      </c>
      <c r="F515" s="110">
        <f t="shared" si="17"/>
        <v>4112.1</v>
      </c>
    </row>
    <row r="516" spans="1:6" ht="25.5">
      <c r="A516" s="98"/>
      <c r="B516" s="107" t="s">
        <v>171</v>
      </c>
      <c r="C516" s="111"/>
      <c r="D516" s="266" t="s">
        <v>172</v>
      </c>
      <c r="E516" s="109">
        <f t="shared" si="17"/>
        <v>4112.1</v>
      </c>
      <c r="F516" s="109">
        <f t="shared" si="17"/>
        <v>4112.1</v>
      </c>
    </row>
    <row r="517" spans="1:6" ht="27">
      <c r="A517" s="97"/>
      <c r="B517" s="97" t="s">
        <v>173</v>
      </c>
      <c r="C517" s="97"/>
      <c r="D517" s="239" t="s">
        <v>526</v>
      </c>
      <c r="E517" s="110">
        <f t="shared" si="17"/>
        <v>4112.1</v>
      </c>
      <c r="F517" s="110">
        <f t="shared" si="17"/>
        <v>4112.1</v>
      </c>
    </row>
    <row r="518" spans="1:6" ht="25.5">
      <c r="A518" s="98"/>
      <c r="B518" s="111" t="s">
        <v>206</v>
      </c>
      <c r="C518" s="116"/>
      <c r="D518" s="115" t="s">
        <v>349</v>
      </c>
      <c r="E518" s="26">
        <f>E519+E520</f>
        <v>4112.1</v>
      </c>
      <c r="F518" s="26">
        <f>F519+F520</f>
        <v>4112.1</v>
      </c>
    </row>
    <row r="519" spans="1:6" ht="51">
      <c r="A519" s="98"/>
      <c r="B519" s="111"/>
      <c r="C519" s="114" t="s">
        <v>350</v>
      </c>
      <c r="D519" s="113" t="s">
        <v>523</v>
      </c>
      <c r="E519" s="26">
        <v>3579.6</v>
      </c>
      <c r="F519" s="26">
        <v>3579.6</v>
      </c>
    </row>
    <row r="520" spans="1:6" ht="25.5">
      <c r="A520" s="98"/>
      <c r="B520" s="111"/>
      <c r="C520" s="114" t="s">
        <v>351</v>
      </c>
      <c r="D520" s="113" t="s">
        <v>57</v>
      </c>
      <c r="E520" s="26">
        <v>532.5</v>
      </c>
      <c r="F520" s="26">
        <v>532.5</v>
      </c>
    </row>
    <row r="521" spans="1:6" ht="12.75">
      <c r="A521" s="44" t="s">
        <v>392</v>
      </c>
      <c r="B521" s="44"/>
      <c r="C521" s="44"/>
      <c r="D521" s="89" t="s">
        <v>382</v>
      </c>
      <c r="E521" s="215">
        <f>E522+E538</f>
        <v>100305.7</v>
      </c>
      <c r="F521" s="215">
        <f>F522+F538</f>
        <v>18888.5</v>
      </c>
    </row>
    <row r="522" spans="1:6" ht="13.5">
      <c r="A522" s="33" t="s">
        <v>337</v>
      </c>
      <c r="B522" s="33"/>
      <c r="C522" s="33"/>
      <c r="D522" s="263" t="s">
        <v>338</v>
      </c>
      <c r="E522" s="313">
        <f>E523</f>
        <v>95537.9</v>
      </c>
      <c r="F522" s="313">
        <f>F523</f>
        <v>14120.7</v>
      </c>
    </row>
    <row r="523" spans="1:6" ht="26.25">
      <c r="A523" s="65"/>
      <c r="B523" s="32" t="s">
        <v>326</v>
      </c>
      <c r="C523" s="35"/>
      <c r="D523" s="104" t="s">
        <v>40</v>
      </c>
      <c r="E523" s="28">
        <f>E524</f>
        <v>95537.9</v>
      </c>
      <c r="F523" s="28">
        <f>F524</f>
        <v>14120.7</v>
      </c>
    </row>
    <row r="524" spans="1:6" ht="27">
      <c r="A524" s="65"/>
      <c r="B524" s="33" t="s">
        <v>339</v>
      </c>
      <c r="C524" s="33"/>
      <c r="D524" s="181" t="s">
        <v>340</v>
      </c>
      <c r="E524" s="31">
        <f>E525+E528+E531+E533+E535</f>
        <v>95537.9</v>
      </c>
      <c r="F524" s="31">
        <f>F525+F528+F531+F533+F535</f>
        <v>14120.7</v>
      </c>
    </row>
    <row r="525" spans="1:6" ht="39">
      <c r="A525" s="65"/>
      <c r="B525" s="35" t="s">
        <v>341</v>
      </c>
      <c r="C525" s="35"/>
      <c r="D525" s="41" t="s">
        <v>50</v>
      </c>
      <c r="E525" s="264">
        <f>E526</f>
        <v>7985.7</v>
      </c>
      <c r="F525" s="264">
        <f>F526</f>
        <v>7985.7</v>
      </c>
    </row>
    <row r="526" spans="1:6" ht="39">
      <c r="A526" s="65"/>
      <c r="B526" s="38" t="s">
        <v>342</v>
      </c>
      <c r="C526" s="66"/>
      <c r="D526" s="41" t="s">
        <v>150</v>
      </c>
      <c r="E526" s="264">
        <f>E527</f>
        <v>7985.7</v>
      </c>
      <c r="F526" s="264">
        <f>F527</f>
        <v>7985.7</v>
      </c>
    </row>
    <row r="527" spans="1:6" ht="26.25">
      <c r="A527" s="65"/>
      <c r="B527" s="38"/>
      <c r="C527" s="35" t="s">
        <v>356</v>
      </c>
      <c r="D527" s="41" t="s">
        <v>357</v>
      </c>
      <c r="E527" s="174">
        <v>7985.7</v>
      </c>
      <c r="F527" s="174">
        <v>7985.7</v>
      </c>
    </row>
    <row r="528" spans="1:6" ht="39">
      <c r="A528" s="65"/>
      <c r="B528" s="38" t="s">
        <v>343</v>
      </c>
      <c r="C528" s="35"/>
      <c r="D528" s="50" t="s">
        <v>37</v>
      </c>
      <c r="E528" s="215">
        <f>E529+E530</f>
        <v>3430</v>
      </c>
      <c r="F528" s="215">
        <f>F529+F530</f>
        <v>3430</v>
      </c>
    </row>
    <row r="529" spans="1:6" ht="26.25">
      <c r="A529" s="65"/>
      <c r="B529" s="38"/>
      <c r="C529" s="35" t="s">
        <v>351</v>
      </c>
      <c r="D529" s="50" t="s">
        <v>57</v>
      </c>
      <c r="E529" s="174">
        <v>2048</v>
      </c>
      <c r="F529" s="174">
        <v>2048</v>
      </c>
    </row>
    <row r="530" spans="1:6" ht="26.25">
      <c r="A530" s="65"/>
      <c r="B530" s="38"/>
      <c r="C530" s="35" t="s">
        <v>356</v>
      </c>
      <c r="D530" s="41" t="s">
        <v>357</v>
      </c>
      <c r="E530" s="174">
        <v>1382</v>
      </c>
      <c r="F530" s="174">
        <v>1382</v>
      </c>
    </row>
    <row r="531" spans="1:6" ht="13.5">
      <c r="A531" s="65"/>
      <c r="B531" s="38" t="s">
        <v>344</v>
      </c>
      <c r="C531" s="35"/>
      <c r="D531" s="50" t="s">
        <v>345</v>
      </c>
      <c r="E531" s="174">
        <f>E532</f>
        <v>705</v>
      </c>
      <c r="F531" s="174">
        <f>F532</f>
        <v>705</v>
      </c>
    </row>
    <row r="532" spans="1:6" ht="26.25">
      <c r="A532" s="65"/>
      <c r="B532" s="38"/>
      <c r="C532" s="35" t="s">
        <v>351</v>
      </c>
      <c r="D532" s="50" t="s">
        <v>57</v>
      </c>
      <c r="E532" s="174">
        <v>705</v>
      </c>
      <c r="F532" s="174">
        <v>705</v>
      </c>
    </row>
    <row r="533" spans="1:6" ht="26.25">
      <c r="A533" s="65"/>
      <c r="B533" s="38" t="s">
        <v>346</v>
      </c>
      <c r="C533" s="35"/>
      <c r="D533" s="49" t="s">
        <v>3</v>
      </c>
      <c r="E533" s="174">
        <f>E534</f>
        <v>2000</v>
      </c>
      <c r="F533" s="174">
        <f>F534</f>
        <v>2000</v>
      </c>
    </row>
    <row r="534" spans="1:6" ht="26.25">
      <c r="A534" s="65"/>
      <c r="B534" s="38"/>
      <c r="C534" s="35" t="s">
        <v>356</v>
      </c>
      <c r="D534" s="41" t="s">
        <v>357</v>
      </c>
      <c r="E534" s="174">
        <v>2000</v>
      </c>
      <c r="F534" s="174">
        <v>2000</v>
      </c>
    </row>
    <row r="535" spans="1:6" ht="26.25">
      <c r="A535" s="65"/>
      <c r="B535" s="38" t="s">
        <v>287</v>
      </c>
      <c r="C535" s="35"/>
      <c r="D535" s="41" t="s">
        <v>149</v>
      </c>
      <c r="E535" s="174">
        <f>E536</f>
        <v>81417.2</v>
      </c>
      <c r="F535" s="174">
        <f>F536</f>
        <v>0</v>
      </c>
    </row>
    <row r="536" spans="1:6" ht="13.5">
      <c r="A536" s="65"/>
      <c r="B536" s="35" t="s">
        <v>288</v>
      </c>
      <c r="C536" s="35"/>
      <c r="D536" s="306" t="s">
        <v>289</v>
      </c>
      <c r="E536" s="174">
        <f>E537</f>
        <v>81417.2</v>
      </c>
      <c r="F536" s="174">
        <f>F537</f>
        <v>0</v>
      </c>
    </row>
    <row r="537" spans="1:6" ht="26.25">
      <c r="A537" s="65"/>
      <c r="B537" s="35"/>
      <c r="C537" s="119" t="s">
        <v>358</v>
      </c>
      <c r="D537" s="145" t="s">
        <v>77</v>
      </c>
      <c r="E537" s="174">
        <v>81417.2</v>
      </c>
      <c r="F537" s="174">
        <v>0</v>
      </c>
    </row>
    <row r="538" spans="1:6" ht="13.5">
      <c r="A538" s="33" t="s">
        <v>399</v>
      </c>
      <c r="B538" s="35"/>
      <c r="C538" s="35"/>
      <c r="D538" s="106" t="s">
        <v>347</v>
      </c>
      <c r="E538" s="215">
        <f aca="true" t="shared" si="18" ref="E538:F540">E539</f>
        <v>4767.8</v>
      </c>
      <c r="F538" s="215">
        <f t="shared" si="18"/>
        <v>4767.8</v>
      </c>
    </row>
    <row r="539" spans="1:6" ht="26.25">
      <c r="A539" s="33"/>
      <c r="B539" s="32" t="s">
        <v>326</v>
      </c>
      <c r="C539" s="35"/>
      <c r="D539" s="104" t="s">
        <v>40</v>
      </c>
      <c r="E539" s="174">
        <f t="shared" si="18"/>
        <v>4767.8</v>
      </c>
      <c r="F539" s="174">
        <f t="shared" si="18"/>
        <v>4767.8</v>
      </c>
    </row>
    <row r="540" spans="1:6" ht="27">
      <c r="A540" s="33"/>
      <c r="B540" s="33" t="s">
        <v>151</v>
      </c>
      <c r="C540" s="33"/>
      <c r="D540" s="88" t="s">
        <v>152</v>
      </c>
      <c r="E540" s="313">
        <f t="shared" si="18"/>
        <v>4767.8</v>
      </c>
      <c r="F540" s="313">
        <f t="shared" si="18"/>
        <v>4767.8</v>
      </c>
    </row>
    <row r="541" spans="1:6" ht="25.5">
      <c r="A541" s="35"/>
      <c r="B541" s="35" t="s">
        <v>153</v>
      </c>
      <c r="C541" s="35"/>
      <c r="D541" s="50" t="s">
        <v>72</v>
      </c>
      <c r="E541" s="174">
        <f>E542+E543+E544</f>
        <v>4767.8</v>
      </c>
      <c r="F541" s="174">
        <f>F542+F543+F544</f>
        <v>4767.8</v>
      </c>
    </row>
    <row r="542" spans="1:6" ht="51.75">
      <c r="A542" s="33"/>
      <c r="B542" s="35"/>
      <c r="C542" s="35" t="s">
        <v>350</v>
      </c>
      <c r="D542" s="43" t="s">
        <v>523</v>
      </c>
      <c r="E542" s="174">
        <v>4390.1</v>
      </c>
      <c r="F542" s="174">
        <v>4390.1</v>
      </c>
    </row>
    <row r="543" spans="1:6" ht="26.25">
      <c r="A543" s="33"/>
      <c r="B543" s="35"/>
      <c r="C543" s="35" t="s">
        <v>351</v>
      </c>
      <c r="D543" s="50" t="s">
        <v>57</v>
      </c>
      <c r="E543" s="174">
        <v>377.3</v>
      </c>
      <c r="F543" s="174">
        <v>377.3</v>
      </c>
    </row>
    <row r="544" spans="1:6" ht="13.5">
      <c r="A544" s="33"/>
      <c r="B544" s="35"/>
      <c r="C544" s="35" t="s">
        <v>352</v>
      </c>
      <c r="D544" s="118" t="s">
        <v>353</v>
      </c>
      <c r="E544" s="174">
        <v>0.4</v>
      </c>
      <c r="F544" s="174">
        <v>0.4</v>
      </c>
    </row>
    <row r="545" spans="1:6" ht="12.75">
      <c r="A545" s="98" t="s">
        <v>383</v>
      </c>
      <c r="B545" s="98"/>
      <c r="C545" s="98"/>
      <c r="D545" s="272" t="s">
        <v>443</v>
      </c>
      <c r="E545" s="109">
        <f aca="true" t="shared" si="19" ref="E545:F549">E546</f>
        <v>6860.1</v>
      </c>
      <c r="F545" s="109">
        <f t="shared" si="19"/>
        <v>0</v>
      </c>
    </row>
    <row r="546" spans="1:6" ht="27">
      <c r="A546" s="97" t="s">
        <v>384</v>
      </c>
      <c r="B546" s="98"/>
      <c r="C546" s="99"/>
      <c r="D546" s="239" t="s">
        <v>450</v>
      </c>
      <c r="E546" s="110">
        <f t="shared" si="19"/>
        <v>6860.1</v>
      </c>
      <c r="F546" s="110">
        <f t="shared" si="19"/>
        <v>0</v>
      </c>
    </row>
    <row r="547" spans="1:6" ht="26.25">
      <c r="A547" s="97"/>
      <c r="B547" s="107" t="s">
        <v>156</v>
      </c>
      <c r="C547" s="111"/>
      <c r="D547" s="266" t="s">
        <v>157</v>
      </c>
      <c r="E547" s="109">
        <f t="shared" si="19"/>
        <v>6860.1</v>
      </c>
      <c r="F547" s="109">
        <f t="shared" si="19"/>
        <v>0</v>
      </c>
    </row>
    <row r="548" spans="1:6" ht="27">
      <c r="A548" s="97"/>
      <c r="B548" s="97" t="s">
        <v>166</v>
      </c>
      <c r="C548" s="97"/>
      <c r="D548" s="239" t="s">
        <v>167</v>
      </c>
      <c r="E548" s="110">
        <f t="shared" si="19"/>
        <v>6860.1</v>
      </c>
      <c r="F548" s="110">
        <f t="shared" si="19"/>
        <v>0</v>
      </c>
    </row>
    <row r="549" spans="1:6" ht="13.5">
      <c r="A549" s="97"/>
      <c r="B549" s="121" t="s">
        <v>168</v>
      </c>
      <c r="C549" s="121"/>
      <c r="D549" s="145" t="s">
        <v>390</v>
      </c>
      <c r="E549" s="123">
        <f t="shared" si="19"/>
        <v>6860.1</v>
      </c>
      <c r="F549" s="123">
        <f t="shared" si="19"/>
        <v>0</v>
      </c>
    </row>
    <row r="550" spans="1:6" ht="13.5">
      <c r="A550" s="97"/>
      <c r="B550" s="121"/>
      <c r="C550" s="121" t="s">
        <v>359</v>
      </c>
      <c r="D550" s="273" t="s">
        <v>58</v>
      </c>
      <c r="E550" s="26">
        <v>6860.1</v>
      </c>
      <c r="F550" s="26">
        <v>0</v>
      </c>
    </row>
    <row r="551" spans="1:6" ht="15.75">
      <c r="A551" s="223"/>
      <c r="B551" s="328"/>
      <c r="C551" s="328"/>
      <c r="D551" s="329" t="s">
        <v>519</v>
      </c>
      <c r="E551" s="327">
        <f>E10+E118+E133+E193+E255+E267+E418+E463+E521+E545</f>
        <v>4076789.0000000005</v>
      </c>
      <c r="F551" s="327">
        <f>F10+F118+F133+F193+F255+F267+F418+F463+F521+F545</f>
        <v>4163852.9</v>
      </c>
    </row>
  </sheetData>
  <sheetProtection/>
  <autoFilter ref="A9:F551"/>
  <mergeCells count="7">
    <mergeCell ref="A6:F6"/>
    <mergeCell ref="F8:F9"/>
    <mergeCell ref="A8:A9"/>
    <mergeCell ref="B8:B9"/>
    <mergeCell ref="C8:C9"/>
    <mergeCell ref="D8:D9"/>
    <mergeCell ref="E8:E9"/>
  </mergeCells>
  <printOptions/>
  <pageMargins left="1.1811023622047245" right="0.3937007874015748" top="0.2362204724409449" bottom="0.7874015748031497" header="0.5118110236220472" footer="0.31496062992125984"/>
  <pageSetup horizontalDpi="600" verticalDpi="6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281</cp:lastModifiedBy>
  <cp:lastPrinted>2014-12-04T03:21:56Z</cp:lastPrinted>
  <dcterms:created xsi:type="dcterms:W3CDTF">2005-09-01T09:08:31Z</dcterms:created>
  <dcterms:modified xsi:type="dcterms:W3CDTF">2014-12-15T09:01:12Z</dcterms:modified>
  <cp:category/>
  <cp:version/>
  <cp:contentType/>
  <cp:contentStatus/>
</cp:coreProperties>
</file>