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вед 2015" sheetId="1" r:id="rId1"/>
    <sheet name="функц 2015" sheetId="2" r:id="rId2"/>
  </sheets>
  <definedNames>
    <definedName name="_xlnm._FilterDatabase" localSheetId="0" hidden="1">'вед 2015'!$A$9:$J$667</definedName>
    <definedName name="_xlnm._FilterDatabase" localSheetId="1" hidden="1">'функц 2015'!$A$8:$F$605</definedName>
    <definedName name="_xlnm.Print_Titles" localSheetId="0">'вед 2015'!$9:$9</definedName>
    <definedName name="_xlnm.Print_Titles" localSheetId="1">'функц 2015'!$8:$8</definedName>
    <definedName name="_xlnm.Print_Area" localSheetId="0">'вед 2015'!$A$1:$F$667</definedName>
    <definedName name="_xlnm.Print_Area" localSheetId="1">'функц 2015'!$A$1:$E$603</definedName>
  </definedNames>
  <calcPr fullCalcOnLoad="1"/>
</workbook>
</file>

<file path=xl/sharedStrings.xml><?xml version="1.0" encoding="utf-8"?>
<sst xmlns="http://schemas.openxmlformats.org/spreadsheetml/2006/main" count="2522" uniqueCount="582">
  <si>
    <t>ВСЕГО РАСХОДОВ</t>
  </si>
  <si>
    <t>Реконструкция автономного электрического подогрева водоснабжения МАОУ ДОД "ДЮСШ "Кристалл"</t>
  </si>
  <si>
    <t>04 1 0070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</si>
  <si>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</si>
  <si>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</si>
  <si>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</si>
  <si>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</si>
  <si>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 xml:space="preserve"> 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</si>
  <si>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</si>
  <si>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</si>
  <si>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</si>
  <si>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10 2 0002</t>
  </si>
  <si>
    <t>0107</t>
  </si>
  <si>
    <t>90 0 0029</t>
  </si>
  <si>
    <t>Проведение выборов в представительные органы муниципального образования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</si>
  <si>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</si>
  <si>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</si>
  <si>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</si>
  <si>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</si>
  <si>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</si>
  <si>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</si>
  <si>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</si>
  <si>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</si>
  <si>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10 1 0015</t>
  </si>
  <si>
    <t>10 1 0020</t>
  </si>
  <si>
    <t>10 1 0070</t>
  </si>
  <si>
    <t>Подпрограмма "Организация деятельности по реализации функций и оказанию муниципальных услуг"</t>
  </si>
  <si>
    <t>10 2 0016</t>
  </si>
  <si>
    <t>10 2 0020</t>
  </si>
  <si>
    <t>10 2 5930</t>
  </si>
  <si>
    <t>10 2 6322</t>
  </si>
  <si>
    <t>11 2 0000</t>
  </si>
  <si>
    <t>Подпрограмма "Охрана окружающей среды муниципального образования "Город Березники"</t>
  </si>
  <si>
    <t>11 2 0021</t>
  </si>
  <si>
    <t>Сохранение площади и улучшение качества лесного массива</t>
  </si>
  <si>
    <t>10 2 6326</t>
  </si>
  <si>
    <t>11 2 0024</t>
  </si>
  <si>
    <t>Сохранение и улучшение качества окружающей среды, экологическое просвещение населения</t>
  </si>
  <si>
    <t>10 2 1940</t>
  </si>
  <si>
    <t>Ведомственная целевая программа "Развитие архивного дела"</t>
  </si>
  <si>
    <t>10 2 1941</t>
  </si>
  <si>
    <t>Выполнение работы по хранению, учету и использованию архивных документов</t>
  </si>
  <si>
    <t>10 2 6321</t>
  </si>
  <si>
    <t>10 2 2400</t>
  </si>
  <si>
    <t>10 2 0018</t>
  </si>
  <si>
    <t>10 1 0019</t>
  </si>
  <si>
    <t>Денежные выплаты Почетным гражданам города Березники</t>
  </si>
  <si>
    <t>10 1 0026</t>
  </si>
  <si>
    <t>10 2 6319</t>
  </si>
  <si>
    <t>90 0 0002</t>
  </si>
  <si>
    <t>90 0 0003</t>
  </si>
  <si>
    <t>90 0 0005</t>
  </si>
  <si>
    <t>90 0 0013</t>
  </si>
  <si>
    <t>03 1 1002</t>
  </si>
  <si>
    <t>03 1 1003</t>
  </si>
  <si>
    <t>03 1 2100</t>
  </si>
  <si>
    <t>03 1 2210</t>
  </si>
  <si>
    <t>03 1 2400</t>
  </si>
  <si>
    <t xml:space="preserve">Социальное обеспечение и иные выплаты населению 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</si>
  <si>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</si>
  <si>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</si>
  <si>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</si>
  <si>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</si>
  <si>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01 0 0000</t>
  </si>
  <si>
    <t>03 1 4400</t>
  </si>
  <si>
    <t>03 1 4406</t>
  </si>
  <si>
    <t>01 1 0000</t>
  </si>
  <si>
    <t>Подпрограмма "Дошкольное образование"</t>
  </si>
  <si>
    <t>01 1 1600</t>
  </si>
  <si>
    <t>01 1 1601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</si>
  <si>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</si>
  <si>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</si>
  <si>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</si>
  <si>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01 1 6306</t>
  </si>
  <si>
    <t>01 1 6311</t>
  </si>
  <si>
    <t>01 1 6330</t>
  </si>
  <si>
    <t>01 2 0000</t>
  </si>
  <si>
    <t>01 2 1700</t>
  </si>
  <si>
    <t>01 2 1701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</si>
  <si>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</si>
  <si>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</si>
  <si>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</si>
  <si>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</si>
  <si>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</si>
  <si>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</si>
  <si>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</si>
  <si>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</si>
  <si>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</si>
  <si>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</si>
  <si>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</si>
  <si>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</si>
  <si>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</si>
  <si>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</si>
  <si>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</si>
  <si>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</si>
  <si>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01 4 6320</t>
  </si>
  <si>
    <t>01 1 6316</t>
  </si>
  <si>
    <t>01 5 0000</t>
  </si>
  <si>
    <t>Подпрограмма "Индивидуализация образования"</t>
  </si>
  <si>
    <t>01 5 1910</t>
  </si>
  <si>
    <t>01 5 1911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</si>
  <si>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</si>
  <si>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</si>
  <si>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</si>
  <si>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</si>
  <si>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</si>
  <si>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</si>
  <si>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01 6 1921</t>
  </si>
  <si>
    <t>01 6 2100</t>
  </si>
  <si>
    <t>Повышение престижности и привлекательности профессий</t>
  </si>
  <si>
    <t>01 6 2400</t>
  </si>
  <si>
    <t>01 2 6312</t>
  </si>
  <si>
    <t>01 2 6317</t>
  </si>
  <si>
    <t>01 2 6318</t>
  </si>
  <si>
    <t>01 3 7200</t>
  </si>
  <si>
    <t>01 1 2197</t>
  </si>
  <si>
    <t>01 2 2197</t>
  </si>
  <si>
    <t>04 2 2198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</si>
  <si>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</si>
  <si>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Стипендиальное обеспечение и дополнительные формы материальной поддержки</t>
  </si>
  <si>
    <t>Комитет по физической культуре и спорту администрации города Березники</t>
  </si>
  <si>
    <t>04 0 0000</t>
  </si>
  <si>
    <t>Средства на поощрения, применяемые администрацией г. Березники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</si>
  <si>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</si>
  <si>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</si>
  <si>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</si>
  <si>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04 2 1401</t>
  </si>
  <si>
    <t>04 2 2100</t>
  </si>
  <si>
    <t>04 2 2250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</si>
  <si>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</si>
  <si>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</si>
  <si>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</si>
  <si>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</si>
  <si>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</si>
  <si>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</si>
  <si>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</si>
  <si>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</si>
  <si>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04 1 1301</t>
  </si>
  <si>
    <t>04 1 2230</t>
  </si>
  <si>
    <t>04 1 2240</t>
  </si>
  <si>
    <t>Обучение плаванию детей начальной школы (3 класс)</t>
  </si>
  <si>
    <t>04 1 2400</t>
  </si>
  <si>
    <t xml:space="preserve">Другие вопросы в области физической культуры и спорта </t>
  </si>
  <si>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</si>
  <si>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</si>
  <si>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</si>
  <si>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</si>
  <si>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</si>
  <si>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</si>
  <si>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</si>
  <si>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</si>
  <si>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</si>
  <si>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</si>
  <si>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</si>
  <si>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</si>
  <si>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700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</si>
  <si>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</si>
  <si>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</si>
  <si>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</si>
  <si>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</si>
  <si>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</si>
  <si>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</si>
  <si>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</si>
  <si>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</si>
  <si>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</si>
  <si>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</si>
  <si>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</si>
  <si>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</si>
  <si>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</si>
  <si>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</si>
  <si>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</si>
  <si>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</si>
  <si>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</si>
  <si>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</si>
  <si>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</si>
  <si>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</si>
  <si>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</si>
  <si>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0111</t>
  </si>
  <si>
    <t>Физическая культура и спорт</t>
  </si>
  <si>
    <t>1300</t>
  </si>
  <si>
    <t>1301</t>
  </si>
  <si>
    <t>0113</t>
  </si>
  <si>
    <t xml:space="preserve">Другие вопросы в области культуры, кинематографии </t>
  </si>
  <si>
    <t>Депутаты представительного органа муниципального образования, работающие на не постоянной основе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</si>
  <si>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</si>
  <si>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</si>
  <si>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</si>
  <si>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к решению Березниковской  городской Думы</t>
  </si>
  <si>
    <t>Ведомство</t>
  </si>
  <si>
    <t>921</t>
  </si>
  <si>
    <t>923</t>
  </si>
  <si>
    <t>Комитет по вопросам образования администрации города Березники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</si>
  <si>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</si>
  <si>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</si>
  <si>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</si>
  <si>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</si>
  <si>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</si>
  <si>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</si>
  <si>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</si>
  <si>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</si>
  <si>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</si>
  <si>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0804</t>
  </si>
  <si>
    <t>Другие вопросы в области культуры, кинематографии</t>
  </si>
  <si>
    <t>1105</t>
  </si>
  <si>
    <t>Ведомственная структура расходов бюджета города Березники</t>
  </si>
  <si>
    <t>Сумма,          тыс. руб.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</si>
  <si>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</si>
  <si>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</si>
  <si>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</si>
  <si>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</si>
  <si>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</si>
  <si>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</si>
  <si>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</si>
  <si>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</si>
  <si>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</si>
  <si>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</si>
  <si>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</si>
  <si>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</si>
  <si>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</si>
  <si>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</si>
  <si>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</si>
  <si>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</si>
  <si>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</si>
  <si>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</si>
  <si>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</si>
  <si>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</si>
  <si>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</si>
  <si>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</si>
  <si>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</si>
  <si>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</si>
  <si>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</si>
  <si>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</si>
  <si>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</si>
  <si>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</si>
  <si>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</si>
  <si>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</si>
  <si>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</si>
  <si>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</si>
  <si>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</si>
  <si>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</si>
  <si>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</si>
  <si>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</si>
  <si>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</si>
  <si>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</si>
  <si>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</si>
  <si>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Обслуживание государственного и муниципального долга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</si>
  <si>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</si>
  <si>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</si>
  <si>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</si>
  <si>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1004</t>
  </si>
  <si>
    <t>Охрана семьи и детства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</si>
  <si>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</si>
  <si>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</si>
  <si>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</si>
  <si>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Содержание городской Доски Почета</t>
  </si>
  <si>
    <t>Обслуживание лицевых счетов органов государственной власти Пермского края, государственных краевых учреждений</t>
  </si>
  <si>
    <t>Раздел, подраздел</t>
  </si>
  <si>
    <t>Непрограммные мероприятия</t>
  </si>
  <si>
    <t>90 0 0000</t>
  </si>
  <si>
    <t>Управление культуры и молодежной политики администрации города Березники</t>
  </si>
  <si>
    <t>Обеспечение деятельности казенных учреждений</t>
  </si>
  <si>
    <t>03 0 0000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</si>
  <si>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</si>
  <si>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</si>
  <si>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</si>
  <si>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03 2 1101</t>
  </si>
  <si>
    <t xml:space="preserve">Мероприятия, обеспечивающие функционирование и развитие учреждений 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</si>
  <si>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</si>
  <si>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</si>
  <si>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</si>
  <si>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</si>
  <si>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05 0 0000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</si>
  <si>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</si>
  <si>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</si>
  <si>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</si>
  <si>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05 1 1201</t>
  </si>
  <si>
    <t>05 2 0000</t>
  </si>
  <si>
    <t>Подпрограмма "Молодежь города Березники"</t>
  </si>
  <si>
    <t>05 2 2250</t>
  </si>
  <si>
    <t>Организация отдыха, оздоровления детей и молодежи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</si>
  <si>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</si>
  <si>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</si>
  <si>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</si>
  <si>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</si>
  <si>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</si>
  <si>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</si>
  <si>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</si>
  <si>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</si>
  <si>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03 1 0000</t>
  </si>
  <si>
    <t>Подпрограмма "Сохранение и развитие культурного потенциала города"</t>
  </si>
  <si>
    <t>03 1 1000</t>
  </si>
  <si>
    <t>03 1 1001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</si>
  <si>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</si>
  <si>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</si>
  <si>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</si>
  <si>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</si>
  <si>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</si>
  <si>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Проведение социологических исследований</t>
  </si>
  <si>
    <t>Организация отдыха и оздоровления детей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</si>
  <si>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</si>
  <si>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</si>
  <si>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Организация массовых физкультурно-спортивных мероприятий и соревнований  для различных слоев населения</t>
  </si>
  <si>
    <t>Ведомственная целевая программа "Предоставление услуг дошкольного образования"</t>
  </si>
  <si>
    <t>Ведомственная целевая программа "Предоставление услуг начального, основного и среднего общего образования"</t>
  </si>
  <si>
    <t>Ведомственная целевая программа "Развитие учреждений дополнительного образования сферы культуры"</t>
  </si>
  <si>
    <t>Ведомственная целевая программа "Развитие системы подготовки спортивного резерва"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</si>
  <si>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</si>
  <si>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Ведомственная целевая программа "Психолого-педагогическое и коррекционное сопровождение образовательного процесса"</t>
  </si>
  <si>
    <t>Ведомственная целевая программа "Информационное, методическое, техническое сопровождение"</t>
  </si>
  <si>
    <t>Ведомственная целевая программа "Сохранение и развитие учреждений культуры города"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</si>
  <si>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</si>
  <si>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Государственная регистрация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</si>
  <si>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</si>
  <si>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</si>
  <si>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Обслуживание государственного (муниципального) долга</t>
  </si>
  <si>
    <t>Предоставление услуги по организации дополнительного образования детей в школах искусств</t>
  </si>
  <si>
    <t>03 2 2430</t>
  </si>
  <si>
    <t>Приобретение музыкальных инструментов и оборудования для учреждений дополнительного образования в сфере культуры</t>
  </si>
  <si>
    <t>03 3 0070</t>
  </si>
  <si>
    <t>Мероприятия по празднованию 70-летия Победы в ВОВ</t>
  </si>
  <si>
    <t>03 4 0000</t>
  </si>
  <si>
    <t>Подпрограмма "Муниципальная система управления культурой и молодежной политикой"</t>
  </si>
  <si>
    <t>03 4 2250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</si>
  <si>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</si>
  <si>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05 1 2400</t>
  </si>
  <si>
    <t>05 2 0070</t>
  </si>
  <si>
    <t>Предоставление услуги по обеспечению сохранности музейных коллекций (фондов)</t>
  </si>
  <si>
    <t>Предоставление услуги по организации культурного досуга</t>
  </si>
  <si>
    <t>03 1 1004</t>
  </si>
  <si>
    <t>03 1 1005</t>
  </si>
  <si>
    <t>Выполнение работы по организации досуга и созданию условий для массового отдыха граждан</t>
  </si>
  <si>
    <t>03 1 2420</t>
  </si>
  <si>
    <t>Модернизация материально-технической базы и информатизация общедоступных муниципальных библиотек</t>
  </si>
  <si>
    <t>03 4 0002</t>
  </si>
  <si>
    <t>Обеспечение выполнения функций органами местного самоуправления</t>
  </si>
  <si>
    <t xml:space="preserve">Бюджетные инвестиции в форме капитальных вложений в объекты муниципальной собственности </t>
  </si>
  <si>
    <t>Приспособление объекта культурного наследия регионального значения "Кинотеатр "Авангард" для современного использования (культурно-деловой центр)</t>
  </si>
  <si>
    <t>Капитальные вложения в объекты государственной (муниципальной) собственности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</si>
  <si>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организациях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</si>
  <si>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</si>
  <si>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</si>
  <si>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</si>
  <si>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</si>
  <si>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</si>
  <si>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</si>
  <si>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</si>
  <si>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</si>
  <si>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</si>
  <si>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</si>
  <si>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</si>
  <si>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</si>
  <si>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</si>
  <si>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</si>
  <si>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</si>
  <si>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</si>
  <si>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09 0 0000</t>
  </si>
  <si>
    <t>Муниципальная программа "Управление муниципальными финансами города Березники"</t>
  </si>
  <si>
    <t>09 3 0000</t>
  </si>
  <si>
    <t>Подпрограмма "Обеспечение реализации Программы"</t>
  </si>
  <si>
    <t xml:space="preserve">09 3 0002 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</si>
  <si>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</si>
  <si>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</si>
  <si>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</si>
  <si>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</si>
  <si>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</si>
  <si>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09 2 0000</t>
  </si>
  <si>
    <t>Подпрограмма "Долгосрочная сбалансированность и устойчивость бюджета города"</t>
  </si>
  <si>
    <t>09 2 0027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</si>
  <si>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</si>
  <si>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</si>
  <si>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</si>
  <si>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</si>
  <si>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</si>
  <si>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</si>
  <si>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</si>
  <si>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</si>
  <si>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12 2 0000</t>
  </si>
  <si>
    <t>Подпрограмма "Эффективное управление земельными ресурсами"</t>
  </si>
  <si>
    <t>12 2 0009</t>
  </si>
  <si>
    <t>Освобождение земельных участков</t>
  </si>
  <si>
    <t>12 3 0000</t>
  </si>
  <si>
    <t>Подпрограмма "Эффективное управление муниципальным жилищным фондом"</t>
  </si>
  <si>
    <t>12 3 0030</t>
  </si>
  <si>
    <t>Переселение граждан из жилых помещений, расположенных в многоквартирных аварийных домах, подлежащих сносу</t>
  </si>
  <si>
    <t>12 3 0040</t>
  </si>
  <si>
    <t>Организация учета, распределения и содержания муниципального жилищного фонда</t>
  </si>
  <si>
    <t>12 3 6329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</si>
  <si>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</si>
  <si>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</si>
  <si>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</si>
  <si>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</si>
  <si>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</si>
  <si>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</si>
  <si>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</si>
  <si>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</si>
  <si>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Информирование населения через средства массовой информации, публикация нормативных актов</t>
  </si>
  <si>
    <t>12 5 0016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</si>
  <si>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</si>
  <si>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</si>
  <si>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</si>
  <si>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</si>
  <si>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</si>
  <si>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Обеспечение деятельности муниципальных казенных учреждений</t>
  </si>
  <si>
    <t>11 1 0041</t>
  </si>
  <si>
    <t>Обеспечение безопасного отдыха населения на водных объектах</t>
  </si>
  <si>
    <t>12 2 0008</t>
  </si>
  <si>
    <t>12 2 0023</t>
  </si>
  <si>
    <t>12 3 6415</t>
  </si>
  <si>
    <t>Переселение граждан из аварийного (непригодного для проживания) жилищного фонда в городе Березники</t>
  </si>
  <si>
    <t>12 3 5134</t>
  </si>
  <si>
    <t>12 3 5135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</si>
  <si>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</si>
  <si>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12 3 6328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</si>
  <si>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</si>
  <si>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04 2 4400</t>
  </si>
  <si>
    <t>Бюджетные инвестиции  в форме капитальных вложений в объекты муниципальной собственности</t>
  </si>
  <si>
    <t>04 2 4432</t>
  </si>
  <si>
    <t>Муниципальная программа  "Развитие системы образования города Березники"</t>
  </si>
  <si>
    <t>01 2 4400</t>
  </si>
  <si>
    <t>Бюджетные инвестиции в форме капитальных вложений в объекты муниципальной собственности</t>
  </si>
  <si>
    <t>01 2 4420</t>
  </si>
  <si>
    <t>Реконструкция спортивных площадок (СОШ № 1, 12, 17)</t>
  </si>
  <si>
    <t>01 2 4435</t>
  </si>
  <si>
    <t>Реконструкция спортивных площадок (СОШ № 10, 16, 29, Лицей № 1)</t>
  </si>
  <si>
    <t>01 2 4438</t>
  </si>
  <si>
    <t>Строительство (реконструкция) межшкольного стадиона на территории МБС(К)ОУ для обучающихся, воспитанников с ограниченными возможностями здоровья С(К)ОШ № 15 VII вида</t>
  </si>
  <si>
    <t>01 2 4439</t>
  </si>
  <si>
    <t>Строительство (реконструкция) межшкольного стадиона на территории МАОУ средняя общеобразовательная школа № 8</t>
  </si>
  <si>
    <t>01 2 4440</t>
  </si>
  <si>
    <t>Строительство (реконструкция) межшкольного стадиона на территории МАОУ средняя общеобразовательная школа № 14</t>
  </si>
  <si>
    <t>04 2 4434</t>
  </si>
  <si>
    <t>Реконструкция системы отопления МБОУ ДОД ДЮСШ "Летающий лыжник"</t>
  </si>
  <si>
    <t>01 4 4400</t>
  </si>
  <si>
    <t>01 4 4436</t>
  </si>
  <si>
    <t>Строительство здания столовой МАОУ ДЗОЛ "Дружба"</t>
  </si>
  <si>
    <t>04 2 4417</t>
  </si>
  <si>
    <t>Реконструкция МБОУ СТЛ "Темп"</t>
  </si>
  <si>
    <t>04 2 6201</t>
  </si>
  <si>
    <t>04 1 4400</t>
  </si>
  <si>
    <t>04 1 4407</t>
  </si>
  <si>
    <t>Реконструкция стадиона в районе городского парка</t>
  </si>
  <si>
    <t>04 1 4426</t>
  </si>
  <si>
    <t>Строительство здания крытого катка на территории стадиона в районе городского парка</t>
  </si>
  <si>
    <t>04 1 4433</t>
  </si>
  <si>
    <t>Реконструкция лыжероллерной трассы МАУ "Лыжная база "Снежинка"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</si>
  <si>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</si>
  <si>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</si>
  <si>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</si>
  <si>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</si>
  <si>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07 2 0020</t>
  </si>
  <si>
    <t>Реализация мероприятий по муниципальной поддержке малоимущих семей и граждан, попавших в трудную жизненную ситуацию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</si>
  <si>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</si>
  <si>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</si>
  <si>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</si>
  <si>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</si>
  <si>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</si>
  <si>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</si>
  <si>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</si>
  <si>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</si>
  <si>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</si>
  <si>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</si>
  <si>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</si>
  <si>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</si>
  <si>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08 2 2400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</si>
  <si>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</si>
  <si>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</si>
  <si>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</si>
  <si>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Ремонт автомобильных дорог общего пользования местного значения</t>
  </si>
  <si>
    <t>08 2 2810</t>
  </si>
  <si>
    <t>Содержание светофорных объектов, паспортизация автомобильных дорог</t>
  </si>
  <si>
    <t>08 2 4400</t>
  </si>
  <si>
    <t>08 2 4430</t>
  </si>
  <si>
    <t>Реконструкция моста через реку Толыч</t>
  </si>
  <si>
    <t>08 2 4431</t>
  </si>
  <si>
    <t>Реконструкция  участка автомобильной дороги общего пользования местного значения ул. Большевистская -  ул. Мира</t>
  </si>
  <si>
    <t>0503</t>
  </si>
  <si>
    <t>Благоустройство</t>
  </si>
  <si>
    <t>08 1 0000</t>
  </si>
  <si>
    <t>Подпрограмма "Благоустройство городских территорий"</t>
  </si>
  <si>
    <t>08 1 0070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</si>
  <si>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</si>
  <si>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</si>
  <si>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</si>
  <si>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</si>
  <si>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</si>
  <si>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</si>
  <si>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</si>
  <si>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</si>
  <si>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</si>
  <si>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</si>
  <si>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Реконструкция и восстановление сетей наружного освещения</t>
  </si>
  <si>
    <t>08 1 4415</t>
  </si>
  <si>
    <t>Реконструкция Комсомольского парка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</si>
  <si>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</si>
  <si>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</si>
  <si>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</si>
  <si>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</si>
  <si>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08 3 2813</t>
  </si>
  <si>
    <t>Проведение санитарно-профилактических мероприятий</t>
  </si>
  <si>
    <t>0505</t>
  </si>
  <si>
    <t>Другие вопросы в области жилищно-коммунального хозяйства</t>
  </si>
  <si>
    <t>08 4 0000</t>
  </si>
  <si>
    <t>08 4 0002</t>
  </si>
  <si>
    <t>08 4 0020</t>
  </si>
  <si>
    <t>0603</t>
  </si>
  <si>
    <t>Охрана объектов растительного и животного мира и среды их обитания</t>
  </si>
  <si>
    <t xml:space="preserve">08 0 0000  </t>
  </si>
  <si>
    <t>08 3 2812</t>
  </si>
  <si>
    <t>Мониторинг ливневых вод</t>
  </si>
  <si>
    <t>07 1 0000</t>
  </si>
  <si>
    <t>Подпрограмма "Жилище"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</si>
  <si>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</si>
  <si>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</si>
  <si>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</si>
  <si>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</si>
  <si>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</si>
  <si>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</si>
  <si>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</si>
  <si>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</si>
  <si>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</si>
  <si>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</si>
  <si>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</si>
  <si>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</si>
  <si>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</si>
  <si>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</si>
  <si>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</si>
  <si>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</si>
  <si>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</si>
  <si>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</si>
  <si>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</si>
  <si>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</si>
  <si>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07 1 2620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</si>
  <si>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</si>
  <si>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</si>
  <si>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</si>
  <si>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</si>
  <si>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</si>
  <si>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0502</t>
  </si>
  <si>
    <t>Коммунальное хозяйство</t>
  </si>
  <si>
    <t>07 1 2630</t>
  </si>
  <si>
    <t>Разработка схемы водоснабжения и водоотведения города Березники</t>
  </si>
  <si>
    <t>07 3 0000</t>
  </si>
  <si>
    <t>Подпрограмма  "Газификация районов индивидуальной застройки города"</t>
  </si>
  <si>
    <t>07 3 4400</t>
  </si>
  <si>
    <t>07 3 4404</t>
  </si>
  <si>
    <t>Строительство уличных газопроводов</t>
  </si>
  <si>
    <t>08 3 4400</t>
  </si>
  <si>
    <t>08 3 4413</t>
  </si>
  <si>
    <t>Строительство полигона захоронения ТБО и ПО III-IV классов опасности г. Березники</t>
  </si>
  <si>
    <t>08 3 4429</t>
  </si>
  <si>
    <t>Рекультивация  городской свалки</t>
  </si>
  <si>
    <t>08 1 4403</t>
  </si>
  <si>
    <t>Строительство кладбища на площадке южнее производственной базы по пр. Ленина, 92</t>
  </si>
  <si>
    <t>ИТОГО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</si>
  <si>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</si>
  <si>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</si>
  <si>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>07 2 8006</t>
  </si>
  <si>
    <t>Организация транспортного обслуживания населения</t>
  </si>
  <si>
    <t>к решению Березниковской городской Думы</t>
  </si>
  <si>
    <t>Разделы, подраздел</t>
  </si>
  <si>
    <t xml:space="preserve">Сумма,            тыс. руб. </t>
  </si>
  <si>
    <t>90 0 0006</t>
  </si>
  <si>
    <t>Предоставление услуги по организации театрального обслуживания</t>
  </si>
  <si>
    <t>Сохранение и популяризация историко-культурного наследия города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</si>
  <si>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</si>
  <si>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проведения выборов и референдумов</t>
  </si>
  <si>
    <t>на 2015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</si>
  <si>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бюджета города Березники на 2015 год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</si>
  <si>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</si>
  <si>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11 2 0042</t>
  </si>
  <si>
    <t>Предоставление услуги по организации библиотечного обслуживания населения</t>
  </si>
  <si>
    <t>Мероприятия по сокращению санитарно-защитной зоны городских кладбищ г. Березники</t>
  </si>
  <si>
    <t>Подготовка специалистов с высшим образованием по специальности "Актерское искусство"</t>
  </si>
  <si>
    <t>Предоставление услуги по организации отдыха и оздоровления детей</t>
  </si>
  <si>
    <t>Дополнительные меры социальной поддержки педагогических работников организаций дополнительного образования</t>
  </si>
  <si>
    <t>Приложение 3</t>
  </si>
  <si>
    <t xml:space="preserve">Приложение 5 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</si>
  <si>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</si>
  <si>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Подпрограмма "Обеспечение реализации программы"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</si>
  <si>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</si>
  <si>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</si>
  <si>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от 16 декабря 2014 г. № 758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</si>
</sst>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3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i/>
      <sz val="11"/>
      <name val="Times New Roman Cyr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2"/>
      <name val="Times New Roman Cyr"/>
      <family val="1"/>
    </font>
    <font>
      <i/>
      <sz val="10"/>
      <color indexed="10"/>
      <name val="Times New Roman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7" fillId="0" borderId="10" xfId="56" applyNumberFormat="1" applyFont="1" applyBorder="1" applyAlignment="1">
      <alignment horizontal="center"/>
      <protection/>
    </xf>
    <xf numFmtId="169" fontId="4" fillId="0" borderId="10" xfId="56" applyNumberFormat="1" applyFont="1" applyBorder="1" applyAlignment="1">
      <alignment horizontal="center"/>
      <protection/>
    </xf>
    <xf numFmtId="169" fontId="7" fillId="0" borderId="10" xfId="56" applyNumberFormat="1" applyFont="1" applyBorder="1" applyAlignment="1">
      <alignment horizontal="center"/>
      <protection/>
    </xf>
    <xf numFmtId="169" fontId="8" fillId="0" borderId="10" xfId="56" applyNumberFormat="1" applyFont="1" applyBorder="1" applyAlignment="1">
      <alignment horizontal="center"/>
      <protection/>
    </xf>
    <xf numFmtId="169" fontId="4" fillId="0" borderId="10" xfId="56" applyNumberFormat="1" applyFont="1" applyBorder="1" applyAlignment="1">
      <alignment horizontal="center"/>
      <protection/>
    </xf>
    <xf numFmtId="169" fontId="4" fillId="0" borderId="10" xfId="56" applyNumberFormat="1" applyFont="1" applyFill="1" applyBorder="1" applyAlignment="1">
      <alignment horizontal="center"/>
      <protection/>
    </xf>
    <xf numFmtId="169" fontId="7" fillId="33" borderId="10" xfId="56" applyNumberFormat="1" applyFont="1" applyFill="1" applyBorder="1" applyAlignment="1">
      <alignment horizontal="center"/>
      <protection/>
    </xf>
    <xf numFmtId="169" fontId="7" fillId="33" borderId="10" xfId="56" applyNumberFormat="1" applyFont="1" applyFill="1" applyBorder="1" applyAlignment="1">
      <alignment horizontal="center"/>
      <protection/>
    </xf>
    <xf numFmtId="169" fontId="4" fillId="33" borderId="10" xfId="56" applyNumberFormat="1" applyFont="1" applyFill="1" applyBorder="1" applyAlignment="1">
      <alignment horizontal="center"/>
      <protection/>
    </xf>
    <xf numFmtId="169" fontId="4" fillId="33" borderId="10" xfId="56" applyNumberFormat="1" applyFont="1" applyFill="1" applyBorder="1" applyAlignment="1">
      <alignment horizontal="center"/>
      <protection/>
    </xf>
    <xf numFmtId="169" fontId="8" fillId="33" borderId="10" xfId="56" applyNumberFormat="1" applyFont="1" applyFill="1" applyBorder="1" applyAlignment="1">
      <alignment horizontal="center"/>
      <protection/>
    </xf>
    <xf numFmtId="49" fontId="7" fillId="0" borderId="10" xfId="58" applyNumberFormat="1" applyFont="1" applyBorder="1" applyAlignment="1">
      <alignment horizontal="center"/>
      <protection/>
    </xf>
    <xf numFmtId="49" fontId="8" fillId="0" borderId="10" xfId="58" applyNumberFormat="1" applyFont="1" applyBorder="1" applyAlignment="1">
      <alignment horizontal="center"/>
      <protection/>
    </xf>
    <xf numFmtId="3" fontId="7" fillId="0" borderId="10" xfId="58" applyNumberFormat="1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49" fontId="4" fillId="0" borderId="10" xfId="58" applyNumberFormat="1" applyFont="1" applyBorder="1" applyAlignment="1">
      <alignment horizontal="left" wrapText="1"/>
      <protection/>
    </xf>
    <xf numFmtId="49" fontId="4" fillId="0" borderId="10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wrapText="1"/>
      <protection/>
    </xf>
    <xf numFmtId="49" fontId="9" fillId="0" borderId="10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wrapText="1"/>
      <protection/>
    </xf>
    <xf numFmtId="49" fontId="4" fillId="0" borderId="11" xfId="58" applyNumberFormat="1" applyFont="1" applyBorder="1" applyAlignment="1">
      <alignment horizontal="center" wrapText="1"/>
      <protection/>
    </xf>
    <xf numFmtId="3" fontId="4" fillId="0" borderId="12" xfId="58" applyNumberFormat="1" applyFont="1" applyBorder="1" applyAlignment="1">
      <alignment horizontal="left" wrapText="1"/>
      <protection/>
    </xf>
    <xf numFmtId="49" fontId="7" fillId="0" borderId="10" xfId="58" applyNumberFormat="1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center"/>
      <protection/>
    </xf>
    <xf numFmtId="3" fontId="4" fillId="0" borderId="13" xfId="58" applyNumberFormat="1" applyFont="1" applyBorder="1" applyAlignment="1">
      <alignment horizontal="left" wrapText="1"/>
      <protection/>
    </xf>
    <xf numFmtId="3" fontId="4" fillId="0" borderId="13" xfId="58" applyNumberFormat="1" applyFont="1" applyBorder="1" applyAlignment="1">
      <alignment wrapText="1"/>
      <protection/>
    </xf>
    <xf numFmtId="3" fontId="4" fillId="0" borderId="13" xfId="58" applyNumberFormat="1" applyFont="1" applyBorder="1" applyAlignment="1">
      <alignment wrapText="1"/>
      <protection/>
    </xf>
    <xf numFmtId="3" fontId="8" fillId="0" borderId="10" xfId="58" applyNumberFormat="1" applyFont="1" applyBorder="1" applyAlignment="1">
      <alignment horizontal="center" wrapText="1"/>
      <protection/>
    </xf>
    <xf numFmtId="3" fontId="8" fillId="0" borderId="13" xfId="58" applyNumberFormat="1" applyFont="1" applyBorder="1" applyAlignment="1">
      <alignment horizontal="left" wrapText="1"/>
      <protection/>
    </xf>
    <xf numFmtId="49" fontId="7" fillId="0" borderId="11" xfId="58" applyNumberFormat="1" applyFont="1" applyBorder="1" applyAlignment="1">
      <alignment horizontal="center"/>
      <protection/>
    </xf>
    <xf numFmtId="3" fontId="4" fillId="0" borderId="10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horizontal="center" wrapText="1"/>
      <protection/>
    </xf>
    <xf numFmtId="49" fontId="20" fillId="0" borderId="10" xfId="58" applyNumberFormat="1" applyFont="1" applyBorder="1" applyAlignment="1">
      <alignment horizontal="center"/>
      <protection/>
    </xf>
    <xf numFmtId="49" fontId="19" fillId="0" borderId="10" xfId="58" applyNumberFormat="1" applyFont="1" applyBorder="1" applyAlignment="1">
      <alignment horizontal="center"/>
      <protection/>
    </xf>
    <xf numFmtId="49" fontId="4" fillId="0" borderId="11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center"/>
      <protection/>
    </xf>
    <xf numFmtId="169" fontId="8" fillId="33" borderId="10" xfId="56" applyNumberFormat="1" applyFont="1" applyFill="1" applyBorder="1" applyAlignment="1">
      <alignment horizontal="center"/>
      <protection/>
    </xf>
    <xf numFmtId="3" fontId="4" fillId="0" borderId="14" xfId="58" applyNumberFormat="1" applyFont="1" applyBorder="1" applyAlignment="1">
      <alignment wrapText="1"/>
      <protection/>
    </xf>
    <xf numFmtId="3" fontId="4" fillId="0" borderId="14" xfId="58" applyNumberFormat="1" applyFont="1" applyBorder="1" applyAlignment="1">
      <alignment wrapText="1"/>
      <protection/>
    </xf>
    <xf numFmtId="3" fontId="8" fillId="0" borderId="14" xfId="58" applyNumberFormat="1" applyFont="1" applyBorder="1" applyAlignment="1">
      <alignment horizontal="left" wrapText="1"/>
      <protection/>
    </xf>
    <xf numFmtId="49" fontId="8" fillId="0" borderId="10" xfId="58" applyNumberFormat="1" applyFont="1" applyBorder="1" applyAlignment="1">
      <alignment horizontal="left"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49" fontId="4" fillId="0" borderId="10" xfId="58" applyNumberFormat="1" applyFont="1" applyBorder="1" applyAlignment="1">
      <alignment horizontal="center" wrapText="1"/>
      <protection/>
    </xf>
    <xf numFmtId="49" fontId="8" fillId="0" borderId="13" xfId="58" applyNumberFormat="1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49" fontId="8" fillId="0" borderId="10" xfId="58" applyNumberFormat="1" applyFont="1" applyBorder="1" applyAlignment="1">
      <alignment horizontal="center"/>
      <protection/>
    </xf>
    <xf numFmtId="3" fontId="8" fillId="0" borderId="13" xfId="58" applyNumberFormat="1" applyFont="1" applyBorder="1" applyAlignment="1">
      <alignment wrapText="1"/>
      <protection/>
    </xf>
    <xf numFmtId="49" fontId="4" fillId="33" borderId="10" xfId="58" applyNumberFormat="1" applyFont="1" applyFill="1" applyBorder="1" applyAlignment="1">
      <alignment horizontal="center"/>
      <protection/>
    </xf>
    <xf numFmtId="49" fontId="4" fillId="33" borderId="11" xfId="58" applyNumberFormat="1" applyFont="1" applyFill="1" applyBorder="1" applyAlignment="1">
      <alignment horizontal="center"/>
      <protection/>
    </xf>
    <xf numFmtId="3" fontId="4" fillId="0" borderId="14" xfId="58" applyNumberFormat="1" applyFont="1" applyBorder="1" applyAlignment="1">
      <alignment horizontal="left" wrapText="1"/>
      <protection/>
    </xf>
    <xf numFmtId="3" fontId="4" fillId="33" borderId="14" xfId="58" applyNumberFormat="1" applyFont="1" applyFill="1" applyBorder="1" applyAlignment="1">
      <alignment wrapText="1"/>
      <protection/>
    </xf>
    <xf numFmtId="49" fontId="4" fillId="0" borderId="10" xfId="56" applyNumberFormat="1" applyFont="1" applyFill="1" applyBorder="1" applyAlignment="1">
      <alignment horizontal="center"/>
      <protection/>
    </xf>
    <xf numFmtId="49" fontId="8" fillId="0" borderId="10" xfId="58" applyNumberFormat="1" applyFont="1" applyFill="1" applyBorder="1" applyAlignment="1">
      <alignment horizontal="center"/>
      <protection/>
    </xf>
    <xf numFmtId="49" fontId="7" fillId="0" borderId="10" xfId="58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3" fontId="8" fillId="0" borderId="13" xfId="58" applyNumberFormat="1" applyFont="1" applyFill="1" applyBorder="1" applyAlignment="1">
      <alignment wrapText="1"/>
      <protection/>
    </xf>
    <xf numFmtId="169" fontId="8" fillId="0" borderId="10" xfId="56" applyNumberFormat="1" applyFont="1" applyFill="1" applyBorder="1" applyAlignment="1">
      <alignment horizontal="center"/>
      <protection/>
    </xf>
    <xf numFmtId="3" fontId="7" fillId="0" borderId="10" xfId="58" applyNumberFormat="1" applyFont="1" applyBorder="1" applyAlignment="1">
      <alignment wrapText="1"/>
      <protection/>
    </xf>
    <xf numFmtId="3" fontId="4" fillId="0" borderId="14" xfId="58" applyNumberFormat="1" applyFont="1" applyBorder="1" applyAlignment="1">
      <alignment horizontal="left" wrapText="1"/>
      <protection/>
    </xf>
    <xf numFmtId="49" fontId="5" fillId="0" borderId="10" xfId="56" applyNumberFormat="1" applyFont="1" applyFill="1" applyBorder="1" applyAlignment="1">
      <alignment horizontal="center"/>
      <protection/>
    </xf>
    <xf numFmtId="3" fontId="5" fillId="0" borderId="10" xfId="58" applyNumberFormat="1" applyFont="1" applyFill="1" applyBorder="1" applyAlignment="1">
      <alignment wrapText="1"/>
      <protection/>
    </xf>
    <xf numFmtId="169" fontId="5" fillId="0" borderId="10" xfId="56" applyNumberFormat="1" applyFont="1" applyFill="1" applyBorder="1" applyAlignment="1">
      <alignment horizontal="center"/>
      <protection/>
    </xf>
    <xf numFmtId="49" fontId="7" fillId="0" borderId="10" xfId="58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Fill="1" applyBorder="1" applyAlignment="1">
      <alignment horizontal="left" wrapText="1"/>
      <protection/>
    </xf>
    <xf numFmtId="169" fontId="7" fillId="0" borderId="10" xfId="56" applyNumberFormat="1" applyFont="1" applyFill="1" applyBorder="1" applyAlignment="1">
      <alignment horizontal="center"/>
      <protection/>
    </xf>
    <xf numFmtId="3" fontId="8" fillId="0" borderId="13" xfId="58" applyNumberFormat="1" applyFont="1" applyFill="1" applyBorder="1" applyAlignment="1">
      <alignment horizontal="left" wrapText="1"/>
      <protection/>
    </xf>
    <xf numFmtId="169" fontId="8" fillId="0" borderId="10" xfId="56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horizontal="center" wrapText="1"/>
      <protection/>
    </xf>
    <xf numFmtId="3" fontId="7" fillId="0" borderId="13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/>
      <protection/>
    </xf>
    <xf numFmtId="3" fontId="9" fillId="0" borderId="11" xfId="58" applyNumberFormat="1" applyFont="1" applyFill="1" applyBorder="1" applyAlignment="1">
      <alignment horizontal="center" wrapText="1"/>
      <protection/>
    </xf>
    <xf numFmtId="3" fontId="4" fillId="0" borderId="12" xfId="58" applyNumberFormat="1" applyFont="1" applyFill="1" applyBorder="1" applyAlignment="1">
      <alignment horizontal="left" wrapText="1"/>
      <protection/>
    </xf>
    <xf numFmtId="49" fontId="4" fillId="0" borderId="11" xfId="58" applyNumberFormat="1" applyFont="1" applyFill="1" applyBorder="1" applyAlignment="1">
      <alignment horizontal="center" wrapText="1"/>
      <protection/>
    </xf>
    <xf numFmtId="49" fontId="9" fillId="0" borderId="10" xfId="58" applyNumberFormat="1" applyFont="1" applyFill="1" applyBorder="1" applyAlignment="1">
      <alignment horizontal="center"/>
      <protection/>
    </xf>
    <xf numFmtId="3" fontId="4" fillId="0" borderId="12" xfId="58" applyNumberFormat="1" applyFont="1" applyFill="1" applyBorder="1" applyAlignment="1">
      <alignment wrapText="1"/>
      <protection/>
    </xf>
    <xf numFmtId="49" fontId="4" fillId="0" borderId="11" xfId="58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/>
      <protection/>
    </xf>
    <xf numFmtId="3" fontId="4" fillId="0" borderId="12" xfId="59" applyNumberFormat="1" applyFont="1" applyFill="1" applyBorder="1" applyAlignment="1">
      <alignment wrapText="1"/>
      <protection/>
    </xf>
    <xf numFmtId="49" fontId="4" fillId="0" borderId="10" xfId="58" applyNumberFormat="1" applyFont="1" applyFill="1" applyBorder="1" applyAlignment="1">
      <alignment horizontal="center"/>
      <protection/>
    </xf>
    <xf numFmtId="3" fontId="4" fillId="0" borderId="12" xfId="58" applyNumberFormat="1" applyFont="1" applyFill="1" applyBorder="1" applyAlignment="1">
      <alignment wrapText="1"/>
      <protection/>
    </xf>
    <xf numFmtId="169" fontId="4" fillId="0" borderId="10" xfId="56" applyNumberFormat="1" applyFont="1" applyFill="1" applyBorder="1" applyAlignment="1">
      <alignment horizontal="center"/>
      <protection/>
    </xf>
    <xf numFmtId="49" fontId="7" fillId="0" borderId="10" xfId="59" applyNumberFormat="1" applyFont="1" applyFill="1" applyBorder="1" applyAlignment="1">
      <alignment horizontal="center"/>
      <protection/>
    </xf>
    <xf numFmtId="49" fontId="7" fillId="0" borderId="10" xfId="56" applyNumberFormat="1" applyFont="1" applyFill="1" applyBorder="1" applyAlignment="1">
      <alignment horizontal="center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166" fontId="7" fillId="0" borderId="13" xfId="58" applyNumberFormat="1" applyFont="1" applyFill="1" applyBorder="1" applyAlignment="1">
      <alignment wrapText="1"/>
      <protection/>
    </xf>
    <xf numFmtId="49" fontId="8" fillId="0" borderId="10" xfId="56" applyNumberFormat="1" applyFont="1" applyFill="1" applyBorder="1" applyAlignment="1">
      <alignment horizontal="center" wrapText="1"/>
      <protection/>
    </xf>
    <xf numFmtId="49" fontId="13" fillId="0" borderId="10" xfId="57" applyNumberFormat="1" applyFont="1" applyFill="1" applyBorder="1" applyAlignment="1">
      <alignment horizontal="center" wrapText="1"/>
      <protection/>
    </xf>
    <xf numFmtId="0" fontId="14" fillId="0" borderId="13" xfId="57" applyFont="1" applyFill="1" applyBorder="1" applyAlignment="1">
      <alignment wrapText="1"/>
      <protection/>
    </xf>
    <xf numFmtId="169" fontId="14" fillId="0" borderId="10" xfId="57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4" fillId="0" borderId="10" xfId="59" applyNumberFormat="1" applyFont="1" applyBorder="1" applyAlignment="1">
      <alignment horizontal="center"/>
      <protection/>
    </xf>
    <xf numFmtId="169" fontId="7" fillId="0" borderId="10" xfId="56" applyNumberFormat="1" applyFont="1" applyFill="1" applyBorder="1" applyAlignment="1">
      <alignment horizontal="center"/>
      <protection/>
    </xf>
    <xf numFmtId="49" fontId="8" fillId="0" borderId="10" xfId="56" applyNumberFormat="1" applyFont="1" applyFill="1" applyBorder="1" applyAlignment="1">
      <alignment horizontal="center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3" fontId="4" fillId="0" borderId="11" xfId="58" applyNumberFormat="1" applyFont="1" applyFill="1" applyBorder="1" applyAlignment="1">
      <alignment horizontal="center" wrapText="1"/>
      <protection/>
    </xf>
    <xf numFmtId="49" fontId="4" fillId="0" borderId="13" xfId="58" applyNumberFormat="1" applyFont="1" applyFill="1" applyBorder="1" applyAlignment="1">
      <alignment horizontal="left" wrapText="1"/>
      <protection/>
    </xf>
    <xf numFmtId="3" fontId="4" fillId="0" borderId="10" xfId="58" applyNumberFormat="1" applyFont="1" applyFill="1" applyBorder="1" applyAlignment="1">
      <alignment wrapText="1"/>
      <protection/>
    </xf>
    <xf numFmtId="49" fontId="8" fillId="0" borderId="10" xfId="58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horizontal="left" wrapText="1"/>
      <protection/>
    </xf>
    <xf numFmtId="166" fontId="7" fillId="0" borderId="10" xfId="58" applyNumberFormat="1" applyFont="1" applyFill="1" applyBorder="1" applyAlignment="1">
      <alignment wrapText="1"/>
      <protection/>
    </xf>
    <xf numFmtId="166" fontId="8" fillId="0" borderId="10" xfId="58" applyNumberFormat="1" applyFont="1" applyFill="1" applyBorder="1" applyAlignment="1">
      <alignment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center" textRotation="90" wrapText="1"/>
      <protection/>
    </xf>
    <xf numFmtId="166" fontId="4" fillId="0" borderId="12" xfId="58" applyNumberFormat="1" applyFont="1" applyFill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center" wrapText="1"/>
      <protection/>
    </xf>
    <xf numFmtId="3" fontId="7" fillId="0" borderId="13" xfId="58" applyNumberFormat="1" applyFont="1" applyBorder="1" applyAlignment="1">
      <alignment wrapText="1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49" fontId="7" fillId="0" borderId="10" xfId="59" applyNumberFormat="1" applyFont="1" applyBorder="1" applyAlignment="1">
      <alignment horizontal="center"/>
      <protection/>
    </xf>
    <xf numFmtId="3" fontId="4" fillId="0" borderId="10" xfId="59" applyNumberFormat="1" applyFont="1" applyBorder="1" applyAlignment="1">
      <alignment wrapText="1"/>
      <protection/>
    </xf>
    <xf numFmtId="3" fontId="8" fillId="0" borderId="10" xfId="58" applyNumberFormat="1" applyFont="1" applyBorder="1" applyAlignment="1">
      <alignment wrapText="1"/>
      <protection/>
    </xf>
    <xf numFmtId="49" fontId="8" fillId="0" borderId="11" xfId="58" applyNumberFormat="1" applyFont="1" applyFill="1" applyBorder="1" applyAlignment="1">
      <alignment horizontal="center"/>
      <protection/>
    </xf>
    <xf numFmtId="3" fontId="8" fillId="0" borderId="14" xfId="58" applyNumberFormat="1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7" fillId="0" borderId="11" xfId="58" applyNumberFormat="1" applyFont="1" applyFill="1" applyBorder="1" applyAlignment="1">
      <alignment horizontal="center"/>
      <protection/>
    </xf>
    <xf numFmtId="3" fontId="4" fillId="0" borderId="10" xfId="58" applyNumberFormat="1" applyFont="1" applyFill="1" applyBorder="1" applyAlignment="1">
      <alignment vertical="top" wrapText="1"/>
      <protection/>
    </xf>
    <xf numFmtId="3" fontId="7" fillId="0" borderId="13" xfId="58" applyNumberFormat="1" applyFont="1" applyBorder="1" applyAlignment="1">
      <alignment vertical="top" wrapText="1"/>
      <protection/>
    </xf>
    <xf numFmtId="3" fontId="8" fillId="0" borderId="13" xfId="58" applyNumberFormat="1" applyFont="1" applyBorder="1" applyAlignment="1">
      <alignment horizontal="left" vertical="top" wrapText="1"/>
      <protection/>
    </xf>
    <xf numFmtId="3" fontId="4" fillId="0" borderId="10" xfId="58" applyNumberFormat="1" applyFont="1" applyBorder="1" applyAlignment="1">
      <alignment vertical="top" wrapText="1"/>
      <protection/>
    </xf>
    <xf numFmtId="3" fontId="8" fillId="0" borderId="10" xfId="58" applyNumberFormat="1" applyFont="1" applyBorder="1" applyAlignment="1">
      <alignment vertical="top" wrapText="1"/>
      <protection/>
    </xf>
    <xf numFmtId="3" fontId="4" fillId="0" borderId="10" xfId="58" applyNumberFormat="1" applyFont="1" applyBorder="1" applyAlignment="1">
      <alignment vertical="top" wrapText="1"/>
      <protection/>
    </xf>
    <xf numFmtId="3" fontId="8" fillId="0" borderId="13" xfId="58" applyNumberFormat="1" applyFont="1" applyBorder="1" applyAlignment="1">
      <alignment vertical="top" wrapText="1"/>
      <protection/>
    </xf>
    <xf numFmtId="3" fontId="4" fillId="0" borderId="11" xfId="58" applyNumberFormat="1" applyFont="1" applyBorder="1" applyAlignment="1">
      <alignment vertical="top" wrapText="1"/>
      <protection/>
    </xf>
    <xf numFmtId="3" fontId="7" fillId="0" borderId="11" xfId="58" applyNumberFormat="1" applyFont="1" applyBorder="1" applyAlignment="1">
      <alignment vertical="top" wrapText="1"/>
      <protection/>
    </xf>
    <xf numFmtId="3" fontId="8" fillId="0" borderId="11" xfId="58" applyNumberFormat="1" applyFont="1" applyBorder="1" applyAlignment="1">
      <alignment vertical="top" wrapText="1"/>
      <protection/>
    </xf>
    <xf numFmtId="3" fontId="4" fillId="0" borderId="11" xfId="58" applyNumberFormat="1" applyFont="1" applyBorder="1" applyAlignment="1">
      <alignment vertical="top" wrapText="1"/>
      <protection/>
    </xf>
    <xf numFmtId="169" fontId="0" fillId="0" borderId="0" xfId="0" applyNumberFormat="1" applyAlignment="1">
      <alignment/>
    </xf>
    <xf numFmtId="3" fontId="4" fillId="0" borderId="14" xfId="58" applyNumberFormat="1" applyFont="1" applyBorder="1" applyAlignment="1">
      <alignment vertical="top" wrapText="1"/>
      <protection/>
    </xf>
    <xf numFmtId="0" fontId="4" fillId="0" borderId="13" xfId="56" applyFont="1" applyBorder="1" applyAlignment="1">
      <alignment vertical="top" wrapText="1"/>
      <protection/>
    </xf>
    <xf numFmtId="3" fontId="4" fillId="0" borderId="13" xfId="58" applyNumberFormat="1" applyFont="1" applyBorder="1" applyAlignment="1">
      <alignment vertical="top" wrapText="1"/>
      <protection/>
    </xf>
    <xf numFmtId="0" fontId="0" fillId="0" borderId="0" xfId="0" applyFont="1" applyAlignment="1">
      <alignment/>
    </xf>
    <xf numFmtId="3" fontId="4" fillId="0" borderId="12" xfId="58" applyNumberFormat="1" applyFont="1" applyBorder="1" applyAlignment="1">
      <alignment horizontal="left" vertical="top" wrapText="1"/>
      <protection/>
    </xf>
    <xf numFmtId="3" fontId="4" fillId="0" borderId="13" xfId="58" applyNumberFormat="1" applyFont="1" applyBorder="1" applyAlignment="1">
      <alignment vertical="top" wrapText="1"/>
      <protection/>
    </xf>
    <xf numFmtId="3" fontId="7" fillId="0" borderId="12" xfId="58" applyNumberFormat="1" applyFont="1" applyBorder="1" applyAlignment="1">
      <alignment vertical="top" wrapText="1"/>
      <protection/>
    </xf>
    <xf numFmtId="3" fontId="8" fillId="0" borderId="12" xfId="58" applyNumberFormat="1" applyFont="1" applyBorder="1" applyAlignment="1">
      <alignment vertical="top" wrapText="1"/>
      <protection/>
    </xf>
    <xf numFmtId="3" fontId="4" fillId="0" borderId="12" xfId="58" applyNumberFormat="1" applyFont="1" applyBorder="1" applyAlignment="1">
      <alignment vertical="top" wrapText="1"/>
      <protection/>
    </xf>
    <xf numFmtId="3" fontId="4" fillId="0" borderId="13" xfId="58" applyNumberFormat="1" applyFont="1" applyBorder="1" applyAlignment="1">
      <alignment horizontal="left" vertical="top" wrapText="1"/>
      <protection/>
    </xf>
    <xf numFmtId="4" fontId="13" fillId="0" borderId="10" xfId="0" applyNumberFormat="1" applyFont="1" applyBorder="1" applyAlignment="1">
      <alignment horizontal="center"/>
    </xf>
    <xf numFmtId="169" fontId="13" fillId="33" borderId="10" xfId="5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3" fontId="8" fillId="0" borderId="10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Fill="1" applyBorder="1" applyAlignment="1">
      <alignment wrapText="1"/>
      <protection/>
    </xf>
    <xf numFmtId="49" fontId="4" fillId="0" borderId="12" xfId="58" applyNumberFormat="1" applyFont="1" applyFill="1" applyBorder="1" applyAlignment="1">
      <alignment horizontal="left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49" fontId="19" fillId="0" borderId="10" xfId="58" applyNumberFormat="1" applyFont="1" applyFill="1" applyBorder="1" applyAlignment="1">
      <alignment horizontal="center"/>
      <protection/>
    </xf>
    <xf numFmtId="49" fontId="4" fillId="0" borderId="11" xfId="58" applyNumberFormat="1" applyFont="1" applyFill="1" applyBorder="1" applyAlignment="1">
      <alignment horizontal="center" wrapText="1"/>
      <protection/>
    </xf>
    <xf numFmtId="3" fontId="4" fillId="0" borderId="12" xfId="58" applyNumberFormat="1" applyFont="1" applyFill="1" applyBorder="1" applyAlignment="1">
      <alignment horizontal="left" wrapText="1"/>
      <protection/>
    </xf>
    <xf numFmtId="49" fontId="7" fillId="0" borderId="10" xfId="58" applyNumberFormat="1" applyFont="1" applyFill="1" applyBorder="1" applyAlignment="1">
      <alignment horizontal="left" wrapText="1"/>
      <protection/>
    </xf>
    <xf numFmtId="3" fontId="4" fillId="0" borderId="13" xfId="58" applyNumberFormat="1" applyFont="1" applyFill="1" applyBorder="1" applyAlignment="1">
      <alignment wrapText="1"/>
      <protection/>
    </xf>
    <xf numFmtId="3" fontId="8" fillId="0" borderId="13" xfId="58" applyNumberFormat="1" applyFont="1" applyFill="1" applyBorder="1" applyAlignment="1">
      <alignment horizontal="left" wrapText="1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7" fillId="0" borderId="13" xfId="58" applyNumberFormat="1" applyFont="1" applyFill="1" applyBorder="1" applyAlignment="1">
      <alignment vertical="top" wrapText="1"/>
      <protection/>
    </xf>
    <xf numFmtId="49" fontId="21" fillId="0" borderId="10" xfId="58" applyNumberFormat="1" applyFont="1" applyFill="1" applyBorder="1" applyAlignment="1">
      <alignment horizontal="center"/>
      <protection/>
    </xf>
    <xf numFmtId="3" fontId="8" fillId="0" borderId="13" xfId="58" applyNumberFormat="1" applyFont="1" applyFill="1" applyBorder="1" applyAlignment="1">
      <alignment horizontal="left" vertical="top" wrapText="1"/>
      <protection/>
    </xf>
    <xf numFmtId="3" fontId="4" fillId="0" borderId="12" xfId="58" applyNumberFormat="1" applyFont="1" applyFill="1" applyBorder="1" applyAlignment="1">
      <alignment horizontal="left" vertical="top" wrapText="1"/>
      <protection/>
    </xf>
    <xf numFmtId="3" fontId="4" fillId="0" borderId="13" xfId="58" applyNumberFormat="1" applyFont="1" applyFill="1" applyBorder="1" applyAlignment="1">
      <alignment vertical="top" wrapText="1"/>
      <protection/>
    </xf>
    <xf numFmtId="49" fontId="20" fillId="0" borderId="10" xfId="58" applyNumberFormat="1" applyFont="1" applyFill="1" applyBorder="1" applyAlignment="1">
      <alignment horizontal="center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169" fontId="13" fillId="0" borderId="10" xfId="0" applyNumberFormat="1" applyFont="1" applyBorder="1" applyAlignment="1">
      <alignment horizontal="center"/>
    </xf>
    <xf numFmtId="169" fontId="12" fillId="0" borderId="10" xfId="0" applyNumberFormat="1" applyFont="1" applyBorder="1" applyAlignment="1">
      <alignment horizontal="center"/>
    </xf>
    <xf numFmtId="169" fontId="13" fillId="0" borderId="15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49" fontId="17" fillId="0" borderId="10" xfId="58" applyNumberFormat="1" applyFont="1" applyFill="1" applyBorder="1" applyAlignment="1">
      <alignment horizontal="center"/>
      <protection/>
    </xf>
    <xf numFmtId="3" fontId="5" fillId="0" borderId="10" xfId="58" applyNumberFormat="1" applyFont="1" applyFill="1" applyBorder="1" applyAlignment="1">
      <alignment horizontal="center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3" fontId="7" fillId="0" borderId="12" xfId="58" applyNumberFormat="1" applyFont="1" applyFill="1" applyBorder="1" applyAlignment="1">
      <alignment horizontal="left" wrapText="1"/>
      <protection/>
    </xf>
    <xf numFmtId="3" fontId="8" fillId="0" borderId="12" xfId="58" applyNumberFormat="1" applyFont="1" applyFill="1" applyBorder="1" applyAlignment="1">
      <alignment horizontal="left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4" fillId="0" borderId="12" xfId="58" applyNumberFormat="1" applyFont="1" applyFill="1" applyBorder="1" applyAlignment="1">
      <alignment horizontal="left" wrapText="1"/>
      <protection/>
    </xf>
    <xf numFmtId="3" fontId="4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left"/>
      <protection/>
    </xf>
    <xf numFmtId="49" fontId="8" fillId="0" borderId="13" xfId="58" applyNumberFormat="1" applyFont="1" applyFill="1" applyBorder="1" applyAlignment="1">
      <alignment horizontal="left" wrapText="1"/>
      <protection/>
    </xf>
    <xf numFmtId="3" fontId="8" fillId="0" borderId="13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3" xfId="58" applyNumberFormat="1" applyFont="1" applyFill="1" applyBorder="1" applyAlignment="1">
      <alignment wrapText="1"/>
      <protection/>
    </xf>
    <xf numFmtId="169" fontId="12" fillId="0" borderId="10" xfId="56" applyNumberFormat="1" applyFont="1" applyFill="1" applyBorder="1" applyAlignment="1">
      <alignment horizontal="center"/>
      <protection/>
    </xf>
    <xf numFmtId="3" fontId="7" fillId="0" borderId="14" xfId="58" applyNumberFormat="1" applyFont="1" applyFill="1" applyBorder="1" applyAlignment="1">
      <alignment wrapText="1"/>
      <protection/>
    </xf>
    <xf numFmtId="49" fontId="4" fillId="0" borderId="10" xfId="58" applyNumberFormat="1" applyFont="1" applyBorder="1" applyAlignment="1">
      <alignment horizontal="center" wrapText="1"/>
      <protection/>
    </xf>
    <xf numFmtId="3" fontId="13" fillId="0" borderId="10" xfId="59" applyNumberFormat="1" applyFont="1" applyFill="1" applyBorder="1" applyAlignment="1">
      <alignment horizontal="left" wrapText="1"/>
      <protection/>
    </xf>
    <xf numFmtId="0" fontId="13" fillId="0" borderId="10" xfId="56" applyFont="1" applyFill="1" applyBorder="1" applyAlignment="1">
      <alignment wrapText="1"/>
      <protection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49" fontId="4" fillId="0" borderId="16" xfId="58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3" fontId="13" fillId="0" borderId="10" xfId="58" applyNumberFormat="1" applyFont="1" applyFill="1" applyBorder="1" applyAlignment="1">
      <alignment wrapText="1"/>
      <protection/>
    </xf>
    <xf numFmtId="0" fontId="4" fillId="0" borderId="13" xfId="58" applyNumberFormat="1" applyFont="1" applyFill="1" applyBorder="1" applyAlignment="1">
      <alignment horizontal="left" wrapText="1"/>
      <protection/>
    </xf>
    <xf numFmtId="169" fontId="13" fillId="0" borderId="10" xfId="0" applyNumberFormat="1" applyFont="1" applyFill="1" applyBorder="1" applyAlignment="1">
      <alignment horizontal="center"/>
    </xf>
    <xf numFmtId="3" fontId="8" fillId="0" borderId="10" xfId="58" applyNumberFormat="1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center" wrapText="1"/>
    </xf>
    <xf numFmtId="49" fontId="7" fillId="0" borderId="10" xfId="58" applyNumberFormat="1" applyFont="1" applyFill="1" applyBorder="1" applyAlignment="1">
      <alignment horizontal="center" wrapText="1"/>
      <protection/>
    </xf>
    <xf numFmtId="3" fontId="4" fillId="0" borderId="14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 wrapText="1"/>
      <protection/>
    </xf>
    <xf numFmtId="3" fontId="4" fillId="0" borderId="10" xfId="58" applyNumberFormat="1" applyFont="1" applyFill="1" applyBorder="1" applyAlignment="1">
      <alignment horizontal="left" wrapText="1"/>
      <protection/>
    </xf>
    <xf numFmtId="3" fontId="12" fillId="0" borderId="10" xfId="58" applyNumberFormat="1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3" fontId="14" fillId="0" borderId="10" xfId="58" applyNumberFormat="1" applyFont="1" applyFill="1" applyBorder="1" applyAlignment="1">
      <alignment horizontal="left" wrapText="1"/>
      <protection/>
    </xf>
    <xf numFmtId="3" fontId="13" fillId="0" borderId="10" xfId="58" applyNumberFormat="1" applyFont="1" applyFill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left" wrapText="1"/>
      <protection/>
    </xf>
    <xf numFmtId="3" fontId="4" fillId="0" borderId="12" xfId="58" applyNumberFormat="1" applyFont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3" fontId="8" fillId="0" borderId="10" xfId="58" applyNumberFormat="1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 wrapText="1"/>
    </xf>
    <xf numFmtId="3" fontId="8" fillId="0" borderId="10" xfId="58" applyNumberFormat="1" applyFont="1" applyFill="1" applyBorder="1" applyAlignment="1">
      <alignment horizontal="left" wrapText="1"/>
      <protection/>
    </xf>
    <xf numFmtId="0" fontId="11" fillId="0" borderId="10" xfId="0" applyFont="1" applyFill="1" applyBorder="1" applyAlignment="1">
      <alignment/>
    </xf>
    <xf numFmtId="49" fontId="7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49" fontId="8" fillId="0" borderId="10" xfId="56" applyNumberFormat="1" applyFont="1" applyFill="1" applyBorder="1" applyAlignment="1">
      <alignment horizontal="center" textRotation="90" wrapText="1"/>
      <protection/>
    </xf>
    <xf numFmtId="166" fontId="8" fillId="0" borderId="10" xfId="58" applyNumberFormat="1" applyFont="1" applyFill="1" applyBorder="1" applyAlignment="1">
      <alignment wrapText="1"/>
      <protection/>
    </xf>
    <xf numFmtId="166" fontId="4" fillId="0" borderId="10" xfId="58" applyNumberFormat="1" applyFont="1" applyFill="1" applyBorder="1" applyAlignment="1">
      <alignment wrapText="1"/>
      <protection/>
    </xf>
    <xf numFmtId="166" fontId="7" fillId="0" borderId="13" xfId="58" applyNumberFormat="1" applyFont="1" applyFill="1" applyBorder="1" applyAlignment="1">
      <alignment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169" fontId="13" fillId="33" borderId="10" xfId="0" applyNumberFormat="1" applyFont="1" applyFill="1" applyBorder="1" applyAlignment="1">
      <alignment horizontal="center"/>
    </xf>
    <xf numFmtId="169" fontId="13" fillId="33" borderId="16" xfId="0" applyNumberFormat="1" applyFont="1" applyFill="1" applyBorder="1" applyAlignment="1">
      <alignment horizontal="center"/>
    </xf>
    <xf numFmtId="3" fontId="4" fillId="0" borderId="14" xfId="58" applyNumberFormat="1" applyFont="1" applyFill="1" applyBorder="1" applyAlignment="1">
      <alignment wrapText="1"/>
      <protection/>
    </xf>
    <xf numFmtId="16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169" fontId="13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center" wrapText="1"/>
    </xf>
    <xf numFmtId="49" fontId="4" fillId="0" borderId="0" xfId="56" applyNumberFormat="1" applyFont="1" applyFill="1" applyAlignment="1">
      <alignment/>
      <protection/>
    </xf>
    <xf numFmtId="49" fontId="4" fillId="0" borderId="0" xfId="56" applyNumberFormat="1" applyFont="1" applyFill="1" applyAlignment="1">
      <alignment horizontal="center"/>
      <protection/>
    </xf>
    <xf numFmtId="49" fontId="5" fillId="0" borderId="0" xfId="56" applyNumberFormat="1" applyFont="1" applyFill="1" applyAlignment="1">
      <alignment horizontal="center"/>
      <protection/>
    </xf>
    <xf numFmtId="49" fontId="8" fillId="0" borderId="11" xfId="58" applyNumberFormat="1" applyFont="1" applyFill="1" applyBorder="1" applyAlignment="1">
      <alignment horizontal="center"/>
      <protection/>
    </xf>
    <xf numFmtId="3" fontId="8" fillId="0" borderId="12" xfId="58" applyNumberFormat="1" applyFont="1" applyFill="1" applyBorder="1" applyAlignment="1">
      <alignment horizontal="left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166" fontId="8" fillId="0" borderId="13" xfId="58" applyNumberFormat="1" applyFont="1" applyFill="1" applyBorder="1" applyAlignment="1">
      <alignment wrapText="1"/>
      <protection/>
    </xf>
    <xf numFmtId="49" fontId="26" fillId="0" borderId="10" xfId="56" applyNumberFormat="1" applyFont="1" applyFill="1" applyBorder="1" applyAlignment="1">
      <alignment horizontal="center" wrapText="1"/>
      <protection/>
    </xf>
    <xf numFmtId="3" fontId="7" fillId="0" borderId="13" xfId="58" applyNumberFormat="1" applyFont="1" applyFill="1" applyBorder="1" applyAlignment="1">
      <alignment horizontal="left" wrapTex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49" fontId="21" fillId="0" borderId="11" xfId="58" applyNumberFormat="1" applyFont="1" applyFill="1" applyBorder="1" applyAlignment="1">
      <alignment horizontal="center"/>
      <protection/>
    </xf>
    <xf numFmtId="49" fontId="19" fillId="0" borderId="11" xfId="58" applyNumberFormat="1" applyFont="1" applyFill="1" applyBorder="1" applyAlignment="1">
      <alignment horizontal="center"/>
      <protection/>
    </xf>
    <xf numFmtId="3" fontId="7" fillId="0" borderId="13" xfId="58" applyNumberFormat="1" applyFont="1" applyFill="1" applyBorder="1" applyAlignment="1">
      <alignment wrapText="1"/>
      <protection/>
    </xf>
    <xf numFmtId="3" fontId="7" fillId="0" borderId="11" xfId="58" applyNumberFormat="1" applyFont="1" applyFill="1" applyBorder="1" applyAlignment="1">
      <alignment wrapText="1"/>
      <protection/>
    </xf>
    <xf numFmtId="0" fontId="8" fillId="0" borderId="13" xfId="56" applyFont="1" applyFill="1" applyBorder="1" applyAlignment="1">
      <alignment/>
      <protection/>
    </xf>
    <xf numFmtId="49" fontId="8" fillId="0" borderId="10" xfId="58" applyNumberFormat="1" applyFont="1" applyFill="1" applyBorder="1" applyAlignment="1">
      <alignment horizontal="left"/>
      <protection/>
    </xf>
    <xf numFmtId="0" fontId="8" fillId="0" borderId="13" xfId="56" applyFont="1" applyFill="1" applyBorder="1" applyAlignment="1">
      <alignment wrapText="1"/>
      <protection/>
    </xf>
    <xf numFmtId="49" fontId="25" fillId="0" borderId="10" xfId="58" applyNumberFormat="1" applyFont="1" applyFill="1" applyBorder="1" applyAlignment="1">
      <alignment horizontal="center"/>
      <protection/>
    </xf>
    <xf numFmtId="3" fontId="25" fillId="0" borderId="13" xfId="58" applyNumberFormat="1" applyFont="1" applyFill="1" applyBorder="1" applyAlignment="1">
      <alignment wrapText="1"/>
      <protection/>
    </xf>
    <xf numFmtId="169" fontId="25" fillId="0" borderId="10" xfId="56" applyNumberFormat="1" applyFont="1" applyFill="1" applyBorder="1" applyAlignment="1">
      <alignment horizontal="center"/>
      <protection/>
    </xf>
    <xf numFmtId="49" fontId="4" fillId="0" borderId="0" xfId="56" applyNumberFormat="1" applyFont="1" applyFill="1" applyAlignment="1">
      <alignment horizontal="center" vertical="center"/>
      <protection/>
    </xf>
    <xf numFmtId="49" fontId="7" fillId="0" borderId="0" xfId="58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/>
    </xf>
    <xf numFmtId="16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49" fontId="15" fillId="0" borderId="0" xfId="56" applyNumberFormat="1" applyFont="1" applyFill="1" applyAlignment="1">
      <alignment horizontal="center"/>
      <protection/>
    </xf>
    <xf numFmtId="49" fontId="16" fillId="0" borderId="14" xfId="56" applyNumberFormat="1" applyFont="1" applyFill="1" applyBorder="1" applyAlignment="1">
      <alignment/>
      <protection/>
    </xf>
    <xf numFmtId="0" fontId="0" fillId="0" borderId="14" xfId="0" applyFill="1" applyBorder="1" applyAlignment="1">
      <alignment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49" fontId="23" fillId="0" borderId="11" xfId="58" applyNumberFormat="1" applyFont="1" applyFill="1" applyBorder="1" applyAlignment="1">
      <alignment horizontal="center"/>
      <protection/>
    </xf>
    <xf numFmtId="49" fontId="24" fillId="0" borderId="11" xfId="58" applyNumberFormat="1" applyFont="1" applyFill="1" applyBorder="1" applyAlignment="1">
      <alignment horizontal="center"/>
      <protection/>
    </xf>
    <xf numFmtId="3" fontId="5" fillId="0" borderId="12" xfId="58" applyNumberFormat="1" applyFont="1" applyFill="1" applyBorder="1" applyAlignment="1">
      <alignment horizontal="left" vertical="top" wrapText="1"/>
      <protection/>
    </xf>
    <xf numFmtId="169" fontId="5" fillId="0" borderId="10" xfId="56" applyNumberFormat="1" applyFont="1" applyFill="1" applyBorder="1" applyAlignment="1">
      <alignment horizontal="center"/>
      <protection/>
    </xf>
    <xf numFmtId="3" fontId="8" fillId="0" borderId="12" xfId="58" applyNumberFormat="1" applyFont="1" applyFill="1" applyBorder="1" applyAlignment="1">
      <alignment horizontal="left" vertical="top" wrapText="1"/>
      <protection/>
    </xf>
    <xf numFmtId="3" fontId="7" fillId="0" borderId="13" xfId="58" applyNumberFormat="1" applyFont="1" applyFill="1" applyBorder="1" applyAlignment="1">
      <alignment vertical="top" wrapText="1"/>
      <protection/>
    </xf>
    <xf numFmtId="3" fontId="8" fillId="0" borderId="10" xfId="58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/>
      <protection/>
    </xf>
    <xf numFmtId="3" fontId="4" fillId="0" borderId="10" xfId="58" applyNumberFormat="1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center"/>
      <protection/>
    </xf>
    <xf numFmtId="3" fontId="8" fillId="0" borderId="11" xfId="58" applyNumberFormat="1" applyFont="1" applyFill="1" applyBorder="1" applyAlignment="1">
      <alignment vertical="top" wrapText="1"/>
      <protection/>
    </xf>
    <xf numFmtId="3" fontId="8" fillId="0" borderId="13" xfId="58" applyNumberFormat="1" applyFont="1" applyFill="1" applyBorder="1" applyAlignment="1">
      <alignment vertical="top" wrapText="1"/>
      <protection/>
    </xf>
    <xf numFmtId="3" fontId="4" fillId="0" borderId="11" xfId="58" applyNumberFormat="1" applyFont="1" applyFill="1" applyBorder="1" applyAlignment="1">
      <alignment vertical="top" wrapText="1"/>
      <protection/>
    </xf>
    <xf numFmtId="3" fontId="7" fillId="0" borderId="11" xfId="58" applyNumberFormat="1" applyFont="1" applyFill="1" applyBorder="1" applyAlignment="1">
      <alignment vertical="top" wrapText="1"/>
      <protection/>
    </xf>
    <xf numFmtId="3" fontId="8" fillId="0" borderId="11" xfId="58" applyNumberFormat="1" applyFont="1" applyFill="1" applyBorder="1" applyAlignment="1">
      <alignment vertical="top" wrapText="1"/>
      <protection/>
    </xf>
    <xf numFmtId="3" fontId="4" fillId="0" borderId="11" xfId="58" applyNumberFormat="1" applyFont="1" applyFill="1" applyBorder="1" applyAlignment="1">
      <alignment vertical="top" wrapText="1"/>
      <protection/>
    </xf>
    <xf numFmtId="49" fontId="19" fillId="0" borderId="10" xfId="56" applyNumberFormat="1" applyFont="1" applyFill="1" applyBorder="1" applyAlignment="1">
      <alignment horizontal="center"/>
      <protection/>
    </xf>
    <xf numFmtId="3" fontId="7" fillId="0" borderId="11" xfId="58" applyNumberFormat="1" applyFont="1" applyFill="1" applyBorder="1" applyAlignment="1">
      <alignment vertical="top" wrapText="1"/>
      <protection/>
    </xf>
    <xf numFmtId="0" fontId="8" fillId="0" borderId="13" xfId="56" applyFont="1" applyFill="1" applyBorder="1" applyAlignment="1">
      <alignment vertical="top"/>
      <protection/>
    </xf>
    <xf numFmtId="49" fontId="21" fillId="0" borderId="10" xfId="56" applyNumberFormat="1" applyFont="1" applyFill="1" applyBorder="1" applyAlignment="1">
      <alignment horizontal="center"/>
      <protection/>
    </xf>
    <xf numFmtId="49" fontId="22" fillId="0" borderId="10" xfId="56" applyNumberFormat="1" applyFont="1" applyFill="1" applyBorder="1" applyAlignment="1">
      <alignment horizontal="center"/>
      <protection/>
    </xf>
    <xf numFmtId="3" fontId="4" fillId="0" borderId="14" xfId="58" applyNumberFormat="1" applyFont="1" applyFill="1" applyBorder="1" applyAlignment="1">
      <alignment vertical="top" wrapText="1"/>
      <protection/>
    </xf>
    <xf numFmtId="0" fontId="4" fillId="0" borderId="13" xfId="56" applyFont="1" applyFill="1" applyBorder="1" applyAlignment="1">
      <alignment vertical="top" wrapText="1"/>
      <protection/>
    </xf>
    <xf numFmtId="3" fontId="4" fillId="0" borderId="13" xfId="58" applyNumberFormat="1" applyFont="1" applyFill="1" applyBorder="1" applyAlignment="1">
      <alignment vertical="top" wrapText="1"/>
      <protection/>
    </xf>
    <xf numFmtId="3" fontId="7" fillId="0" borderId="12" xfId="58" applyNumberFormat="1" applyFont="1" applyFill="1" applyBorder="1" applyAlignment="1">
      <alignment vertical="top" wrapText="1"/>
      <protection/>
    </xf>
    <xf numFmtId="3" fontId="8" fillId="0" borderId="12" xfId="58" applyNumberFormat="1" applyFont="1" applyFill="1" applyBorder="1" applyAlignment="1">
      <alignment vertical="top" wrapText="1"/>
      <protection/>
    </xf>
    <xf numFmtId="3" fontId="4" fillId="0" borderId="12" xfId="58" applyNumberFormat="1" applyFont="1" applyFill="1" applyBorder="1" applyAlignment="1">
      <alignment vertical="top" wrapText="1"/>
      <protection/>
    </xf>
    <xf numFmtId="49" fontId="9" fillId="0" borderId="10" xfId="56" applyNumberFormat="1" applyFont="1" applyFill="1" applyBorder="1" applyAlignment="1">
      <alignment horizontal="center"/>
      <protection/>
    </xf>
    <xf numFmtId="3" fontId="7" fillId="0" borderId="13" xfId="58" applyNumberFormat="1" applyFont="1" applyFill="1" applyBorder="1" applyAlignment="1">
      <alignment wrapText="1"/>
      <protection/>
    </xf>
    <xf numFmtId="3" fontId="4" fillId="0" borderId="14" xfId="58" applyNumberFormat="1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wrapTex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 wrapText="1"/>
      <protection/>
    </xf>
    <xf numFmtId="49" fontId="8" fillId="0" borderId="13" xfId="58" applyNumberFormat="1" applyFont="1" applyFill="1" applyBorder="1" applyAlignment="1">
      <alignment horizontal="left" wrapText="1"/>
      <protection/>
    </xf>
    <xf numFmtId="49" fontId="4" fillId="0" borderId="13" xfId="58" applyNumberFormat="1" applyFont="1" applyFill="1" applyBorder="1" applyAlignment="1">
      <alignment horizontal="left" wrapText="1"/>
      <protection/>
    </xf>
    <xf numFmtId="49" fontId="9" fillId="0" borderId="10" xfId="58" applyNumberFormat="1" applyFont="1" applyFill="1" applyBorder="1" applyAlignment="1">
      <alignment horizontal="center"/>
      <protection/>
    </xf>
    <xf numFmtId="49" fontId="8" fillId="0" borderId="10" xfId="56" applyNumberFormat="1" applyFont="1" applyFill="1" applyBorder="1" applyAlignment="1">
      <alignment horizontal="center"/>
      <protection/>
    </xf>
    <xf numFmtId="3" fontId="4" fillId="0" borderId="14" xfId="58" applyNumberFormat="1" applyFont="1" applyFill="1" applyBorder="1" applyAlignment="1">
      <alignment horizontal="left" wrapText="1"/>
      <protection/>
    </xf>
    <xf numFmtId="3" fontId="5" fillId="0" borderId="12" xfId="58" applyNumberFormat="1" applyFont="1" applyFill="1" applyBorder="1" applyAlignment="1">
      <alignment horizontal="left" wrapText="1"/>
      <protection/>
    </xf>
    <xf numFmtId="169" fontId="12" fillId="0" borderId="10" xfId="0" applyNumberFormat="1" applyFont="1" applyFill="1" applyBorder="1" applyAlignment="1">
      <alignment horizontal="center"/>
    </xf>
    <xf numFmtId="0" fontId="8" fillId="0" borderId="10" xfId="56" applyFont="1" applyFill="1" applyBorder="1" applyAlignment="1">
      <alignment wrapText="1"/>
      <protection/>
    </xf>
    <xf numFmtId="3" fontId="8" fillId="0" borderId="10" xfId="58" applyNumberFormat="1" applyFont="1" applyFill="1" applyBorder="1" applyAlignment="1">
      <alignment wrapText="1"/>
      <protection/>
    </xf>
    <xf numFmtId="169" fontId="13" fillId="0" borderId="10" xfId="56" applyNumberFormat="1" applyFont="1" applyFill="1" applyBorder="1" applyAlignment="1">
      <alignment horizontal="center"/>
      <protection/>
    </xf>
    <xf numFmtId="49" fontId="19" fillId="0" borderId="10" xfId="58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49" fontId="4" fillId="0" borderId="16" xfId="58" applyNumberFormat="1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0" fontId="13" fillId="0" borderId="16" xfId="0" applyFont="1" applyFill="1" applyBorder="1" applyAlignment="1">
      <alignment wrapText="1"/>
    </xf>
    <xf numFmtId="169" fontId="13" fillId="0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3" xfId="56" applyFont="1" applyFill="1" applyBorder="1" applyAlignment="1">
      <alignment vertical="top"/>
      <protection/>
    </xf>
    <xf numFmtId="4" fontId="12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4" fillId="0" borderId="13" xfId="58" applyNumberFormat="1" applyFont="1" applyFill="1" applyBorder="1" applyAlignment="1">
      <alignment horizontal="left" vertical="top" wrapText="1"/>
      <protection/>
    </xf>
    <xf numFmtId="4" fontId="1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25" fillId="0" borderId="10" xfId="58" applyNumberFormat="1" applyFont="1" applyFill="1" applyBorder="1" applyAlignment="1">
      <alignment horizontal="right" wrapText="1"/>
      <protection/>
    </xf>
    <xf numFmtId="49" fontId="0" fillId="0" borderId="0" xfId="0" applyNumberFormat="1" applyFill="1" applyAlignment="1">
      <alignment/>
    </xf>
    <xf numFmtId="0" fontId="27" fillId="0" borderId="0" xfId="0" applyFont="1" applyAlignment="1">
      <alignment/>
    </xf>
    <xf numFmtId="49" fontId="7" fillId="0" borderId="11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8" fillId="0" borderId="13" xfId="58" applyNumberFormat="1" applyFont="1" applyFill="1" applyBorder="1" applyAlignment="1">
      <alignment vertical="top" wrapText="1"/>
      <protection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6" fillId="0" borderId="10" xfId="56" applyNumberFormat="1" applyFont="1" applyFill="1" applyBorder="1" applyAlignment="1">
      <alignment horizontal="center"/>
      <protection/>
    </xf>
    <xf numFmtId="169" fontId="14" fillId="0" borderId="10" xfId="0" applyNumberFormat="1" applyFont="1" applyFill="1" applyBorder="1" applyAlignment="1">
      <alignment horizontal="center"/>
    </xf>
    <xf numFmtId="49" fontId="20" fillId="0" borderId="10" xfId="5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17" fillId="0" borderId="10" xfId="56" applyNumberFormat="1" applyFont="1" applyFill="1" applyBorder="1" applyAlignment="1">
      <alignment horizontal="center"/>
      <protection/>
    </xf>
    <xf numFmtId="169" fontId="14" fillId="0" borderId="10" xfId="0" applyNumberFormat="1" applyFont="1" applyBorder="1" applyAlignment="1">
      <alignment horizontal="center"/>
    </xf>
    <xf numFmtId="169" fontId="7" fillId="0" borderId="11" xfId="56" applyNumberFormat="1" applyFont="1" applyFill="1" applyBorder="1" applyAlignment="1">
      <alignment horizontal="center"/>
      <protection/>
    </xf>
    <xf numFmtId="49" fontId="16" fillId="0" borderId="0" xfId="56" applyNumberFormat="1" applyFont="1" applyFill="1" applyAlignment="1">
      <alignment horizontal="center"/>
      <protection/>
    </xf>
    <xf numFmtId="49" fontId="16" fillId="0" borderId="0" xfId="56" applyNumberFormat="1" applyFont="1" applyFill="1" applyBorder="1" applyAlignment="1">
      <alignment horizontal="center"/>
      <protection/>
    </xf>
    <xf numFmtId="49" fontId="5" fillId="0" borderId="0" xfId="56" applyNumberFormat="1" applyFont="1" applyFill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625" style="149" customWidth="1"/>
    <col min="2" max="2" width="6.625" style="149" customWidth="1"/>
    <col min="3" max="3" width="10.75390625" style="149" customWidth="1"/>
    <col min="4" max="4" width="6.25390625" style="149" customWidth="1"/>
    <col min="5" max="5" width="38.125" style="149" customWidth="1"/>
    <col min="6" max="6" width="14.25390625" style="149" customWidth="1"/>
  </cols>
  <sheetData>
    <row r="1" spans="1:6" ht="12.75">
      <c r="A1" s="240"/>
      <c r="B1" s="240"/>
      <c r="C1" s="240"/>
      <c r="D1" s="240"/>
      <c r="E1" s="261"/>
      <c r="F1" s="265" t="s">
        <v>576</v>
      </c>
    </row>
    <row r="2" spans="1:6" ht="12.75">
      <c r="A2" s="240"/>
      <c r="B2" s="240"/>
      <c r="C2" s="240"/>
      <c r="D2" s="240"/>
      <c r="E2" s="261"/>
      <c r="F2" s="265" t="s">
        <v>187</v>
      </c>
    </row>
    <row r="3" spans="1:6" ht="12.75">
      <c r="A3" s="240"/>
      <c r="B3" s="240"/>
      <c r="C3" s="240"/>
      <c r="D3" s="240"/>
      <c r="E3" s="261"/>
      <c r="F3" s="265" t="s">
        <v>581</v>
      </c>
    </row>
    <row r="4" spans="1:6" ht="12.75">
      <c r="A4" s="240"/>
      <c r="B4" s="240"/>
      <c r="C4" s="240"/>
      <c r="D4" s="240"/>
      <c r="E4" s="261"/>
      <c r="F4" s="265"/>
    </row>
    <row r="5" spans="1:6" ht="12.75">
      <c r="A5" s="240"/>
      <c r="B5" s="240"/>
      <c r="C5" s="240"/>
      <c r="D5" s="240"/>
      <c r="E5" s="261"/>
      <c r="F5" s="266"/>
    </row>
    <row r="6" spans="1:6" ht="18.75">
      <c r="A6" s="347" t="s">
        <v>204</v>
      </c>
      <c r="B6" s="347"/>
      <c r="C6" s="347"/>
      <c r="D6" s="347"/>
      <c r="E6" s="347"/>
      <c r="F6" s="347"/>
    </row>
    <row r="7" spans="1:6" ht="18.75">
      <c r="A7" s="348" t="s">
        <v>566</v>
      </c>
      <c r="B7" s="348"/>
      <c r="C7" s="348"/>
      <c r="D7" s="348"/>
      <c r="E7" s="348"/>
      <c r="F7" s="348"/>
    </row>
    <row r="8" spans="1:5" ht="18.75">
      <c r="A8" s="240"/>
      <c r="B8" s="267"/>
      <c r="C8" s="267"/>
      <c r="D8" s="268"/>
      <c r="E8" s="269"/>
    </row>
    <row r="9" spans="1:6" ht="95.25" customHeight="1">
      <c r="A9" s="270" t="s">
        <v>188</v>
      </c>
      <c r="B9" s="270" t="s">
        <v>256</v>
      </c>
      <c r="C9" s="270" t="s">
        <v>209</v>
      </c>
      <c r="D9" s="270" t="s">
        <v>210</v>
      </c>
      <c r="E9" s="271" t="s">
        <v>211</v>
      </c>
      <c r="F9" s="272" t="s">
        <v>205</v>
      </c>
    </row>
    <row r="10" spans="1:6" ht="42.75">
      <c r="A10" s="65" t="s">
        <v>189</v>
      </c>
      <c r="B10" s="273"/>
      <c r="C10" s="274"/>
      <c r="D10" s="274"/>
      <c r="E10" s="275" t="s">
        <v>259</v>
      </c>
      <c r="F10" s="276">
        <f>F11+F50+F85</f>
        <v>174400.69999999998</v>
      </c>
    </row>
    <row r="11" spans="1:6" ht="12.75">
      <c r="A11" s="57"/>
      <c r="B11" s="68" t="s">
        <v>232</v>
      </c>
      <c r="C11" s="76"/>
      <c r="D11" s="76"/>
      <c r="E11" s="165" t="s">
        <v>233</v>
      </c>
      <c r="F11" s="71">
        <f>F12+F25</f>
        <v>41070.5</v>
      </c>
    </row>
    <row r="12" spans="1:6" ht="13.5">
      <c r="A12" s="57"/>
      <c r="B12" s="58" t="s">
        <v>236</v>
      </c>
      <c r="C12" s="59"/>
      <c r="D12" s="79"/>
      <c r="E12" s="277" t="s">
        <v>237</v>
      </c>
      <c r="F12" s="73">
        <f>F13</f>
        <v>32033.6</v>
      </c>
    </row>
    <row r="13" spans="1:6" ht="25.5">
      <c r="A13" s="57"/>
      <c r="B13" s="58"/>
      <c r="C13" s="59" t="s">
        <v>261</v>
      </c>
      <c r="D13" s="59"/>
      <c r="E13" s="278" t="s">
        <v>294</v>
      </c>
      <c r="F13" s="71">
        <f>F14+F20</f>
        <v>32033.6</v>
      </c>
    </row>
    <row r="14" spans="1:6" s="2" customFormat="1" ht="42" customHeight="1">
      <c r="A14" s="102"/>
      <c r="B14" s="58"/>
      <c r="C14" s="58" t="s">
        <v>262</v>
      </c>
      <c r="D14" s="58"/>
      <c r="E14" s="167" t="s">
        <v>263</v>
      </c>
      <c r="F14" s="73">
        <f>F15+F18</f>
        <v>31558.6</v>
      </c>
    </row>
    <row r="15" spans="1:6" ht="38.25">
      <c r="A15" s="57"/>
      <c r="B15" s="58"/>
      <c r="C15" s="76" t="s">
        <v>264</v>
      </c>
      <c r="D15" s="76"/>
      <c r="E15" s="125" t="s">
        <v>304</v>
      </c>
      <c r="F15" s="87">
        <f>F17</f>
        <v>31397.6</v>
      </c>
    </row>
    <row r="16" spans="1:6" ht="38.25">
      <c r="A16" s="57"/>
      <c r="B16" s="58"/>
      <c r="C16" s="76" t="s">
        <v>265</v>
      </c>
      <c r="D16" s="76"/>
      <c r="E16" s="125" t="s">
        <v>315</v>
      </c>
      <c r="F16" s="87">
        <f>F17</f>
        <v>31397.6</v>
      </c>
    </row>
    <row r="17" spans="1:6" ht="38.25">
      <c r="A17" s="57"/>
      <c r="B17" s="58"/>
      <c r="C17" s="59"/>
      <c r="D17" s="85" t="s">
        <v>151</v>
      </c>
      <c r="E17" s="125" t="s">
        <v>152</v>
      </c>
      <c r="F17" s="87">
        <v>31397.6</v>
      </c>
    </row>
    <row r="18" spans="1:6" ht="51">
      <c r="A18" s="57"/>
      <c r="B18" s="58"/>
      <c r="C18" s="76" t="s">
        <v>316</v>
      </c>
      <c r="D18" s="76"/>
      <c r="E18" s="125" t="s">
        <v>317</v>
      </c>
      <c r="F18" s="87">
        <f>F19</f>
        <v>161</v>
      </c>
    </row>
    <row r="19" spans="1:6" ht="38.25">
      <c r="A19" s="57"/>
      <c r="B19" s="58"/>
      <c r="C19" s="59"/>
      <c r="D19" s="85" t="s">
        <v>151</v>
      </c>
      <c r="E19" s="125" t="s">
        <v>152</v>
      </c>
      <c r="F19" s="87">
        <v>161</v>
      </c>
    </row>
    <row r="20" spans="1:6" s="2" customFormat="1" ht="27">
      <c r="A20" s="102"/>
      <c r="B20" s="58"/>
      <c r="C20" s="58" t="s">
        <v>267</v>
      </c>
      <c r="D20" s="107"/>
      <c r="E20" s="279" t="s">
        <v>268</v>
      </c>
      <c r="F20" s="73">
        <f>F21+F23</f>
        <v>475</v>
      </c>
    </row>
    <row r="21" spans="1:6" s="2" customFormat="1" ht="25.5">
      <c r="A21" s="280"/>
      <c r="B21" s="85"/>
      <c r="C21" s="85" t="s">
        <v>318</v>
      </c>
      <c r="D21" s="85"/>
      <c r="E21" s="281" t="s">
        <v>319</v>
      </c>
      <c r="F21" s="87">
        <f>F22</f>
        <v>100</v>
      </c>
    </row>
    <row r="22" spans="1:6" s="2" customFormat="1" ht="38.25">
      <c r="A22" s="280"/>
      <c r="B22" s="85"/>
      <c r="C22" s="85"/>
      <c r="D22" s="85" t="s">
        <v>151</v>
      </c>
      <c r="E22" s="125" t="s">
        <v>152</v>
      </c>
      <c r="F22" s="87">
        <v>100</v>
      </c>
    </row>
    <row r="23" spans="1:6" ht="25.5">
      <c r="A23" s="57"/>
      <c r="B23" s="59"/>
      <c r="C23" s="76" t="s">
        <v>269</v>
      </c>
      <c r="D23" s="85"/>
      <c r="E23" s="125" t="s">
        <v>270</v>
      </c>
      <c r="F23" s="87">
        <f>F24</f>
        <v>375</v>
      </c>
    </row>
    <row r="24" spans="1:6" ht="38.25">
      <c r="A24" s="57"/>
      <c r="B24" s="59"/>
      <c r="C24" s="59"/>
      <c r="D24" s="85" t="s">
        <v>151</v>
      </c>
      <c r="E24" s="125" t="s">
        <v>152</v>
      </c>
      <c r="F24" s="87">
        <v>375</v>
      </c>
    </row>
    <row r="25" spans="1:6" ht="27">
      <c r="A25" s="57"/>
      <c r="B25" s="242" t="s">
        <v>238</v>
      </c>
      <c r="C25" s="124"/>
      <c r="D25" s="282"/>
      <c r="E25" s="283" t="s">
        <v>239</v>
      </c>
      <c r="F25" s="73">
        <f>F30+F26</f>
        <v>9036.899999999998</v>
      </c>
    </row>
    <row r="26" spans="1:6" s="335" customFormat="1" ht="25.5">
      <c r="A26" s="57"/>
      <c r="B26" s="334"/>
      <c r="C26" s="59" t="s">
        <v>261</v>
      </c>
      <c r="D26" s="59"/>
      <c r="E26" s="278" t="s">
        <v>294</v>
      </c>
      <c r="F26" s="71">
        <f>F27</f>
        <v>138.3</v>
      </c>
    </row>
    <row r="27" spans="1:6" ht="40.5">
      <c r="A27" s="57"/>
      <c r="B27" s="242"/>
      <c r="C27" s="107" t="s">
        <v>320</v>
      </c>
      <c r="D27" s="76"/>
      <c r="E27" s="284" t="s">
        <v>321</v>
      </c>
      <c r="F27" s="73">
        <f>F28</f>
        <v>138.3</v>
      </c>
    </row>
    <row r="28" spans="1:6" ht="25.5">
      <c r="A28" s="57"/>
      <c r="B28" s="242"/>
      <c r="C28" s="85" t="s">
        <v>322</v>
      </c>
      <c r="D28" s="85"/>
      <c r="E28" s="285" t="s">
        <v>279</v>
      </c>
      <c r="F28" s="87">
        <f>F29</f>
        <v>138.3</v>
      </c>
    </row>
    <row r="29" spans="1:6" ht="38.25">
      <c r="A29" s="57"/>
      <c r="B29" s="242"/>
      <c r="C29" s="68"/>
      <c r="D29" s="85" t="s">
        <v>151</v>
      </c>
      <c r="E29" s="281" t="s">
        <v>152</v>
      </c>
      <c r="F29" s="87">
        <v>138.3</v>
      </c>
    </row>
    <row r="30" spans="1:6" ht="38.25">
      <c r="A30" s="57"/>
      <c r="B30" s="124"/>
      <c r="C30" s="124" t="s">
        <v>271</v>
      </c>
      <c r="D30" s="282"/>
      <c r="E30" s="286" t="s">
        <v>296</v>
      </c>
      <c r="F30" s="71">
        <f>F31+F37</f>
        <v>8898.599999999999</v>
      </c>
    </row>
    <row r="31" spans="1:6" s="2" customFormat="1" ht="40.5">
      <c r="A31" s="102"/>
      <c r="B31" s="120"/>
      <c r="C31" s="242" t="s">
        <v>272</v>
      </c>
      <c r="D31" s="242"/>
      <c r="E31" s="287" t="s">
        <v>273</v>
      </c>
      <c r="F31" s="73">
        <f>F32+F35</f>
        <v>4563.4</v>
      </c>
    </row>
    <row r="32" spans="1:6" ht="63.75">
      <c r="A32" s="57"/>
      <c r="B32" s="124"/>
      <c r="C32" s="282" t="s">
        <v>274</v>
      </c>
      <c r="D32" s="282"/>
      <c r="E32" s="285" t="s">
        <v>306</v>
      </c>
      <c r="F32" s="87">
        <f>F33</f>
        <v>3911.4</v>
      </c>
    </row>
    <row r="33" spans="1:6" ht="51">
      <c r="A33" s="57"/>
      <c r="B33" s="124"/>
      <c r="C33" s="282" t="s">
        <v>275</v>
      </c>
      <c r="D33" s="282"/>
      <c r="E33" s="285" t="s">
        <v>323</v>
      </c>
      <c r="F33" s="87">
        <f>F34</f>
        <v>3911.4</v>
      </c>
    </row>
    <row r="34" spans="1:6" ht="38.25">
      <c r="A34" s="57"/>
      <c r="B34" s="124"/>
      <c r="C34" s="282"/>
      <c r="D34" s="282" t="s">
        <v>151</v>
      </c>
      <c r="E34" s="288" t="s">
        <v>152</v>
      </c>
      <c r="F34" s="87">
        <v>3911.4</v>
      </c>
    </row>
    <row r="35" spans="1:6" ht="25.5">
      <c r="A35" s="57"/>
      <c r="B35" s="124"/>
      <c r="C35" s="282" t="s">
        <v>324</v>
      </c>
      <c r="D35" s="282"/>
      <c r="E35" s="288" t="s">
        <v>72</v>
      </c>
      <c r="F35" s="87">
        <f>F36</f>
        <v>652</v>
      </c>
    </row>
    <row r="36" spans="1:6" ht="38.25">
      <c r="A36" s="57"/>
      <c r="B36" s="124"/>
      <c r="C36" s="282"/>
      <c r="D36" s="282" t="s">
        <v>151</v>
      </c>
      <c r="E36" s="288" t="s">
        <v>152</v>
      </c>
      <c r="F36" s="87">
        <v>652</v>
      </c>
    </row>
    <row r="37" spans="1:6" s="2" customFormat="1" ht="27">
      <c r="A37" s="102"/>
      <c r="B37" s="120"/>
      <c r="C37" s="242" t="s">
        <v>276</v>
      </c>
      <c r="D37" s="242"/>
      <c r="E37" s="287" t="s">
        <v>277</v>
      </c>
      <c r="F37" s="73">
        <f>F40+F42+F44+F46+F48+F38</f>
        <v>4335.2</v>
      </c>
    </row>
    <row r="38" spans="1:6" s="2" customFormat="1" ht="25.5">
      <c r="A38" s="102"/>
      <c r="B38" s="120"/>
      <c r="C38" s="282" t="s">
        <v>325</v>
      </c>
      <c r="D38" s="282"/>
      <c r="E38" s="288" t="s">
        <v>319</v>
      </c>
      <c r="F38" s="87">
        <f>F39</f>
        <v>75</v>
      </c>
    </row>
    <row r="39" spans="1:6" s="2" customFormat="1" ht="38.25">
      <c r="A39" s="102"/>
      <c r="B39" s="120"/>
      <c r="C39" s="282"/>
      <c r="D39" s="282" t="s">
        <v>151</v>
      </c>
      <c r="E39" s="288" t="s">
        <v>152</v>
      </c>
      <c r="F39" s="87">
        <v>75</v>
      </c>
    </row>
    <row r="40" spans="1:6" ht="25.5">
      <c r="A40" s="57"/>
      <c r="B40" s="124"/>
      <c r="C40" s="282" t="s">
        <v>278</v>
      </c>
      <c r="D40" s="282"/>
      <c r="E40" s="288" t="s">
        <v>279</v>
      </c>
      <c r="F40" s="87">
        <f>F41</f>
        <v>363</v>
      </c>
    </row>
    <row r="41" spans="1:6" ht="38.25">
      <c r="A41" s="57"/>
      <c r="B41" s="124"/>
      <c r="C41" s="282"/>
      <c r="D41" s="282" t="s">
        <v>151</v>
      </c>
      <c r="E41" s="288" t="s">
        <v>152</v>
      </c>
      <c r="F41" s="87">
        <v>363</v>
      </c>
    </row>
    <row r="42" spans="1:6" ht="38.25">
      <c r="A42" s="57"/>
      <c r="B42" s="124"/>
      <c r="C42" s="282" t="s">
        <v>280</v>
      </c>
      <c r="D42" s="282"/>
      <c r="E42" s="288" t="s">
        <v>281</v>
      </c>
      <c r="F42" s="87">
        <f>F43</f>
        <v>1272.6</v>
      </c>
    </row>
    <row r="43" spans="1:6" ht="38.25">
      <c r="A43" s="57"/>
      <c r="B43" s="124"/>
      <c r="C43" s="282"/>
      <c r="D43" s="282" t="s">
        <v>151</v>
      </c>
      <c r="E43" s="288" t="s">
        <v>152</v>
      </c>
      <c r="F43" s="87">
        <f>1272.6</f>
        <v>1272.6</v>
      </c>
    </row>
    <row r="44" spans="1:6" ht="38.25">
      <c r="A44" s="57"/>
      <c r="B44" s="124"/>
      <c r="C44" s="282" t="s">
        <v>282</v>
      </c>
      <c r="D44" s="282"/>
      <c r="E44" s="288" t="s">
        <v>283</v>
      </c>
      <c r="F44" s="87">
        <f>F45</f>
        <v>140</v>
      </c>
    </row>
    <row r="45" spans="1:6" ht="38.25">
      <c r="A45" s="57"/>
      <c r="B45" s="124"/>
      <c r="C45" s="282"/>
      <c r="D45" s="282" t="s">
        <v>151</v>
      </c>
      <c r="E45" s="288" t="s">
        <v>152</v>
      </c>
      <c r="F45" s="87">
        <v>140</v>
      </c>
    </row>
    <row r="46" spans="1:6" ht="38.25">
      <c r="A46" s="57"/>
      <c r="B46" s="124"/>
      <c r="C46" s="282" t="s">
        <v>284</v>
      </c>
      <c r="D46" s="282"/>
      <c r="E46" s="288" t="s">
        <v>285</v>
      </c>
      <c r="F46" s="87">
        <f>F47</f>
        <v>810</v>
      </c>
    </row>
    <row r="47" spans="1:6" ht="38.25">
      <c r="A47" s="57"/>
      <c r="B47" s="124"/>
      <c r="C47" s="282"/>
      <c r="D47" s="282" t="s">
        <v>151</v>
      </c>
      <c r="E47" s="288" t="s">
        <v>152</v>
      </c>
      <c r="F47" s="87">
        <v>810</v>
      </c>
    </row>
    <row r="48" spans="1:6" ht="38.25">
      <c r="A48" s="57"/>
      <c r="B48" s="124"/>
      <c r="C48" s="282" t="s">
        <v>286</v>
      </c>
      <c r="D48" s="282"/>
      <c r="E48" s="288" t="s">
        <v>287</v>
      </c>
      <c r="F48" s="87">
        <f>F49</f>
        <v>1674.6</v>
      </c>
    </row>
    <row r="49" spans="1:6" ht="38.25">
      <c r="A49" s="57"/>
      <c r="B49" s="124"/>
      <c r="C49" s="282"/>
      <c r="D49" s="282" t="s">
        <v>151</v>
      </c>
      <c r="E49" s="288" t="s">
        <v>152</v>
      </c>
      <c r="F49" s="87">
        <v>1674.6</v>
      </c>
    </row>
    <row r="50" spans="1:6" ht="13.5">
      <c r="A50" s="289"/>
      <c r="B50" s="124" t="s">
        <v>242</v>
      </c>
      <c r="C50" s="249"/>
      <c r="D50" s="249"/>
      <c r="E50" s="290" t="s">
        <v>253</v>
      </c>
      <c r="F50" s="71">
        <f>F51+F78</f>
        <v>123330.19999999998</v>
      </c>
    </row>
    <row r="51" spans="1:6" ht="13.5">
      <c r="A51" s="289"/>
      <c r="B51" s="58" t="s">
        <v>243</v>
      </c>
      <c r="C51" s="120"/>
      <c r="D51" s="120"/>
      <c r="E51" s="291" t="s">
        <v>244</v>
      </c>
      <c r="F51" s="73">
        <f>F52</f>
        <v>116493.29999999999</v>
      </c>
    </row>
    <row r="52" spans="1:6" ht="25.5">
      <c r="A52" s="289"/>
      <c r="B52" s="250"/>
      <c r="C52" s="59" t="s">
        <v>261</v>
      </c>
      <c r="D52" s="59"/>
      <c r="E52" s="278" t="s">
        <v>294</v>
      </c>
      <c r="F52" s="71">
        <f>F53+F73</f>
        <v>116493.29999999999</v>
      </c>
    </row>
    <row r="53" spans="1:6" s="2" customFormat="1" ht="27">
      <c r="A53" s="292"/>
      <c r="B53" s="249"/>
      <c r="C53" s="58" t="s">
        <v>288</v>
      </c>
      <c r="D53" s="58"/>
      <c r="E53" s="167" t="s">
        <v>289</v>
      </c>
      <c r="F53" s="73">
        <f>F54+F65+F67+F69+F71</f>
        <v>102964.29999999999</v>
      </c>
    </row>
    <row r="54" spans="1:6" ht="38.25">
      <c r="A54" s="293"/>
      <c r="B54" s="249"/>
      <c r="C54" s="76" t="s">
        <v>290</v>
      </c>
      <c r="D54" s="76"/>
      <c r="E54" s="125" t="s">
        <v>309</v>
      </c>
      <c r="F54" s="87">
        <f>F55+F57+F59+F61+F63</f>
        <v>92778.9</v>
      </c>
    </row>
    <row r="55" spans="1:6" ht="25.5">
      <c r="A55" s="293"/>
      <c r="B55" s="249"/>
      <c r="C55" s="282" t="s">
        <v>291</v>
      </c>
      <c r="D55" s="76"/>
      <c r="E55" s="125" t="s">
        <v>570</v>
      </c>
      <c r="F55" s="87">
        <f>F56</f>
        <v>24728.6</v>
      </c>
    </row>
    <row r="56" spans="1:9" ht="38.25">
      <c r="A56" s="293"/>
      <c r="B56" s="249"/>
      <c r="C56" s="120"/>
      <c r="D56" s="76" t="s">
        <v>151</v>
      </c>
      <c r="E56" s="125" t="s">
        <v>152</v>
      </c>
      <c r="F56" s="87">
        <v>24728.6</v>
      </c>
      <c r="I56" s="136"/>
    </row>
    <row r="57" spans="1:6" ht="25.5">
      <c r="A57" s="293"/>
      <c r="B57" s="249"/>
      <c r="C57" s="85" t="s">
        <v>53</v>
      </c>
      <c r="D57" s="85"/>
      <c r="E57" s="294" t="s">
        <v>326</v>
      </c>
      <c r="F57" s="87">
        <f>F58</f>
        <v>14978.7</v>
      </c>
    </row>
    <row r="58" spans="1:6" ht="38.25">
      <c r="A58" s="293"/>
      <c r="B58" s="249"/>
      <c r="C58" s="85"/>
      <c r="D58" s="76" t="s">
        <v>151</v>
      </c>
      <c r="E58" s="125" t="s">
        <v>152</v>
      </c>
      <c r="F58" s="87">
        <v>14978.7</v>
      </c>
    </row>
    <row r="59" spans="1:6" ht="25.5">
      <c r="A59" s="293"/>
      <c r="B59" s="249"/>
      <c r="C59" s="85" t="s">
        <v>54</v>
      </c>
      <c r="D59" s="76"/>
      <c r="E59" s="125" t="s">
        <v>327</v>
      </c>
      <c r="F59" s="87">
        <f>F60</f>
        <v>10037</v>
      </c>
    </row>
    <row r="60" spans="1:6" ht="38.25">
      <c r="A60" s="293"/>
      <c r="B60" s="249"/>
      <c r="C60" s="85"/>
      <c r="D60" s="76" t="s">
        <v>151</v>
      </c>
      <c r="E60" s="125" t="s">
        <v>152</v>
      </c>
      <c r="F60" s="87">
        <v>10037</v>
      </c>
    </row>
    <row r="61" spans="1:6" ht="25.5">
      <c r="A61" s="293"/>
      <c r="B61" s="249"/>
      <c r="C61" s="85" t="s">
        <v>328</v>
      </c>
      <c r="D61" s="76"/>
      <c r="E61" s="125" t="s">
        <v>562</v>
      </c>
      <c r="F61" s="87">
        <f>F62</f>
        <v>40056.6</v>
      </c>
    </row>
    <row r="62" spans="1:6" ht="38.25">
      <c r="A62" s="293"/>
      <c r="B62" s="249"/>
      <c r="C62" s="85"/>
      <c r="D62" s="76" t="s">
        <v>151</v>
      </c>
      <c r="E62" s="125" t="s">
        <v>152</v>
      </c>
      <c r="F62" s="87">
        <v>40056.6</v>
      </c>
    </row>
    <row r="63" spans="1:6" ht="38.25">
      <c r="A63" s="293"/>
      <c r="B63" s="249"/>
      <c r="C63" s="85" t="s">
        <v>329</v>
      </c>
      <c r="D63" s="76"/>
      <c r="E63" s="125" t="s">
        <v>330</v>
      </c>
      <c r="F63" s="87">
        <f>F64</f>
        <v>2978</v>
      </c>
    </row>
    <row r="64" spans="1:6" ht="38.25">
      <c r="A64" s="293"/>
      <c r="B64" s="249"/>
      <c r="C64" s="85"/>
      <c r="D64" s="76" t="s">
        <v>151</v>
      </c>
      <c r="E64" s="125" t="s">
        <v>152</v>
      </c>
      <c r="F64" s="87">
        <v>2978</v>
      </c>
    </row>
    <row r="65" spans="1:6" ht="38.25">
      <c r="A65" s="293"/>
      <c r="B65" s="249"/>
      <c r="C65" s="76" t="s">
        <v>55</v>
      </c>
      <c r="D65" s="76"/>
      <c r="E65" s="125" t="s">
        <v>572</v>
      </c>
      <c r="F65" s="87">
        <f>F66</f>
        <v>940.8</v>
      </c>
    </row>
    <row r="66" spans="1:6" ht="38.25">
      <c r="A66" s="293"/>
      <c r="B66" s="249"/>
      <c r="C66" s="76"/>
      <c r="D66" s="76" t="s">
        <v>151</v>
      </c>
      <c r="E66" s="125" t="s">
        <v>152</v>
      </c>
      <c r="F66" s="87">
        <v>940.8</v>
      </c>
    </row>
    <row r="67" spans="1:6" ht="25.5">
      <c r="A67" s="65"/>
      <c r="B67" s="120"/>
      <c r="C67" s="76" t="s">
        <v>56</v>
      </c>
      <c r="D67" s="76"/>
      <c r="E67" s="125" t="s">
        <v>563</v>
      </c>
      <c r="F67" s="87">
        <f>F68</f>
        <v>2976.9</v>
      </c>
    </row>
    <row r="68" spans="1:6" ht="38.25">
      <c r="A68" s="57"/>
      <c r="B68" s="59"/>
      <c r="C68" s="59"/>
      <c r="D68" s="76" t="s">
        <v>151</v>
      </c>
      <c r="E68" s="125" t="s">
        <v>152</v>
      </c>
      <c r="F68" s="87">
        <v>2976.9</v>
      </c>
    </row>
    <row r="69" spans="1:6" ht="25.5">
      <c r="A69" s="57"/>
      <c r="B69" s="58"/>
      <c r="C69" s="76" t="s">
        <v>57</v>
      </c>
      <c r="D69" s="80"/>
      <c r="E69" s="295" t="s">
        <v>266</v>
      </c>
      <c r="F69" s="87">
        <f>F70</f>
        <v>5077.3</v>
      </c>
    </row>
    <row r="70" spans="1:6" ht="38.25">
      <c r="A70" s="57"/>
      <c r="B70" s="58"/>
      <c r="C70" s="59"/>
      <c r="D70" s="76" t="s">
        <v>151</v>
      </c>
      <c r="E70" s="125" t="s">
        <v>152</v>
      </c>
      <c r="F70" s="87">
        <v>5077.3</v>
      </c>
    </row>
    <row r="71" spans="1:6" ht="38.25">
      <c r="A71" s="57"/>
      <c r="B71" s="85"/>
      <c r="C71" s="85" t="s">
        <v>331</v>
      </c>
      <c r="D71" s="76"/>
      <c r="E71" s="125" t="s">
        <v>332</v>
      </c>
      <c r="F71" s="87">
        <f>F72</f>
        <v>1190.4</v>
      </c>
    </row>
    <row r="72" spans="1:6" ht="38.25">
      <c r="A72" s="57"/>
      <c r="B72" s="58"/>
      <c r="C72" s="59"/>
      <c r="D72" s="76" t="s">
        <v>151</v>
      </c>
      <c r="E72" s="125" t="s">
        <v>152</v>
      </c>
      <c r="F72" s="87">
        <v>1190.4</v>
      </c>
    </row>
    <row r="73" spans="1:6" s="2" customFormat="1" ht="27">
      <c r="A73" s="292"/>
      <c r="B73" s="166"/>
      <c r="C73" s="58" t="s">
        <v>267</v>
      </c>
      <c r="D73" s="107"/>
      <c r="E73" s="279" t="s">
        <v>268</v>
      </c>
      <c r="F73" s="73">
        <f>F74+F76</f>
        <v>13529</v>
      </c>
    </row>
    <row r="74" spans="1:6" ht="25.5">
      <c r="A74" s="289"/>
      <c r="B74" s="166"/>
      <c r="C74" s="76" t="s">
        <v>269</v>
      </c>
      <c r="D74" s="85"/>
      <c r="E74" s="125" t="s">
        <v>270</v>
      </c>
      <c r="F74" s="87">
        <f>F75</f>
        <v>10701</v>
      </c>
    </row>
    <row r="75" spans="1:6" ht="38.25">
      <c r="A75" s="289"/>
      <c r="B75" s="166"/>
      <c r="C75" s="170"/>
      <c r="D75" s="85" t="s">
        <v>151</v>
      </c>
      <c r="E75" s="125" t="s">
        <v>152</v>
      </c>
      <c r="F75" s="87">
        <v>10701</v>
      </c>
    </row>
    <row r="76" spans="1:6" ht="25.5">
      <c r="A76" s="289"/>
      <c r="B76" s="166"/>
      <c r="C76" s="85" t="s">
        <v>318</v>
      </c>
      <c r="D76" s="85"/>
      <c r="E76" s="281" t="s">
        <v>319</v>
      </c>
      <c r="F76" s="87">
        <v>2828</v>
      </c>
    </row>
    <row r="77" spans="1:6" ht="38.25">
      <c r="A77" s="289"/>
      <c r="B77" s="166"/>
      <c r="C77" s="170"/>
      <c r="D77" s="85" t="s">
        <v>151</v>
      </c>
      <c r="E77" s="125" t="s">
        <v>152</v>
      </c>
      <c r="F77" s="87">
        <v>2928</v>
      </c>
    </row>
    <row r="78" spans="1:6" s="333" customFormat="1" ht="27">
      <c r="A78" s="300"/>
      <c r="B78" s="107" t="s">
        <v>201</v>
      </c>
      <c r="C78" s="107"/>
      <c r="D78" s="309"/>
      <c r="E78" s="336" t="s">
        <v>202</v>
      </c>
      <c r="F78" s="73">
        <f>F81</f>
        <v>6836.900000000001</v>
      </c>
    </row>
    <row r="79" spans="1:6" ht="25.5">
      <c r="A79" s="57"/>
      <c r="B79" s="68"/>
      <c r="C79" s="59" t="s">
        <v>261</v>
      </c>
      <c r="D79" s="59"/>
      <c r="E79" s="278" t="s">
        <v>294</v>
      </c>
      <c r="F79" s="71">
        <f>F80</f>
        <v>6836.900000000001</v>
      </c>
    </row>
    <row r="80" spans="1:6" s="333" customFormat="1" ht="40.5">
      <c r="A80" s="300"/>
      <c r="B80" s="58"/>
      <c r="C80" s="107" t="s">
        <v>320</v>
      </c>
      <c r="D80" s="80"/>
      <c r="E80" s="284" t="s">
        <v>321</v>
      </c>
      <c r="F80" s="73">
        <f>F81</f>
        <v>6836.900000000001</v>
      </c>
    </row>
    <row r="81" spans="1:6" s="140" customFormat="1" ht="25.5">
      <c r="A81" s="57"/>
      <c r="B81" s="80"/>
      <c r="C81" s="85" t="s">
        <v>333</v>
      </c>
      <c r="D81" s="85"/>
      <c r="E81" s="296" t="s">
        <v>334</v>
      </c>
      <c r="F81" s="87">
        <f>F82+F83+F84</f>
        <v>6836.900000000001</v>
      </c>
    </row>
    <row r="82" spans="1:6" ht="80.25" customHeight="1">
      <c r="A82" s="57"/>
      <c r="B82" s="58"/>
      <c r="C82" s="59"/>
      <c r="D82" s="76" t="s">
        <v>145</v>
      </c>
      <c r="E82" s="168" t="s">
        <v>564</v>
      </c>
      <c r="F82" s="87">
        <f>5853.8+370.3</f>
        <v>6224.1</v>
      </c>
    </row>
    <row r="83" spans="1:6" ht="25.5">
      <c r="A83" s="57"/>
      <c r="B83" s="58"/>
      <c r="C83" s="59"/>
      <c r="D83" s="76" t="s">
        <v>146</v>
      </c>
      <c r="E83" s="169" t="s">
        <v>313</v>
      </c>
      <c r="F83" s="87">
        <v>608.3</v>
      </c>
    </row>
    <row r="84" spans="1:6" ht="13.5">
      <c r="A84" s="57"/>
      <c r="B84" s="58"/>
      <c r="C84" s="59"/>
      <c r="D84" s="76" t="s">
        <v>147</v>
      </c>
      <c r="E84" s="169" t="s">
        <v>148</v>
      </c>
      <c r="F84" s="87">
        <v>4.5</v>
      </c>
    </row>
    <row r="85" spans="1:6" ht="12.75">
      <c r="A85" s="57"/>
      <c r="B85" s="59" t="s">
        <v>156</v>
      </c>
      <c r="C85" s="59"/>
      <c r="D85" s="85"/>
      <c r="E85" s="278" t="s">
        <v>157</v>
      </c>
      <c r="F85" s="71">
        <f>F86</f>
        <v>10000</v>
      </c>
    </row>
    <row r="86" spans="1:6" s="333" customFormat="1" ht="13.5">
      <c r="A86" s="300"/>
      <c r="B86" s="58" t="s">
        <v>162</v>
      </c>
      <c r="C86" s="58"/>
      <c r="D86" s="80"/>
      <c r="E86" s="284" t="s">
        <v>163</v>
      </c>
      <c r="F86" s="73">
        <f>F87</f>
        <v>10000</v>
      </c>
    </row>
    <row r="87" spans="1:6" ht="38.25">
      <c r="A87" s="57"/>
      <c r="B87" s="58"/>
      <c r="C87" s="59" t="s">
        <v>271</v>
      </c>
      <c r="D87" s="76"/>
      <c r="E87" s="297" t="s">
        <v>296</v>
      </c>
      <c r="F87" s="71">
        <f>F88</f>
        <v>10000</v>
      </c>
    </row>
    <row r="88" spans="1:6" s="2" customFormat="1" ht="27">
      <c r="A88" s="102"/>
      <c r="B88" s="58"/>
      <c r="C88" s="58" t="s">
        <v>59</v>
      </c>
      <c r="D88" s="58"/>
      <c r="E88" s="298" t="s">
        <v>60</v>
      </c>
      <c r="F88" s="73">
        <f>F89</f>
        <v>10000</v>
      </c>
    </row>
    <row r="89" spans="1:6" ht="25.5">
      <c r="A89" s="57"/>
      <c r="B89" s="58"/>
      <c r="C89" s="76" t="s">
        <v>61</v>
      </c>
      <c r="D89" s="76"/>
      <c r="E89" s="299" t="s">
        <v>62</v>
      </c>
      <c r="F89" s="87">
        <f>F90</f>
        <v>10000</v>
      </c>
    </row>
    <row r="90" spans="1:6" ht="25.5">
      <c r="A90" s="57"/>
      <c r="B90" s="58"/>
      <c r="C90" s="59"/>
      <c r="D90" s="76" t="s">
        <v>149</v>
      </c>
      <c r="E90" s="299" t="s">
        <v>58</v>
      </c>
      <c r="F90" s="87">
        <v>10000</v>
      </c>
    </row>
    <row r="91" spans="1:6" ht="29.25">
      <c r="A91" s="65" t="s">
        <v>190</v>
      </c>
      <c r="B91" s="58"/>
      <c r="C91" s="58"/>
      <c r="D91" s="58"/>
      <c r="E91" s="66" t="s">
        <v>191</v>
      </c>
      <c r="F91" s="67">
        <f>F92+F181</f>
        <v>1940370.4</v>
      </c>
    </row>
    <row r="92" spans="1:6" ht="12.75">
      <c r="A92" s="57"/>
      <c r="B92" s="59" t="s">
        <v>232</v>
      </c>
      <c r="C92" s="59"/>
      <c r="D92" s="162"/>
      <c r="E92" s="247" t="s">
        <v>233</v>
      </c>
      <c r="F92" s="101">
        <f>F93+F110+F134+F150</f>
        <v>1890809</v>
      </c>
    </row>
    <row r="93" spans="1:6" ht="13.5">
      <c r="A93" s="300"/>
      <c r="B93" s="58" t="s">
        <v>234</v>
      </c>
      <c r="C93" s="58"/>
      <c r="D93" s="60"/>
      <c r="E93" s="72" t="s">
        <v>235</v>
      </c>
      <c r="F93" s="62">
        <f>F94</f>
        <v>874948.6</v>
      </c>
    </row>
    <row r="94" spans="1:6" s="140" customFormat="1" ht="25.5">
      <c r="A94" s="89"/>
      <c r="B94" s="59"/>
      <c r="C94" s="59" t="s">
        <v>63</v>
      </c>
      <c r="D94" s="59"/>
      <c r="E94" s="301" t="s">
        <v>293</v>
      </c>
      <c r="F94" s="101">
        <f>F95</f>
        <v>874948.6</v>
      </c>
    </row>
    <row r="95" spans="1:6" s="333" customFormat="1" ht="27">
      <c r="A95" s="300"/>
      <c r="B95" s="58"/>
      <c r="C95" s="58" t="s">
        <v>66</v>
      </c>
      <c r="D95" s="60"/>
      <c r="E95" s="72" t="s">
        <v>67</v>
      </c>
      <c r="F95" s="62">
        <f>F96+F99+F101+F106+F105</f>
        <v>874948.6</v>
      </c>
    </row>
    <row r="96" spans="1:6" s="140" customFormat="1" ht="38.25">
      <c r="A96" s="57"/>
      <c r="B96" s="76"/>
      <c r="C96" s="76" t="s">
        <v>68</v>
      </c>
      <c r="D96" s="185"/>
      <c r="E96" s="206" t="s">
        <v>302</v>
      </c>
      <c r="F96" s="8">
        <f>F97+F108+F104</f>
        <v>770759.2999999999</v>
      </c>
    </row>
    <row r="97" spans="1:6" ht="67.5" customHeight="1">
      <c r="A97" s="57"/>
      <c r="B97" s="82"/>
      <c r="C97" s="76" t="s">
        <v>69</v>
      </c>
      <c r="D97" s="76"/>
      <c r="E97" s="154" t="s">
        <v>338</v>
      </c>
      <c r="F97" s="8">
        <f>F98</f>
        <v>147676.4</v>
      </c>
    </row>
    <row r="98" spans="1:6" ht="38.25">
      <c r="A98" s="57"/>
      <c r="B98" s="82"/>
      <c r="C98" s="76"/>
      <c r="D98" s="85" t="s">
        <v>151</v>
      </c>
      <c r="E98" s="106" t="s">
        <v>152</v>
      </c>
      <c r="F98" s="8">
        <v>147676.4</v>
      </c>
    </row>
    <row r="99" spans="1:6" ht="12.75">
      <c r="A99" s="57"/>
      <c r="B99" s="82"/>
      <c r="C99" s="76" t="s">
        <v>115</v>
      </c>
      <c r="D99" s="76"/>
      <c r="E99" s="184" t="s">
        <v>70</v>
      </c>
      <c r="F99" s="8">
        <f>F100</f>
        <v>62209</v>
      </c>
    </row>
    <row r="100" spans="1:6" ht="38.25">
      <c r="A100" s="57"/>
      <c r="B100" s="82"/>
      <c r="C100" s="76"/>
      <c r="D100" s="79" t="s">
        <v>151</v>
      </c>
      <c r="E100" s="106" t="s">
        <v>152</v>
      </c>
      <c r="F100" s="8">
        <v>62209</v>
      </c>
    </row>
    <row r="101" spans="1:6" ht="25.5">
      <c r="A101" s="57"/>
      <c r="B101" s="82"/>
      <c r="C101" s="85" t="s">
        <v>71</v>
      </c>
      <c r="D101" s="85"/>
      <c r="E101" s="106" t="s">
        <v>72</v>
      </c>
      <c r="F101" s="8">
        <f>F102</f>
        <v>30410.3</v>
      </c>
    </row>
    <row r="102" spans="1:6" ht="38.25">
      <c r="A102" s="57"/>
      <c r="B102" s="82"/>
      <c r="C102" s="76"/>
      <c r="D102" s="85" t="s">
        <v>151</v>
      </c>
      <c r="E102" s="106" t="s">
        <v>152</v>
      </c>
      <c r="F102" s="8">
        <v>30410.3</v>
      </c>
    </row>
    <row r="103" spans="1:6" ht="43.5" customHeight="1">
      <c r="A103" s="57"/>
      <c r="B103" s="82"/>
      <c r="C103" s="76" t="s">
        <v>73</v>
      </c>
      <c r="D103" s="85"/>
      <c r="E103" s="232" t="s">
        <v>339</v>
      </c>
      <c r="F103" s="8">
        <f>F104+F105</f>
        <v>6088.4</v>
      </c>
    </row>
    <row r="104" spans="1:6" ht="54.75" customHeight="1">
      <c r="A104" s="57"/>
      <c r="B104" s="82"/>
      <c r="C104" s="76"/>
      <c r="D104" s="85" t="s">
        <v>151</v>
      </c>
      <c r="E104" s="106" t="s">
        <v>554</v>
      </c>
      <c r="F104" s="8">
        <f>6088.4-560.2</f>
        <v>5528.2</v>
      </c>
    </row>
    <row r="105" spans="1:6" ht="57" customHeight="1">
      <c r="A105" s="57"/>
      <c r="B105" s="82"/>
      <c r="C105" s="76"/>
      <c r="D105" s="85" t="s">
        <v>151</v>
      </c>
      <c r="E105" s="106" t="s">
        <v>555</v>
      </c>
      <c r="F105" s="8">
        <v>560.2</v>
      </c>
    </row>
    <row r="106" spans="1:6" ht="38.25" customHeight="1">
      <c r="A106" s="57"/>
      <c r="B106" s="82"/>
      <c r="C106" s="85" t="s">
        <v>74</v>
      </c>
      <c r="D106" s="85"/>
      <c r="E106" s="106" t="s">
        <v>340</v>
      </c>
      <c r="F106" s="8">
        <f>F107</f>
        <v>11009.8</v>
      </c>
    </row>
    <row r="107" spans="1:6" ht="38.25">
      <c r="A107" s="57"/>
      <c r="B107" s="82"/>
      <c r="C107" s="76"/>
      <c r="D107" s="85" t="s">
        <v>151</v>
      </c>
      <c r="E107" s="106" t="s">
        <v>152</v>
      </c>
      <c r="F107" s="8">
        <v>11009.8</v>
      </c>
    </row>
    <row r="108" spans="1:6" ht="63.75">
      <c r="A108" s="57"/>
      <c r="B108" s="82"/>
      <c r="C108" s="76" t="s">
        <v>75</v>
      </c>
      <c r="D108" s="82"/>
      <c r="E108" s="302" t="s">
        <v>341</v>
      </c>
      <c r="F108" s="8">
        <f>F109</f>
        <v>617554.7</v>
      </c>
    </row>
    <row r="109" spans="1:6" ht="38.25">
      <c r="A109" s="57"/>
      <c r="B109" s="82"/>
      <c r="C109" s="59"/>
      <c r="D109" s="85" t="s">
        <v>151</v>
      </c>
      <c r="E109" s="106" t="s">
        <v>152</v>
      </c>
      <c r="F109" s="8">
        <v>617554.7</v>
      </c>
    </row>
    <row r="110" spans="1:6" ht="13.5">
      <c r="A110" s="102"/>
      <c r="B110" s="120" t="s">
        <v>236</v>
      </c>
      <c r="C110" s="59"/>
      <c r="D110" s="120"/>
      <c r="E110" s="121" t="s">
        <v>237</v>
      </c>
      <c r="F110" s="62">
        <f>F111</f>
        <v>946262</v>
      </c>
    </row>
    <row r="111" spans="1:6" s="140" customFormat="1" ht="25.5">
      <c r="A111" s="57"/>
      <c r="B111" s="82"/>
      <c r="C111" s="59" t="s">
        <v>63</v>
      </c>
      <c r="D111" s="59"/>
      <c r="E111" s="301" t="s">
        <v>293</v>
      </c>
      <c r="F111" s="101">
        <f>F112+F128</f>
        <v>946262</v>
      </c>
    </row>
    <row r="112" spans="1:6" ht="25.5" customHeight="1">
      <c r="A112" s="300"/>
      <c r="B112" s="120"/>
      <c r="C112" s="58" t="s">
        <v>76</v>
      </c>
      <c r="D112" s="120"/>
      <c r="E112" s="121" t="s">
        <v>342</v>
      </c>
      <c r="F112" s="62">
        <f>F113+F116+F118+F124+F126</f>
        <v>804322.2000000001</v>
      </c>
    </row>
    <row r="113" spans="1:6" s="140" customFormat="1" ht="38.25">
      <c r="A113" s="57"/>
      <c r="B113" s="82"/>
      <c r="C113" s="76" t="s">
        <v>77</v>
      </c>
      <c r="D113" s="104"/>
      <c r="E113" s="206" t="s">
        <v>303</v>
      </c>
      <c r="F113" s="8">
        <f>F114+F120+F122</f>
        <v>715014</v>
      </c>
    </row>
    <row r="114" spans="1:6" ht="76.5">
      <c r="A114" s="57"/>
      <c r="B114" s="124"/>
      <c r="C114" s="76" t="s">
        <v>78</v>
      </c>
      <c r="D114" s="76"/>
      <c r="E114" s="154" t="s">
        <v>343</v>
      </c>
      <c r="F114" s="8">
        <f>F115</f>
        <v>66733.3</v>
      </c>
    </row>
    <row r="115" spans="1:6" ht="38.25">
      <c r="A115" s="57"/>
      <c r="B115" s="124"/>
      <c r="C115" s="76"/>
      <c r="D115" s="85" t="s">
        <v>151</v>
      </c>
      <c r="E115" s="106" t="s">
        <v>152</v>
      </c>
      <c r="F115" s="8">
        <v>66733.3</v>
      </c>
    </row>
    <row r="116" spans="1:6" ht="12.75">
      <c r="A116" s="57"/>
      <c r="B116" s="76"/>
      <c r="C116" s="76" t="s">
        <v>116</v>
      </c>
      <c r="D116" s="76"/>
      <c r="E116" s="184" t="s">
        <v>70</v>
      </c>
      <c r="F116" s="8">
        <f>F117</f>
        <v>128</v>
      </c>
    </row>
    <row r="117" spans="1:6" ht="38.25">
      <c r="A117" s="57"/>
      <c r="B117" s="76"/>
      <c r="C117" s="76"/>
      <c r="D117" s="79" t="s">
        <v>151</v>
      </c>
      <c r="E117" s="106" t="s">
        <v>152</v>
      </c>
      <c r="F117" s="8">
        <v>128</v>
      </c>
    </row>
    <row r="118" spans="1:6" ht="25.5">
      <c r="A118" s="57"/>
      <c r="B118" s="76"/>
      <c r="C118" s="85" t="s">
        <v>79</v>
      </c>
      <c r="D118" s="85"/>
      <c r="E118" s="106" t="s">
        <v>72</v>
      </c>
      <c r="F118" s="8">
        <f>F119</f>
        <v>54764.4</v>
      </c>
    </row>
    <row r="119" spans="1:6" ht="38.25">
      <c r="A119" s="57"/>
      <c r="B119" s="76"/>
      <c r="C119" s="76"/>
      <c r="D119" s="85" t="s">
        <v>151</v>
      </c>
      <c r="E119" s="106" t="s">
        <v>152</v>
      </c>
      <c r="F119" s="8">
        <v>54764.4</v>
      </c>
    </row>
    <row r="120" spans="1:6" ht="76.5">
      <c r="A120" s="57"/>
      <c r="B120" s="76"/>
      <c r="C120" s="76" t="s">
        <v>80</v>
      </c>
      <c r="D120" s="76"/>
      <c r="E120" s="154" t="s">
        <v>344</v>
      </c>
      <c r="F120" s="8">
        <f>F121</f>
        <v>499750.2</v>
      </c>
    </row>
    <row r="121" spans="1:6" ht="38.25">
      <c r="A121" s="57"/>
      <c r="B121" s="76"/>
      <c r="C121" s="76"/>
      <c r="D121" s="85" t="s">
        <v>151</v>
      </c>
      <c r="E121" s="106" t="s">
        <v>152</v>
      </c>
      <c r="F121" s="8">
        <v>499750.2</v>
      </c>
    </row>
    <row r="122" spans="1:6" ht="178.5">
      <c r="A122" s="57"/>
      <c r="B122" s="76"/>
      <c r="C122" s="83" t="s">
        <v>81</v>
      </c>
      <c r="D122" s="221"/>
      <c r="E122" s="303" t="s">
        <v>345</v>
      </c>
      <c r="F122" s="8">
        <f>F123</f>
        <v>148530.5</v>
      </c>
    </row>
    <row r="123" spans="1:6" ht="38.25">
      <c r="A123" s="57"/>
      <c r="B123" s="76"/>
      <c r="C123" s="83"/>
      <c r="D123" s="83" t="s">
        <v>151</v>
      </c>
      <c r="E123" s="303" t="s">
        <v>152</v>
      </c>
      <c r="F123" s="8">
        <v>148530.5</v>
      </c>
    </row>
    <row r="124" spans="1:6" ht="51">
      <c r="A124" s="57"/>
      <c r="B124" s="76"/>
      <c r="C124" s="76" t="s">
        <v>82</v>
      </c>
      <c r="D124" s="82"/>
      <c r="E124" s="106" t="s">
        <v>346</v>
      </c>
      <c r="F124" s="8">
        <f>F125</f>
        <v>20075.5</v>
      </c>
    </row>
    <row r="125" spans="1:6" ht="38.25">
      <c r="A125" s="57"/>
      <c r="B125" s="76"/>
      <c r="C125" s="76"/>
      <c r="D125" s="85" t="s">
        <v>151</v>
      </c>
      <c r="E125" s="106" t="s">
        <v>152</v>
      </c>
      <c r="F125" s="8">
        <v>20075.5</v>
      </c>
    </row>
    <row r="126" spans="1:6" ht="38.25" customHeight="1">
      <c r="A126" s="57"/>
      <c r="B126" s="76"/>
      <c r="C126" s="76" t="s">
        <v>83</v>
      </c>
      <c r="D126" s="82"/>
      <c r="E126" s="106" t="s">
        <v>340</v>
      </c>
      <c r="F126" s="8">
        <f>F127</f>
        <v>14340.3</v>
      </c>
    </row>
    <row r="127" spans="1:6" ht="38.25">
      <c r="A127" s="57"/>
      <c r="B127" s="76"/>
      <c r="C127" s="76"/>
      <c r="D127" s="85" t="s">
        <v>151</v>
      </c>
      <c r="E127" s="106" t="s">
        <v>152</v>
      </c>
      <c r="F127" s="8">
        <v>14340.3</v>
      </c>
    </row>
    <row r="128" spans="1:6" ht="27">
      <c r="A128" s="300"/>
      <c r="B128" s="120"/>
      <c r="C128" s="58" t="s">
        <v>84</v>
      </c>
      <c r="D128" s="120"/>
      <c r="E128" s="121" t="s">
        <v>85</v>
      </c>
      <c r="F128" s="62">
        <f>F129+F132</f>
        <v>141939.8</v>
      </c>
    </row>
    <row r="129" spans="1:6" s="140" customFormat="1" ht="51">
      <c r="A129" s="57"/>
      <c r="B129" s="82"/>
      <c r="C129" s="76" t="s">
        <v>86</v>
      </c>
      <c r="D129" s="104"/>
      <c r="E129" s="206" t="s">
        <v>347</v>
      </c>
      <c r="F129" s="8">
        <f>F130</f>
        <v>133720.8</v>
      </c>
    </row>
    <row r="130" spans="1:6" ht="51">
      <c r="A130" s="57"/>
      <c r="B130" s="76"/>
      <c r="C130" s="76" t="s">
        <v>87</v>
      </c>
      <c r="D130" s="85"/>
      <c r="E130" s="160" t="s">
        <v>348</v>
      </c>
      <c r="F130" s="8">
        <f>F131</f>
        <v>133720.8</v>
      </c>
    </row>
    <row r="131" spans="1:6" ht="38.25">
      <c r="A131" s="57"/>
      <c r="B131" s="76"/>
      <c r="C131" s="76"/>
      <c r="D131" s="85" t="s">
        <v>151</v>
      </c>
      <c r="E131" s="106" t="s">
        <v>152</v>
      </c>
      <c r="F131" s="8">
        <f>141472.3-1463.9-6287.6</f>
        <v>133720.8</v>
      </c>
    </row>
    <row r="132" spans="1:6" ht="25.5">
      <c r="A132" s="57"/>
      <c r="B132" s="76"/>
      <c r="C132" s="85" t="s">
        <v>88</v>
      </c>
      <c r="D132" s="85"/>
      <c r="E132" s="106" t="s">
        <v>72</v>
      </c>
      <c r="F132" s="8">
        <f>F133</f>
        <v>8219</v>
      </c>
    </row>
    <row r="133" spans="1:6" ht="38.25">
      <c r="A133" s="57"/>
      <c r="B133" s="76"/>
      <c r="C133" s="76"/>
      <c r="D133" s="85" t="s">
        <v>151</v>
      </c>
      <c r="E133" s="106" t="s">
        <v>152</v>
      </c>
      <c r="F133" s="8">
        <f>8219</f>
        <v>8219</v>
      </c>
    </row>
    <row r="134" spans="1:6" ht="27">
      <c r="A134" s="57"/>
      <c r="B134" s="58" t="s">
        <v>238</v>
      </c>
      <c r="C134" s="59"/>
      <c r="D134" s="58"/>
      <c r="E134" s="187" t="s">
        <v>239</v>
      </c>
      <c r="F134" s="62">
        <f>F135</f>
        <v>39837.7</v>
      </c>
    </row>
    <row r="135" spans="1:6" s="140" customFormat="1" ht="25.5">
      <c r="A135" s="57"/>
      <c r="B135" s="82"/>
      <c r="C135" s="59" t="s">
        <v>63</v>
      </c>
      <c r="D135" s="59"/>
      <c r="E135" s="301" t="s">
        <v>293</v>
      </c>
      <c r="F135" s="101">
        <f>F136</f>
        <v>39837.7</v>
      </c>
    </row>
    <row r="136" spans="1:6" ht="27">
      <c r="A136" s="300"/>
      <c r="B136" s="80"/>
      <c r="C136" s="58" t="s">
        <v>89</v>
      </c>
      <c r="D136" s="80"/>
      <c r="E136" s="304" t="s">
        <v>90</v>
      </c>
      <c r="F136" s="62">
        <f>F137+F140+F142+F144</f>
        <v>39837.7</v>
      </c>
    </row>
    <row r="137" spans="1:6" s="140" customFormat="1" ht="51">
      <c r="A137" s="57"/>
      <c r="B137" s="76"/>
      <c r="C137" s="85" t="s">
        <v>91</v>
      </c>
      <c r="D137" s="85"/>
      <c r="E137" s="305" t="s">
        <v>349</v>
      </c>
      <c r="F137" s="8">
        <f>F138</f>
        <v>7981.2</v>
      </c>
    </row>
    <row r="138" spans="1:6" ht="25.5">
      <c r="A138" s="57"/>
      <c r="B138" s="76"/>
      <c r="C138" s="85" t="s">
        <v>92</v>
      </c>
      <c r="D138" s="76"/>
      <c r="E138" s="106" t="s">
        <v>573</v>
      </c>
      <c r="F138" s="8">
        <f>F139</f>
        <v>7981.2</v>
      </c>
    </row>
    <row r="139" spans="1:6" ht="38.25">
      <c r="A139" s="57"/>
      <c r="B139" s="76"/>
      <c r="C139" s="85"/>
      <c r="D139" s="79" t="s">
        <v>151</v>
      </c>
      <c r="E139" s="106" t="s">
        <v>152</v>
      </c>
      <c r="F139" s="8">
        <v>7981.2</v>
      </c>
    </row>
    <row r="140" spans="1:6" ht="25.5">
      <c r="A140" s="57"/>
      <c r="B140" s="76"/>
      <c r="C140" s="85" t="s">
        <v>93</v>
      </c>
      <c r="D140" s="79"/>
      <c r="E140" s="78" t="s">
        <v>279</v>
      </c>
      <c r="F140" s="8">
        <f>F141</f>
        <v>7490.4</v>
      </c>
    </row>
    <row r="141" spans="1:6" ht="38.25">
      <c r="A141" s="57"/>
      <c r="B141" s="76"/>
      <c r="C141" s="85"/>
      <c r="D141" s="85" t="s">
        <v>151</v>
      </c>
      <c r="E141" s="106" t="s">
        <v>152</v>
      </c>
      <c r="F141" s="8">
        <v>7490.4</v>
      </c>
    </row>
    <row r="142" spans="1:6" ht="25.5">
      <c r="A142" s="57"/>
      <c r="B142" s="76"/>
      <c r="C142" s="85" t="s">
        <v>94</v>
      </c>
      <c r="D142" s="79"/>
      <c r="E142" s="106" t="s">
        <v>72</v>
      </c>
      <c r="F142" s="8">
        <f>F143</f>
        <v>1860</v>
      </c>
    </row>
    <row r="143" spans="1:6" ht="38.25">
      <c r="A143" s="57"/>
      <c r="B143" s="76"/>
      <c r="C143" s="85"/>
      <c r="D143" s="79" t="s">
        <v>151</v>
      </c>
      <c r="E143" s="106" t="s">
        <v>152</v>
      </c>
      <c r="F143" s="8">
        <v>1860</v>
      </c>
    </row>
    <row r="144" spans="1:6" ht="12.75">
      <c r="A144" s="57"/>
      <c r="B144" s="76"/>
      <c r="C144" s="76" t="s">
        <v>95</v>
      </c>
      <c r="D144" s="85"/>
      <c r="E144" s="106" t="s">
        <v>298</v>
      </c>
      <c r="F144" s="8">
        <f>F145+F146+F147+F148+F149</f>
        <v>22506.1</v>
      </c>
    </row>
    <row r="145" spans="1:6" ht="76.5">
      <c r="A145" s="57"/>
      <c r="B145" s="76"/>
      <c r="C145" s="85"/>
      <c r="D145" s="76" t="s">
        <v>145</v>
      </c>
      <c r="E145" s="78" t="s">
        <v>564</v>
      </c>
      <c r="F145" s="8">
        <v>313.2</v>
      </c>
    </row>
    <row r="146" spans="1:6" ht="25.5">
      <c r="A146" s="57"/>
      <c r="B146" s="76"/>
      <c r="C146" s="85"/>
      <c r="D146" s="76" t="s">
        <v>146</v>
      </c>
      <c r="E146" s="78" t="s">
        <v>313</v>
      </c>
      <c r="F146" s="8">
        <v>2212.5</v>
      </c>
    </row>
    <row r="147" spans="1:6" ht="25.5">
      <c r="A147" s="57"/>
      <c r="B147" s="76"/>
      <c r="C147" s="85"/>
      <c r="D147" s="76" t="s">
        <v>149</v>
      </c>
      <c r="E147" s="171" t="s">
        <v>150</v>
      </c>
      <c r="F147" s="8">
        <v>2023.1</v>
      </c>
    </row>
    <row r="148" spans="1:6" ht="38.25">
      <c r="A148" s="57"/>
      <c r="B148" s="76"/>
      <c r="C148" s="85"/>
      <c r="D148" s="76" t="s">
        <v>151</v>
      </c>
      <c r="E148" s="106" t="s">
        <v>152</v>
      </c>
      <c r="F148" s="8">
        <v>6552.1</v>
      </c>
    </row>
    <row r="149" spans="1:6" ht="12.75">
      <c r="A149" s="57"/>
      <c r="B149" s="76"/>
      <c r="C149" s="85"/>
      <c r="D149" s="306" t="s">
        <v>147</v>
      </c>
      <c r="E149" s="78" t="s">
        <v>148</v>
      </c>
      <c r="F149" s="8">
        <v>11405.2</v>
      </c>
    </row>
    <row r="150" spans="1:6" ht="13.5">
      <c r="A150" s="57"/>
      <c r="B150" s="58" t="s">
        <v>240</v>
      </c>
      <c r="C150" s="59"/>
      <c r="D150" s="58"/>
      <c r="E150" s="248" t="s">
        <v>241</v>
      </c>
      <c r="F150" s="62">
        <f>F151</f>
        <v>29760.7</v>
      </c>
    </row>
    <row r="151" spans="1:6" s="140" customFormat="1" ht="25.5">
      <c r="A151" s="57"/>
      <c r="B151" s="82"/>
      <c r="C151" s="59" t="s">
        <v>63</v>
      </c>
      <c r="D151" s="59"/>
      <c r="E151" s="301" t="s">
        <v>293</v>
      </c>
      <c r="F151" s="101">
        <f>F152+F158+F161+F169</f>
        <v>29760.7</v>
      </c>
    </row>
    <row r="152" spans="1:6" s="333" customFormat="1" ht="24" customHeight="1">
      <c r="A152" s="300"/>
      <c r="B152" s="58"/>
      <c r="C152" s="58" t="s">
        <v>66</v>
      </c>
      <c r="D152" s="60"/>
      <c r="E152" s="72" t="s">
        <v>67</v>
      </c>
      <c r="F152" s="62">
        <f>F153+F155</f>
        <v>1184</v>
      </c>
    </row>
    <row r="153" spans="1:6" ht="38.25" customHeight="1">
      <c r="A153" s="57"/>
      <c r="B153" s="82"/>
      <c r="C153" s="85" t="s">
        <v>74</v>
      </c>
      <c r="D153" s="85"/>
      <c r="E153" s="106" t="s">
        <v>340</v>
      </c>
      <c r="F153" s="8">
        <f>F154</f>
        <v>163.5</v>
      </c>
    </row>
    <row r="154" spans="1:6" ht="25.5">
      <c r="A154" s="57"/>
      <c r="B154" s="82"/>
      <c r="C154" s="76"/>
      <c r="D154" s="282" t="s">
        <v>146</v>
      </c>
      <c r="E154" s="78" t="s">
        <v>313</v>
      </c>
      <c r="F154" s="8">
        <v>163.5</v>
      </c>
    </row>
    <row r="155" spans="1:6" ht="63.75">
      <c r="A155" s="57"/>
      <c r="B155" s="82"/>
      <c r="C155" s="76" t="s">
        <v>96</v>
      </c>
      <c r="D155" s="76"/>
      <c r="E155" s="190" t="s">
        <v>350</v>
      </c>
      <c r="F155" s="8">
        <f>F156+F157</f>
        <v>1020.5</v>
      </c>
    </row>
    <row r="156" spans="1:6" ht="76.5">
      <c r="A156" s="57"/>
      <c r="B156" s="82"/>
      <c r="C156" s="76"/>
      <c r="D156" s="79" t="s">
        <v>145</v>
      </c>
      <c r="E156" s="78" t="s">
        <v>564</v>
      </c>
      <c r="F156" s="8">
        <v>567</v>
      </c>
    </row>
    <row r="157" spans="1:6" ht="25.5">
      <c r="A157" s="57"/>
      <c r="B157" s="82"/>
      <c r="C157" s="76"/>
      <c r="D157" s="79" t="s">
        <v>146</v>
      </c>
      <c r="E157" s="78" t="s">
        <v>313</v>
      </c>
      <c r="F157" s="8">
        <v>453.5</v>
      </c>
    </row>
    <row r="158" spans="1:6" ht="25.5" customHeight="1">
      <c r="A158" s="57"/>
      <c r="B158" s="82"/>
      <c r="C158" s="58" t="s">
        <v>76</v>
      </c>
      <c r="D158" s="120"/>
      <c r="E158" s="121" t="s">
        <v>342</v>
      </c>
      <c r="F158" s="73">
        <f>F159</f>
        <v>215.1</v>
      </c>
    </row>
    <row r="159" spans="1:6" ht="38.25" customHeight="1">
      <c r="A159" s="57"/>
      <c r="B159" s="76"/>
      <c r="C159" s="76" t="s">
        <v>83</v>
      </c>
      <c r="D159" s="82"/>
      <c r="E159" s="106" t="s">
        <v>340</v>
      </c>
      <c r="F159" s="8">
        <f>F160</f>
        <v>215.1</v>
      </c>
    </row>
    <row r="160" spans="1:6" ht="25.5">
      <c r="A160" s="57"/>
      <c r="B160" s="76"/>
      <c r="C160" s="76"/>
      <c r="D160" s="85" t="s">
        <v>146</v>
      </c>
      <c r="E160" s="78" t="s">
        <v>313</v>
      </c>
      <c r="F160" s="8">
        <v>215.1</v>
      </c>
    </row>
    <row r="161" spans="1:6" ht="27">
      <c r="A161" s="300"/>
      <c r="B161" s="58"/>
      <c r="C161" s="58" t="s">
        <v>97</v>
      </c>
      <c r="D161" s="58"/>
      <c r="E161" s="307" t="s">
        <v>98</v>
      </c>
      <c r="F161" s="62">
        <f>F162+F165+F167</f>
        <v>5397.9</v>
      </c>
    </row>
    <row r="162" spans="1:6" s="140" customFormat="1" ht="45.75" customHeight="1">
      <c r="A162" s="57"/>
      <c r="B162" s="80"/>
      <c r="C162" s="76" t="s">
        <v>99</v>
      </c>
      <c r="D162" s="80"/>
      <c r="E162" s="105" t="s">
        <v>307</v>
      </c>
      <c r="F162" s="8">
        <f>F163</f>
        <v>4327.9</v>
      </c>
    </row>
    <row r="163" spans="1:6" ht="38.25">
      <c r="A163" s="57"/>
      <c r="B163" s="76"/>
      <c r="C163" s="76" t="s">
        <v>100</v>
      </c>
      <c r="D163" s="76"/>
      <c r="E163" s="308" t="s">
        <v>351</v>
      </c>
      <c r="F163" s="8">
        <f>F164</f>
        <v>4327.9</v>
      </c>
    </row>
    <row r="164" spans="1:6" ht="38.25">
      <c r="A164" s="57"/>
      <c r="B164" s="76"/>
      <c r="C164" s="76"/>
      <c r="D164" s="85" t="s">
        <v>151</v>
      </c>
      <c r="E164" s="106" t="s">
        <v>152</v>
      </c>
      <c r="F164" s="8">
        <v>4327.9</v>
      </c>
    </row>
    <row r="165" spans="1:6" ht="25.5">
      <c r="A165" s="280"/>
      <c r="B165" s="85"/>
      <c r="C165" s="85" t="s">
        <v>101</v>
      </c>
      <c r="D165" s="85"/>
      <c r="E165" s="105" t="s">
        <v>102</v>
      </c>
      <c r="F165" s="8">
        <f>F166</f>
        <v>1030</v>
      </c>
    </row>
    <row r="166" spans="1:6" ht="38.25">
      <c r="A166" s="280"/>
      <c r="B166" s="309"/>
      <c r="C166" s="85"/>
      <c r="D166" s="85" t="s">
        <v>151</v>
      </c>
      <c r="E166" s="106" t="s">
        <v>152</v>
      </c>
      <c r="F166" s="8">
        <v>1030</v>
      </c>
    </row>
    <row r="167" spans="1:6" ht="25.5">
      <c r="A167" s="280"/>
      <c r="B167" s="309"/>
      <c r="C167" s="85" t="s">
        <v>103</v>
      </c>
      <c r="D167" s="85"/>
      <c r="E167" s="106" t="s">
        <v>72</v>
      </c>
      <c r="F167" s="8">
        <f>F168</f>
        <v>40</v>
      </c>
    </row>
    <row r="168" spans="1:6" ht="38.25">
      <c r="A168" s="280"/>
      <c r="B168" s="309"/>
      <c r="C168" s="85"/>
      <c r="D168" s="85" t="s">
        <v>151</v>
      </c>
      <c r="E168" s="106" t="s">
        <v>152</v>
      </c>
      <c r="F168" s="8">
        <v>40</v>
      </c>
    </row>
    <row r="169" spans="1:6" ht="27">
      <c r="A169" s="310"/>
      <c r="B169" s="107"/>
      <c r="C169" s="107" t="s">
        <v>104</v>
      </c>
      <c r="D169" s="107"/>
      <c r="E169" s="61" t="s">
        <v>105</v>
      </c>
      <c r="F169" s="62">
        <f>F170+F174+F177+F179</f>
        <v>22963.7</v>
      </c>
    </row>
    <row r="170" spans="1:6" s="140" customFormat="1" ht="25.5">
      <c r="A170" s="280"/>
      <c r="B170" s="85"/>
      <c r="C170" s="85" t="s">
        <v>352</v>
      </c>
      <c r="D170" s="85"/>
      <c r="E170" s="160" t="s">
        <v>334</v>
      </c>
      <c r="F170" s="8">
        <f>F171+F172+F173</f>
        <v>15734.7</v>
      </c>
    </row>
    <row r="171" spans="1:6" s="140" customFormat="1" ht="76.5">
      <c r="A171" s="280"/>
      <c r="B171" s="85"/>
      <c r="C171" s="85"/>
      <c r="D171" s="85" t="s">
        <v>145</v>
      </c>
      <c r="E171" s="78" t="s">
        <v>564</v>
      </c>
      <c r="F171" s="8">
        <f>13164.4+883.7</f>
        <v>14048.1</v>
      </c>
    </row>
    <row r="172" spans="1:6" s="140" customFormat="1" ht="25.5">
      <c r="A172" s="280"/>
      <c r="B172" s="85"/>
      <c r="C172" s="85"/>
      <c r="D172" s="85" t="s">
        <v>146</v>
      </c>
      <c r="E172" s="78" t="s">
        <v>313</v>
      </c>
      <c r="F172" s="8">
        <v>1685.7</v>
      </c>
    </row>
    <row r="173" spans="1:6" s="140" customFormat="1" ht="12.75">
      <c r="A173" s="280"/>
      <c r="B173" s="85"/>
      <c r="C173" s="85"/>
      <c r="D173" s="85" t="s">
        <v>147</v>
      </c>
      <c r="E173" s="78" t="s">
        <v>148</v>
      </c>
      <c r="F173" s="8">
        <v>0.9</v>
      </c>
    </row>
    <row r="174" spans="1:6" s="140" customFormat="1" ht="38.25">
      <c r="A174" s="280"/>
      <c r="B174" s="309"/>
      <c r="C174" s="85" t="s">
        <v>106</v>
      </c>
      <c r="D174" s="85"/>
      <c r="E174" s="160" t="s">
        <v>308</v>
      </c>
      <c r="F174" s="8">
        <f>F175</f>
        <v>6193.7</v>
      </c>
    </row>
    <row r="175" spans="1:6" ht="63.75">
      <c r="A175" s="280"/>
      <c r="B175" s="309"/>
      <c r="C175" s="85" t="s">
        <v>107</v>
      </c>
      <c r="D175" s="85"/>
      <c r="E175" s="160" t="s">
        <v>353</v>
      </c>
      <c r="F175" s="8">
        <f>F176</f>
        <v>6193.7</v>
      </c>
    </row>
    <row r="176" spans="1:6" ht="38.25">
      <c r="A176" s="280"/>
      <c r="B176" s="309"/>
      <c r="C176" s="85"/>
      <c r="D176" s="85" t="s">
        <v>151</v>
      </c>
      <c r="E176" s="106" t="s">
        <v>152</v>
      </c>
      <c r="F176" s="8">
        <v>6193.7</v>
      </c>
    </row>
    <row r="177" spans="1:6" ht="25.5">
      <c r="A177" s="280"/>
      <c r="B177" s="85"/>
      <c r="C177" s="85" t="s">
        <v>108</v>
      </c>
      <c r="D177" s="85"/>
      <c r="E177" s="105" t="s">
        <v>109</v>
      </c>
      <c r="F177" s="8">
        <f>F178</f>
        <v>979.6</v>
      </c>
    </row>
    <row r="178" spans="1:6" ht="38.25">
      <c r="A178" s="280"/>
      <c r="B178" s="85"/>
      <c r="C178" s="85"/>
      <c r="D178" s="85" t="s">
        <v>151</v>
      </c>
      <c r="E178" s="106" t="s">
        <v>152</v>
      </c>
      <c r="F178" s="8">
        <v>979.6</v>
      </c>
    </row>
    <row r="179" spans="1:6" ht="25.5">
      <c r="A179" s="280"/>
      <c r="B179" s="309"/>
      <c r="C179" s="85" t="s">
        <v>110</v>
      </c>
      <c r="D179" s="85"/>
      <c r="E179" s="106" t="s">
        <v>72</v>
      </c>
      <c r="F179" s="8">
        <f>F180</f>
        <v>55.7</v>
      </c>
    </row>
    <row r="180" spans="1:6" ht="38.25">
      <c r="A180" s="280"/>
      <c r="B180" s="309"/>
      <c r="C180" s="85"/>
      <c r="D180" s="85" t="s">
        <v>151</v>
      </c>
      <c r="E180" s="106" t="s">
        <v>152</v>
      </c>
      <c r="F180" s="8">
        <v>55.7</v>
      </c>
    </row>
    <row r="181" spans="1:6" ht="12.75">
      <c r="A181" s="57"/>
      <c r="B181" s="59" t="s">
        <v>156</v>
      </c>
      <c r="C181" s="59"/>
      <c r="D181" s="59"/>
      <c r="E181" s="186" t="s">
        <v>157</v>
      </c>
      <c r="F181" s="101">
        <f>F182+F204</f>
        <v>49561.4</v>
      </c>
    </row>
    <row r="182" spans="1:6" ht="13.5">
      <c r="A182" s="300"/>
      <c r="B182" s="58" t="s">
        <v>162</v>
      </c>
      <c r="C182" s="58"/>
      <c r="D182" s="58"/>
      <c r="E182" s="254" t="s">
        <v>192</v>
      </c>
      <c r="F182" s="62">
        <f>F183</f>
        <v>12787.000000000002</v>
      </c>
    </row>
    <row r="183" spans="1:6" s="140" customFormat="1" ht="25.5">
      <c r="A183" s="57"/>
      <c r="B183" s="82"/>
      <c r="C183" s="59" t="s">
        <v>63</v>
      </c>
      <c r="D183" s="59"/>
      <c r="E183" s="301" t="s">
        <v>293</v>
      </c>
      <c r="F183" s="101">
        <f>F184+F190+F201</f>
        <v>12787.000000000002</v>
      </c>
    </row>
    <row r="184" spans="1:6" s="333" customFormat="1" ht="27">
      <c r="A184" s="300"/>
      <c r="B184" s="58"/>
      <c r="C184" s="58" t="s">
        <v>66</v>
      </c>
      <c r="D184" s="60"/>
      <c r="E184" s="72" t="s">
        <v>67</v>
      </c>
      <c r="F184" s="62">
        <f>F185+F187</f>
        <v>848.1999999999999</v>
      </c>
    </row>
    <row r="185" spans="1:6" ht="39">
      <c r="A185" s="300"/>
      <c r="B185" s="58"/>
      <c r="C185" s="76" t="s">
        <v>73</v>
      </c>
      <c r="D185" s="76"/>
      <c r="E185" s="232" t="s">
        <v>339</v>
      </c>
      <c r="F185" s="8">
        <f>F186</f>
        <v>542.8</v>
      </c>
    </row>
    <row r="186" spans="1:6" ht="26.25">
      <c r="A186" s="300"/>
      <c r="B186" s="58"/>
      <c r="C186" s="58"/>
      <c r="D186" s="85" t="s">
        <v>149</v>
      </c>
      <c r="E186" s="171" t="s">
        <v>150</v>
      </c>
      <c r="F186" s="8">
        <v>542.8</v>
      </c>
    </row>
    <row r="187" spans="1:6" ht="38.25" customHeight="1">
      <c r="A187" s="57"/>
      <c r="B187" s="82"/>
      <c r="C187" s="85" t="s">
        <v>74</v>
      </c>
      <c r="D187" s="85"/>
      <c r="E187" s="106" t="s">
        <v>340</v>
      </c>
      <c r="F187" s="8">
        <f>F188+F189</f>
        <v>305.4</v>
      </c>
    </row>
    <row r="188" spans="1:6" ht="25.5">
      <c r="A188" s="57"/>
      <c r="B188" s="82"/>
      <c r="C188" s="85"/>
      <c r="D188" s="85" t="s">
        <v>146</v>
      </c>
      <c r="E188" s="78" t="s">
        <v>313</v>
      </c>
      <c r="F188" s="8">
        <v>4.6</v>
      </c>
    </row>
    <row r="189" spans="1:6" ht="26.25">
      <c r="A189" s="300"/>
      <c r="B189" s="58"/>
      <c r="C189" s="58"/>
      <c r="D189" s="85" t="s">
        <v>149</v>
      </c>
      <c r="E189" s="171" t="s">
        <v>150</v>
      </c>
      <c r="F189" s="8">
        <f>305.4-4.6</f>
        <v>300.79999999999995</v>
      </c>
    </row>
    <row r="190" spans="1:6" s="333" customFormat="1" ht="25.5" customHeight="1">
      <c r="A190" s="300"/>
      <c r="B190" s="58"/>
      <c r="C190" s="58" t="s">
        <v>76</v>
      </c>
      <c r="D190" s="60"/>
      <c r="E190" s="121" t="s">
        <v>342</v>
      </c>
      <c r="F190" s="62">
        <f>F196+F199+F194+F191</f>
        <v>11908.800000000001</v>
      </c>
    </row>
    <row r="191" spans="1:6" ht="38.25">
      <c r="A191" s="57"/>
      <c r="B191" s="82"/>
      <c r="C191" s="85" t="s">
        <v>83</v>
      </c>
      <c r="D191" s="85"/>
      <c r="E191" s="106" t="s">
        <v>340</v>
      </c>
      <c r="F191" s="8">
        <f>F192+F193</f>
        <v>545</v>
      </c>
    </row>
    <row r="192" spans="1:6" ht="25.5">
      <c r="A192" s="57"/>
      <c r="B192" s="82"/>
      <c r="C192" s="85"/>
      <c r="D192" s="85" t="s">
        <v>146</v>
      </c>
      <c r="E192" s="78" t="s">
        <v>313</v>
      </c>
      <c r="F192" s="8">
        <v>8.2</v>
      </c>
    </row>
    <row r="193" spans="1:6" ht="26.25">
      <c r="A193" s="300"/>
      <c r="B193" s="58"/>
      <c r="C193" s="58"/>
      <c r="D193" s="85" t="s">
        <v>149</v>
      </c>
      <c r="E193" s="171" t="s">
        <v>150</v>
      </c>
      <c r="F193" s="8">
        <f>545-8.2</f>
        <v>536.8</v>
      </c>
    </row>
    <row r="194" spans="1:6" ht="77.25">
      <c r="A194" s="300"/>
      <c r="B194" s="58"/>
      <c r="C194" s="85" t="s">
        <v>111</v>
      </c>
      <c r="D194" s="85"/>
      <c r="E194" s="311" t="s">
        <v>354</v>
      </c>
      <c r="F194" s="8">
        <f>F195</f>
        <v>365.4</v>
      </c>
    </row>
    <row r="195" spans="1:6" ht="26.25">
      <c r="A195" s="300"/>
      <c r="B195" s="58"/>
      <c r="C195" s="85"/>
      <c r="D195" s="85" t="s">
        <v>149</v>
      </c>
      <c r="E195" s="171" t="s">
        <v>150</v>
      </c>
      <c r="F195" s="8">
        <v>365.4</v>
      </c>
    </row>
    <row r="196" spans="1:6" ht="33" customHeight="1">
      <c r="A196" s="300"/>
      <c r="B196" s="58"/>
      <c r="C196" s="76" t="s">
        <v>112</v>
      </c>
      <c r="D196" s="76"/>
      <c r="E196" s="154" t="s">
        <v>299</v>
      </c>
      <c r="F196" s="8">
        <f>F197+F198</f>
        <v>6060.8</v>
      </c>
    </row>
    <row r="197" spans="1:6" ht="26.25">
      <c r="A197" s="300"/>
      <c r="B197" s="58"/>
      <c r="C197" s="58"/>
      <c r="D197" s="85" t="s">
        <v>149</v>
      </c>
      <c r="E197" s="171" t="s">
        <v>150</v>
      </c>
      <c r="F197" s="8">
        <v>1606.2</v>
      </c>
    </row>
    <row r="198" spans="1:6" ht="39">
      <c r="A198" s="300"/>
      <c r="B198" s="58"/>
      <c r="C198" s="58"/>
      <c r="D198" s="85" t="s">
        <v>151</v>
      </c>
      <c r="E198" s="106" t="s">
        <v>152</v>
      </c>
      <c r="F198" s="8">
        <v>4454.6</v>
      </c>
    </row>
    <row r="199" spans="1:6" ht="26.25">
      <c r="A199" s="300"/>
      <c r="B199" s="58"/>
      <c r="C199" s="76" t="s">
        <v>113</v>
      </c>
      <c r="D199" s="82"/>
      <c r="E199" s="302" t="s">
        <v>300</v>
      </c>
      <c r="F199" s="8">
        <f>F200</f>
        <v>4937.6</v>
      </c>
    </row>
    <row r="200" spans="1:6" ht="39">
      <c r="A200" s="300"/>
      <c r="B200" s="58"/>
      <c r="C200" s="76"/>
      <c r="D200" s="85" t="s">
        <v>151</v>
      </c>
      <c r="E200" s="106" t="s">
        <v>152</v>
      </c>
      <c r="F200" s="8">
        <v>4937.6</v>
      </c>
    </row>
    <row r="201" spans="1:6" s="333" customFormat="1" ht="27">
      <c r="A201" s="300"/>
      <c r="B201" s="58"/>
      <c r="C201" s="58" t="s">
        <v>84</v>
      </c>
      <c r="D201" s="60"/>
      <c r="E201" s="72" t="s">
        <v>85</v>
      </c>
      <c r="F201" s="62">
        <f>F202</f>
        <v>30</v>
      </c>
    </row>
    <row r="202" spans="1:6" ht="39" customHeight="1">
      <c r="A202" s="300"/>
      <c r="B202" s="58"/>
      <c r="C202" s="85" t="s">
        <v>114</v>
      </c>
      <c r="D202" s="85"/>
      <c r="E202" s="305" t="s">
        <v>574</v>
      </c>
      <c r="F202" s="8">
        <f>F203</f>
        <v>30</v>
      </c>
    </row>
    <row r="203" spans="1:6" ht="26.25">
      <c r="A203" s="300"/>
      <c r="B203" s="58"/>
      <c r="C203" s="85"/>
      <c r="D203" s="85" t="s">
        <v>149</v>
      </c>
      <c r="E203" s="171" t="s">
        <v>150</v>
      </c>
      <c r="F203" s="8">
        <v>30</v>
      </c>
    </row>
    <row r="204" spans="1:6" ht="13.5">
      <c r="A204" s="300"/>
      <c r="B204" s="58" t="s">
        <v>249</v>
      </c>
      <c r="C204" s="58"/>
      <c r="D204" s="58"/>
      <c r="E204" s="254" t="s">
        <v>250</v>
      </c>
      <c r="F204" s="101">
        <f>F205</f>
        <v>36774.4</v>
      </c>
    </row>
    <row r="205" spans="1:6" s="140" customFormat="1" ht="25.5">
      <c r="A205" s="57"/>
      <c r="B205" s="82"/>
      <c r="C205" s="59" t="s">
        <v>63</v>
      </c>
      <c r="D205" s="59"/>
      <c r="E205" s="301" t="s">
        <v>293</v>
      </c>
      <c r="F205" s="101">
        <f>F206</f>
        <v>36774.4</v>
      </c>
    </row>
    <row r="206" spans="1:6" s="333" customFormat="1" ht="22.5" customHeight="1">
      <c r="A206" s="300"/>
      <c r="B206" s="58"/>
      <c r="C206" s="58" t="s">
        <v>66</v>
      </c>
      <c r="D206" s="60"/>
      <c r="E206" s="72" t="s">
        <v>67</v>
      </c>
      <c r="F206" s="62">
        <f>F207</f>
        <v>36774.4</v>
      </c>
    </row>
    <row r="207" spans="1:6" ht="63.75">
      <c r="A207" s="57"/>
      <c r="B207" s="82"/>
      <c r="C207" s="76" t="s">
        <v>96</v>
      </c>
      <c r="D207" s="76"/>
      <c r="E207" s="190" t="s">
        <v>350</v>
      </c>
      <c r="F207" s="8">
        <f>F208</f>
        <v>36774.4</v>
      </c>
    </row>
    <row r="208" spans="1:6" ht="26.25">
      <c r="A208" s="300"/>
      <c r="B208" s="58"/>
      <c r="C208" s="85"/>
      <c r="D208" s="85" t="s">
        <v>149</v>
      </c>
      <c r="E208" s="171" t="s">
        <v>150</v>
      </c>
      <c r="F208" s="8">
        <v>36774.4</v>
      </c>
    </row>
    <row r="209" spans="1:10" ht="29.25">
      <c r="A209" s="65" t="s">
        <v>193</v>
      </c>
      <c r="B209" s="58"/>
      <c r="C209" s="58"/>
      <c r="D209" s="58"/>
      <c r="E209" s="66" t="s">
        <v>194</v>
      </c>
      <c r="F209" s="67">
        <f>F210+F233</f>
        <v>96430</v>
      </c>
      <c r="G209" s="149"/>
      <c r="H209" s="150"/>
      <c r="I209" s="150"/>
      <c r="J209" s="150"/>
    </row>
    <row r="210" spans="1:7" ht="12.75">
      <c r="A210" s="57"/>
      <c r="B210" s="68" t="s">
        <v>212</v>
      </c>
      <c r="C210" s="69"/>
      <c r="D210" s="69"/>
      <c r="E210" s="70" t="s">
        <v>213</v>
      </c>
      <c r="F210" s="71">
        <f>F211+F221+F226</f>
        <v>94849.9</v>
      </c>
      <c r="G210" s="149"/>
    </row>
    <row r="211" spans="1:7" ht="54">
      <c r="A211" s="57"/>
      <c r="B211" s="58" t="s">
        <v>217</v>
      </c>
      <c r="C211" s="59"/>
      <c r="D211" s="151"/>
      <c r="E211" s="72" t="s">
        <v>173</v>
      </c>
      <c r="F211" s="73">
        <f>F212</f>
        <v>26355.1</v>
      </c>
      <c r="G211" s="149"/>
    </row>
    <row r="212" spans="1:7" s="335" customFormat="1" ht="38.25">
      <c r="A212" s="57"/>
      <c r="B212" s="59"/>
      <c r="C212" s="68" t="s">
        <v>355</v>
      </c>
      <c r="D212" s="76"/>
      <c r="E212" s="152" t="s">
        <v>356</v>
      </c>
      <c r="F212" s="71">
        <f>F213</f>
        <v>26355.1</v>
      </c>
      <c r="G212" s="338"/>
    </row>
    <row r="213" spans="1:7" ht="27">
      <c r="A213" s="57"/>
      <c r="B213" s="58"/>
      <c r="C213" s="58" t="s">
        <v>357</v>
      </c>
      <c r="D213" s="58"/>
      <c r="E213" s="72" t="s">
        <v>358</v>
      </c>
      <c r="F213" s="73">
        <f>F214+F218</f>
        <v>26355.1</v>
      </c>
      <c r="G213" s="149"/>
    </row>
    <row r="214" spans="1:7" ht="25.5">
      <c r="A214" s="57"/>
      <c r="B214" s="59"/>
      <c r="C214" s="76" t="s">
        <v>359</v>
      </c>
      <c r="D214" s="82"/>
      <c r="E214" s="153" t="s">
        <v>334</v>
      </c>
      <c r="F214" s="8">
        <f>F215+F216+F217</f>
        <v>26135</v>
      </c>
      <c r="G214" s="149"/>
    </row>
    <row r="215" spans="1:7" ht="76.5">
      <c r="A215" s="57"/>
      <c r="B215" s="59"/>
      <c r="C215" s="76"/>
      <c r="D215" s="79" t="s">
        <v>145</v>
      </c>
      <c r="E215" s="78" t="s">
        <v>564</v>
      </c>
      <c r="F215" s="8">
        <f>22290.3+1421.8</f>
        <v>23712.1</v>
      </c>
      <c r="G215" s="149"/>
    </row>
    <row r="216" spans="1:7" ht="25.5">
      <c r="A216" s="57"/>
      <c r="B216" s="59"/>
      <c r="C216" s="76"/>
      <c r="D216" s="79" t="s">
        <v>146</v>
      </c>
      <c r="E216" s="78" t="s">
        <v>313</v>
      </c>
      <c r="F216" s="8">
        <v>2391.9</v>
      </c>
      <c r="G216" s="149"/>
    </row>
    <row r="217" spans="1:7" ht="12.75">
      <c r="A217" s="57"/>
      <c r="B217" s="59"/>
      <c r="C217" s="76"/>
      <c r="D217" s="79" t="s">
        <v>147</v>
      </c>
      <c r="E217" s="78" t="s">
        <v>148</v>
      </c>
      <c r="F217" s="8">
        <v>31</v>
      </c>
      <c r="G217" s="149"/>
    </row>
    <row r="218" spans="1:7" ht="38.25">
      <c r="A218" s="57"/>
      <c r="B218" s="59"/>
      <c r="C218" s="76" t="s">
        <v>360</v>
      </c>
      <c r="D218" s="82"/>
      <c r="E218" s="153" t="s">
        <v>255</v>
      </c>
      <c r="F218" s="8">
        <f>F219+F220</f>
        <v>220.1</v>
      </c>
      <c r="G218" s="149"/>
    </row>
    <row r="219" spans="1:7" ht="76.5">
      <c r="A219" s="57"/>
      <c r="B219" s="59"/>
      <c r="C219" s="76"/>
      <c r="D219" s="79" t="s">
        <v>145</v>
      </c>
      <c r="E219" s="78" t="s">
        <v>564</v>
      </c>
      <c r="F219" s="8">
        <v>211.7</v>
      </c>
      <c r="G219" s="149"/>
    </row>
    <row r="220" spans="1:7" ht="25.5">
      <c r="A220" s="57"/>
      <c r="B220" s="59"/>
      <c r="C220" s="76"/>
      <c r="D220" s="79" t="s">
        <v>146</v>
      </c>
      <c r="E220" s="78" t="s">
        <v>313</v>
      </c>
      <c r="F220" s="8">
        <v>8.4</v>
      </c>
      <c r="G220" s="149"/>
    </row>
    <row r="221" spans="1:7" ht="13.5">
      <c r="A221" s="57"/>
      <c r="B221" s="58" t="s">
        <v>177</v>
      </c>
      <c r="C221" s="59"/>
      <c r="D221" s="60"/>
      <c r="E221" s="72" t="s">
        <v>218</v>
      </c>
      <c r="F221" s="73">
        <f>F222</f>
        <v>18147.699999999997</v>
      </c>
      <c r="G221" s="149"/>
    </row>
    <row r="222" spans="1:7" ht="39">
      <c r="A222" s="57"/>
      <c r="B222" s="58"/>
      <c r="C222" s="68" t="s">
        <v>355</v>
      </c>
      <c r="D222" s="76"/>
      <c r="E222" s="152" t="s">
        <v>356</v>
      </c>
      <c r="F222" s="71">
        <f>F223</f>
        <v>18147.699999999997</v>
      </c>
      <c r="G222" s="149"/>
    </row>
    <row r="223" spans="1:7" ht="29.25" customHeight="1">
      <c r="A223" s="57"/>
      <c r="B223" s="58"/>
      <c r="C223" s="58" t="s">
        <v>361</v>
      </c>
      <c r="D223" s="58"/>
      <c r="E223" s="72" t="s">
        <v>362</v>
      </c>
      <c r="F223" s="73">
        <f>F224</f>
        <v>18147.699999999997</v>
      </c>
      <c r="G223" s="149"/>
    </row>
    <row r="224" spans="1:6" s="155" customFormat="1" ht="25.5">
      <c r="A224" s="57"/>
      <c r="B224" s="76"/>
      <c r="C224" s="76" t="s">
        <v>363</v>
      </c>
      <c r="D224" s="79"/>
      <c r="E224" s="154" t="s">
        <v>174</v>
      </c>
      <c r="F224" s="87">
        <f>F225</f>
        <v>18147.699999999997</v>
      </c>
    </row>
    <row r="225" spans="1:6" s="155" customFormat="1" ht="12.75">
      <c r="A225" s="57"/>
      <c r="B225" s="76"/>
      <c r="C225" s="156"/>
      <c r="D225" s="79" t="s">
        <v>147</v>
      </c>
      <c r="E225" s="78" t="s">
        <v>148</v>
      </c>
      <c r="F225" s="87">
        <f>31436.3-12983.5-8352.6+8047.5</f>
        <v>18147.699999999997</v>
      </c>
    </row>
    <row r="226" spans="1:7" ht="13.5">
      <c r="A226" s="57"/>
      <c r="B226" s="58" t="s">
        <v>181</v>
      </c>
      <c r="C226" s="59"/>
      <c r="D226" s="60"/>
      <c r="E226" s="72" t="s">
        <v>219</v>
      </c>
      <c r="F226" s="73">
        <f>F227</f>
        <v>50347.1</v>
      </c>
      <c r="G226" s="149"/>
    </row>
    <row r="227" spans="1:7" ht="39">
      <c r="A227" s="57"/>
      <c r="B227" s="58"/>
      <c r="C227" s="68" t="s">
        <v>355</v>
      </c>
      <c r="D227" s="76"/>
      <c r="E227" s="152" t="s">
        <v>356</v>
      </c>
      <c r="F227" s="71">
        <f>F228</f>
        <v>50347.1</v>
      </c>
      <c r="G227" s="149"/>
    </row>
    <row r="228" spans="1:7" ht="29.25" customHeight="1">
      <c r="A228" s="57"/>
      <c r="B228" s="58"/>
      <c r="C228" s="58" t="s">
        <v>361</v>
      </c>
      <c r="D228" s="58"/>
      <c r="E228" s="72" t="s">
        <v>362</v>
      </c>
      <c r="F228" s="87">
        <f>F229</f>
        <v>50347.1</v>
      </c>
      <c r="G228" s="149"/>
    </row>
    <row r="229" spans="1:7" ht="26.25">
      <c r="A229" s="57"/>
      <c r="B229" s="58"/>
      <c r="C229" s="85" t="s">
        <v>364</v>
      </c>
      <c r="D229" s="157"/>
      <c r="E229" s="158" t="s">
        <v>260</v>
      </c>
      <c r="F229" s="87">
        <f>F230+F231+F232</f>
        <v>50347.1</v>
      </c>
      <c r="G229" s="149"/>
    </row>
    <row r="230" spans="1:7" ht="77.25">
      <c r="A230" s="57"/>
      <c r="B230" s="58"/>
      <c r="C230" s="85"/>
      <c r="D230" s="157" t="s">
        <v>145</v>
      </c>
      <c r="E230" s="78" t="s">
        <v>564</v>
      </c>
      <c r="F230" s="87">
        <f>41713+2736.5</f>
        <v>44449.5</v>
      </c>
      <c r="G230" s="149"/>
    </row>
    <row r="231" spans="1:7" ht="26.25">
      <c r="A231" s="57"/>
      <c r="B231" s="58"/>
      <c r="C231" s="85"/>
      <c r="D231" s="157" t="s">
        <v>146</v>
      </c>
      <c r="E231" s="158" t="s">
        <v>313</v>
      </c>
      <c r="F231" s="87">
        <v>2446</v>
      </c>
      <c r="G231" s="149"/>
    </row>
    <row r="232" spans="1:7" ht="13.5">
      <c r="A232" s="57"/>
      <c r="B232" s="58"/>
      <c r="C232" s="85"/>
      <c r="D232" s="157" t="s">
        <v>147</v>
      </c>
      <c r="E232" s="158" t="s">
        <v>148</v>
      </c>
      <c r="F232" s="87">
        <v>3451.6</v>
      </c>
      <c r="G232" s="149"/>
    </row>
    <row r="233" spans="1:7" ht="25.5">
      <c r="A233" s="57"/>
      <c r="B233" s="59" t="s">
        <v>179</v>
      </c>
      <c r="C233" s="59"/>
      <c r="D233" s="59"/>
      <c r="E233" s="159" t="s">
        <v>245</v>
      </c>
      <c r="F233" s="71">
        <f>F234</f>
        <v>1580.1</v>
      </c>
      <c r="G233" s="149"/>
    </row>
    <row r="234" spans="1:7" ht="27">
      <c r="A234" s="57"/>
      <c r="B234" s="58" t="s">
        <v>180</v>
      </c>
      <c r="C234" s="59"/>
      <c r="D234" s="60"/>
      <c r="E234" s="72" t="s">
        <v>251</v>
      </c>
      <c r="F234" s="73">
        <f>F235</f>
        <v>1580.1</v>
      </c>
      <c r="G234" s="149"/>
    </row>
    <row r="235" spans="1:7" ht="39">
      <c r="A235" s="57"/>
      <c r="B235" s="58"/>
      <c r="C235" s="68" t="s">
        <v>355</v>
      </c>
      <c r="D235" s="76"/>
      <c r="E235" s="152" t="s">
        <v>356</v>
      </c>
      <c r="F235" s="71">
        <f>F236</f>
        <v>1580.1</v>
      </c>
      <c r="G235" s="149"/>
    </row>
    <row r="236" spans="1:7" s="333" customFormat="1" ht="40.5">
      <c r="A236" s="300"/>
      <c r="B236" s="58"/>
      <c r="C236" s="58" t="s">
        <v>365</v>
      </c>
      <c r="D236" s="58"/>
      <c r="E236" s="72" t="s">
        <v>366</v>
      </c>
      <c r="F236" s="73">
        <f>F237</f>
        <v>1580.1</v>
      </c>
      <c r="G236" s="337"/>
    </row>
    <row r="237" spans="1:7" ht="15" customHeight="1">
      <c r="A237" s="57"/>
      <c r="B237" s="58"/>
      <c r="C237" s="85" t="s">
        <v>367</v>
      </c>
      <c r="D237" s="85"/>
      <c r="E237" s="106" t="s">
        <v>184</v>
      </c>
      <c r="F237" s="87">
        <f>F238</f>
        <v>1580.1</v>
      </c>
      <c r="G237" s="149"/>
    </row>
    <row r="238" spans="1:7" ht="26.25">
      <c r="A238" s="57"/>
      <c r="B238" s="58"/>
      <c r="C238" s="85"/>
      <c r="D238" s="85" t="s">
        <v>155</v>
      </c>
      <c r="E238" s="160" t="s">
        <v>314</v>
      </c>
      <c r="F238" s="8">
        <v>1580.1</v>
      </c>
      <c r="G238" s="149"/>
    </row>
    <row r="239" spans="1:6" ht="43.5">
      <c r="A239" s="65" t="s">
        <v>195</v>
      </c>
      <c r="B239" s="58"/>
      <c r="C239" s="58"/>
      <c r="D239" s="58"/>
      <c r="E239" s="66" t="s">
        <v>154</v>
      </c>
      <c r="F239" s="67">
        <f>F240+F282+F290+F272+F296</f>
        <v>1657003.4</v>
      </c>
    </row>
    <row r="240" spans="1:6" ht="12.75">
      <c r="A240" s="57"/>
      <c r="B240" s="68" t="s">
        <v>212</v>
      </c>
      <c r="C240" s="69"/>
      <c r="D240" s="69"/>
      <c r="E240" s="70" t="s">
        <v>213</v>
      </c>
      <c r="F240" s="71">
        <f>F241</f>
        <v>111017.8</v>
      </c>
    </row>
    <row r="241" spans="1:6" ht="13.5">
      <c r="A241" s="57"/>
      <c r="B241" s="58" t="s">
        <v>181</v>
      </c>
      <c r="C241" s="59"/>
      <c r="D241" s="60"/>
      <c r="E241" s="72" t="s">
        <v>219</v>
      </c>
      <c r="F241" s="73">
        <f>F242</f>
        <v>111017.8</v>
      </c>
    </row>
    <row r="242" spans="1:6" s="335" customFormat="1" ht="25.5">
      <c r="A242" s="57"/>
      <c r="B242" s="59"/>
      <c r="C242" s="59" t="s">
        <v>368</v>
      </c>
      <c r="D242" s="179"/>
      <c r="E242" s="75" t="s">
        <v>369</v>
      </c>
      <c r="F242" s="71">
        <f>F243+F248+F251+F258+F263</f>
        <v>111017.8</v>
      </c>
    </row>
    <row r="243" spans="1:6" s="2" customFormat="1" ht="27">
      <c r="A243" s="102"/>
      <c r="B243" s="58"/>
      <c r="C243" s="58" t="s">
        <v>370</v>
      </c>
      <c r="D243" s="74"/>
      <c r="E243" s="161" t="s">
        <v>371</v>
      </c>
      <c r="F243" s="73">
        <f>F244+F246</f>
        <v>11508.400000000001</v>
      </c>
    </row>
    <row r="244" spans="1:6" s="140" customFormat="1" ht="25.5">
      <c r="A244" s="57"/>
      <c r="B244" s="80"/>
      <c r="C244" s="76" t="s">
        <v>372</v>
      </c>
      <c r="D244" s="77"/>
      <c r="E244" s="105" t="s">
        <v>373</v>
      </c>
      <c r="F244" s="87">
        <f>F245</f>
        <v>1615.7</v>
      </c>
    </row>
    <row r="245" spans="1:6" ht="26.25">
      <c r="A245" s="57"/>
      <c r="B245" s="58"/>
      <c r="C245" s="76"/>
      <c r="D245" s="79" t="s">
        <v>146</v>
      </c>
      <c r="E245" s="78" t="s">
        <v>313</v>
      </c>
      <c r="F245" s="8">
        <v>1615.7</v>
      </c>
    </row>
    <row r="246" spans="1:6" s="140" customFormat="1" ht="39.75" customHeight="1">
      <c r="A246" s="57"/>
      <c r="B246" s="80"/>
      <c r="C246" s="76" t="s">
        <v>374</v>
      </c>
      <c r="D246" s="77"/>
      <c r="E246" s="105" t="s">
        <v>375</v>
      </c>
      <c r="F246" s="87">
        <f>F247</f>
        <v>9892.7</v>
      </c>
    </row>
    <row r="247" spans="1:6" ht="26.25">
      <c r="A247" s="57"/>
      <c r="B247" s="58"/>
      <c r="C247" s="76"/>
      <c r="D247" s="79" t="s">
        <v>146</v>
      </c>
      <c r="E247" s="78" t="s">
        <v>313</v>
      </c>
      <c r="F247" s="8">
        <v>9892.7</v>
      </c>
    </row>
    <row r="248" spans="1:6" s="2" customFormat="1" ht="27">
      <c r="A248" s="102"/>
      <c r="B248" s="58"/>
      <c r="C248" s="58" t="s">
        <v>376</v>
      </c>
      <c r="D248" s="74"/>
      <c r="E248" s="161" t="s">
        <v>377</v>
      </c>
      <c r="F248" s="73">
        <f>F249</f>
        <v>900</v>
      </c>
    </row>
    <row r="249" spans="1:6" s="140" customFormat="1" ht="12.75">
      <c r="A249" s="57"/>
      <c r="B249" s="80"/>
      <c r="C249" s="76" t="s">
        <v>378</v>
      </c>
      <c r="D249" s="77"/>
      <c r="E249" s="105" t="s">
        <v>379</v>
      </c>
      <c r="F249" s="87">
        <f>F250</f>
        <v>900</v>
      </c>
    </row>
    <row r="250" spans="1:6" ht="26.25">
      <c r="A250" s="57"/>
      <c r="B250" s="58"/>
      <c r="C250" s="76"/>
      <c r="D250" s="79" t="s">
        <v>146</v>
      </c>
      <c r="E250" s="78" t="s">
        <v>313</v>
      </c>
      <c r="F250" s="8">
        <v>900</v>
      </c>
    </row>
    <row r="251" spans="1:6" s="2" customFormat="1" ht="27">
      <c r="A251" s="102"/>
      <c r="B251" s="58"/>
      <c r="C251" s="58" t="s">
        <v>380</v>
      </c>
      <c r="D251" s="74"/>
      <c r="E251" s="161" t="s">
        <v>381</v>
      </c>
      <c r="F251" s="73">
        <f>F252+F254+F256</f>
        <v>4635.7</v>
      </c>
    </row>
    <row r="252" spans="1:6" s="155" customFormat="1" ht="38.25">
      <c r="A252" s="57"/>
      <c r="B252" s="80"/>
      <c r="C252" s="76" t="s">
        <v>382</v>
      </c>
      <c r="D252" s="77"/>
      <c r="E252" s="105" t="s">
        <v>383</v>
      </c>
      <c r="F252" s="87">
        <f>F253</f>
        <v>443.7</v>
      </c>
    </row>
    <row r="253" spans="1:6" s="149" customFormat="1" ht="26.25">
      <c r="A253" s="57"/>
      <c r="B253" s="58"/>
      <c r="C253" s="76"/>
      <c r="D253" s="79" t="s">
        <v>146</v>
      </c>
      <c r="E253" s="78" t="s">
        <v>313</v>
      </c>
      <c r="F253" s="8">
        <v>443.7</v>
      </c>
    </row>
    <row r="254" spans="1:6" s="140" customFormat="1" ht="38.25">
      <c r="A254" s="57"/>
      <c r="B254" s="80"/>
      <c r="C254" s="76" t="s">
        <v>384</v>
      </c>
      <c r="D254" s="77"/>
      <c r="E254" s="105" t="s">
        <v>385</v>
      </c>
      <c r="F254" s="87">
        <f>F255</f>
        <v>4181.8</v>
      </c>
    </row>
    <row r="255" spans="1:6" ht="26.25">
      <c r="A255" s="57"/>
      <c r="B255" s="58"/>
      <c r="C255" s="76"/>
      <c r="D255" s="79" t="s">
        <v>146</v>
      </c>
      <c r="E255" s="78" t="s">
        <v>313</v>
      </c>
      <c r="F255" s="8">
        <v>4181.8</v>
      </c>
    </row>
    <row r="256" spans="1:6" s="140" customFormat="1" ht="76.5">
      <c r="A256" s="57"/>
      <c r="B256" s="80"/>
      <c r="C256" s="76" t="s">
        <v>386</v>
      </c>
      <c r="D256" s="77"/>
      <c r="E256" s="105" t="s">
        <v>387</v>
      </c>
      <c r="F256" s="87">
        <f>F257</f>
        <v>10.2</v>
      </c>
    </row>
    <row r="257" spans="1:6" ht="77.25">
      <c r="A257" s="57"/>
      <c r="B257" s="58"/>
      <c r="C257" s="76"/>
      <c r="D257" s="79" t="s">
        <v>145</v>
      </c>
      <c r="E257" s="78" t="s">
        <v>564</v>
      </c>
      <c r="F257" s="8">
        <v>10.2</v>
      </c>
    </row>
    <row r="258" spans="1:6" s="2" customFormat="1" ht="67.5">
      <c r="A258" s="102"/>
      <c r="B258" s="58"/>
      <c r="C258" s="58" t="s">
        <v>388</v>
      </c>
      <c r="D258" s="74"/>
      <c r="E258" s="161" t="s">
        <v>389</v>
      </c>
      <c r="F258" s="73">
        <f>F259</f>
        <v>69507.4</v>
      </c>
    </row>
    <row r="259" spans="1:6" s="155" customFormat="1" ht="25.5">
      <c r="A259" s="57"/>
      <c r="B259" s="80"/>
      <c r="C259" s="76" t="s">
        <v>390</v>
      </c>
      <c r="D259" s="77"/>
      <c r="E259" s="105" t="s">
        <v>260</v>
      </c>
      <c r="F259" s="87">
        <f>F260+F261+F262</f>
        <v>69507.4</v>
      </c>
    </row>
    <row r="260" spans="1:6" ht="77.25">
      <c r="A260" s="57"/>
      <c r="B260" s="58"/>
      <c r="C260" s="76"/>
      <c r="D260" s="79" t="s">
        <v>145</v>
      </c>
      <c r="E260" s="78" t="s">
        <v>564</v>
      </c>
      <c r="F260" s="8">
        <f>29137.6+8774.8+3.4+5.5+2493.6</f>
        <v>40414.899999999994</v>
      </c>
    </row>
    <row r="261" spans="1:6" ht="26.25">
      <c r="A261" s="57"/>
      <c r="B261" s="58"/>
      <c r="C261" s="76"/>
      <c r="D261" s="79" t="s">
        <v>146</v>
      </c>
      <c r="E261" s="78" t="s">
        <v>313</v>
      </c>
      <c r="F261" s="8">
        <f>219.9+40.5+1+194+271.7+93+70+200+3297.5+2362.1+553.1+4543.1+4909.1+3905.9+485.5+4358.7+2757.4-19.2</f>
        <v>28243.300000000003</v>
      </c>
    </row>
    <row r="262" spans="1:6" ht="13.5">
      <c r="A262" s="57"/>
      <c r="B262" s="58"/>
      <c r="C262" s="76"/>
      <c r="D262" s="79" t="s">
        <v>147</v>
      </c>
      <c r="E262" s="78" t="s">
        <v>148</v>
      </c>
      <c r="F262" s="8">
        <f>763.2+86</f>
        <v>849.2</v>
      </c>
    </row>
    <row r="263" spans="1:6" s="2" customFormat="1" ht="40.5">
      <c r="A263" s="102"/>
      <c r="B263" s="58"/>
      <c r="C263" s="58" t="s">
        <v>391</v>
      </c>
      <c r="D263" s="74"/>
      <c r="E263" s="161" t="s">
        <v>392</v>
      </c>
      <c r="F263" s="73">
        <f>F264+F268+F270</f>
        <v>24466.300000000007</v>
      </c>
    </row>
    <row r="264" spans="1:6" s="155" customFormat="1" ht="25.5">
      <c r="A264" s="57"/>
      <c r="B264" s="80"/>
      <c r="C264" s="76" t="s">
        <v>393</v>
      </c>
      <c r="D264" s="77"/>
      <c r="E264" s="105" t="s">
        <v>334</v>
      </c>
      <c r="F264" s="87">
        <f>F265+F266+F267</f>
        <v>23649.300000000007</v>
      </c>
    </row>
    <row r="265" spans="1:6" ht="77.25">
      <c r="A265" s="57"/>
      <c r="B265" s="58"/>
      <c r="C265" s="76"/>
      <c r="D265" s="79" t="s">
        <v>145</v>
      </c>
      <c r="E265" s="78" t="s">
        <v>564</v>
      </c>
      <c r="F265" s="8">
        <f>15256.2+4445.1+4.8+16+60.4+72+1269.7</f>
        <v>21124.200000000004</v>
      </c>
    </row>
    <row r="266" spans="1:6" ht="26.25">
      <c r="A266" s="57"/>
      <c r="B266" s="58"/>
      <c r="C266" s="76"/>
      <c r="D266" s="79" t="s">
        <v>146</v>
      </c>
      <c r="E266" s="78" t="s">
        <v>313</v>
      </c>
      <c r="F266" s="8">
        <f>296.2+98.8+179.2+782.8+288+31+391.5+161+100+195.9</f>
        <v>2524.4</v>
      </c>
    </row>
    <row r="267" spans="1:6" ht="13.5">
      <c r="A267" s="57"/>
      <c r="B267" s="58"/>
      <c r="C267" s="76"/>
      <c r="D267" s="79" t="s">
        <v>147</v>
      </c>
      <c r="E267" s="78" t="s">
        <v>148</v>
      </c>
      <c r="F267" s="8">
        <v>0.7</v>
      </c>
    </row>
    <row r="268" spans="1:6" s="140" customFormat="1" ht="38.25">
      <c r="A268" s="57"/>
      <c r="B268" s="80"/>
      <c r="C268" s="76" t="s">
        <v>394</v>
      </c>
      <c r="D268" s="77"/>
      <c r="E268" s="105" t="s">
        <v>395</v>
      </c>
      <c r="F268" s="87">
        <f>F269</f>
        <v>517</v>
      </c>
    </row>
    <row r="269" spans="1:6" ht="26.25">
      <c r="A269" s="57"/>
      <c r="B269" s="58"/>
      <c r="C269" s="76"/>
      <c r="D269" s="79" t="s">
        <v>146</v>
      </c>
      <c r="E269" s="78" t="s">
        <v>313</v>
      </c>
      <c r="F269" s="8">
        <v>517</v>
      </c>
    </row>
    <row r="270" spans="1:6" s="140" customFormat="1" ht="63.75">
      <c r="A270" s="57"/>
      <c r="B270" s="80"/>
      <c r="C270" s="76" t="s">
        <v>396</v>
      </c>
      <c r="D270" s="77"/>
      <c r="E270" s="105" t="s">
        <v>577</v>
      </c>
      <c r="F270" s="87">
        <f>F271</f>
        <v>300</v>
      </c>
    </row>
    <row r="271" spans="1:6" ht="13.5">
      <c r="A271" s="57"/>
      <c r="B271" s="58"/>
      <c r="C271" s="76"/>
      <c r="D271" s="79" t="s">
        <v>147</v>
      </c>
      <c r="E271" s="78" t="s">
        <v>148</v>
      </c>
      <c r="F271" s="8">
        <v>300</v>
      </c>
    </row>
    <row r="272" spans="1:6" s="163" customFormat="1" ht="25.5">
      <c r="A272" s="89"/>
      <c r="B272" s="59" t="s">
        <v>220</v>
      </c>
      <c r="C272" s="59"/>
      <c r="D272" s="162"/>
      <c r="E272" s="108" t="s">
        <v>221</v>
      </c>
      <c r="F272" s="101">
        <f>F273</f>
        <v>26903.4</v>
      </c>
    </row>
    <row r="273" spans="1:6" s="164" customFormat="1" ht="54">
      <c r="A273" s="102"/>
      <c r="B273" s="107" t="s">
        <v>222</v>
      </c>
      <c r="C273" s="107"/>
      <c r="D273" s="107"/>
      <c r="E273" s="61" t="s">
        <v>312</v>
      </c>
      <c r="F273" s="62">
        <f>F274</f>
        <v>26903.4</v>
      </c>
    </row>
    <row r="274" spans="1:6" s="163" customFormat="1" ht="38.25">
      <c r="A274" s="89"/>
      <c r="B274" s="68"/>
      <c r="C274" s="68" t="s">
        <v>397</v>
      </c>
      <c r="D274" s="68"/>
      <c r="E274" s="165" t="s">
        <v>398</v>
      </c>
      <c r="F274" s="101">
        <f>F275</f>
        <v>26903.4</v>
      </c>
    </row>
    <row r="275" spans="1:6" s="155" customFormat="1" ht="94.5">
      <c r="A275" s="57"/>
      <c r="B275" s="76"/>
      <c r="C275" s="58" t="s">
        <v>399</v>
      </c>
      <c r="D275" s="166"/>
      <c r="E275" s="167" t="s">
        <v>400</v>
      </c>
      <c r="F275" s="73">
        <f>F276+F280</f>
        <v>26903.4</v>
      </c>
    </row>
    <row r="276" spans="1:6" s="149" customFormat="1" ht="25.5">
      <c r="A276" s="57"/>
      <c r="B276" s="76"/>
      <c r="C276" s="76" t="s">
        <v>401</v>
      </c>
      <c r="D276" s="76"/>
      <c r="E276" s="125" t="s">
        <v>402</v>
      </c>
      <c r="F276" s="8">
        <f>F277+F278+F279</f>
        <v>26103.4</v>
      </c>
    </row>
    <row r="277" spans="1:6" s="149" customFormat="1" ht="76.5">
      <c r="A277" s="57"/>
      <c r="B277" s="76"/>
      <c r="C277" s="76"/>
      <c r="D277" s="76" t="s">
        <v>145</v>
      </c>
      <c r="E277" s="168" t="s">
        <v>564</v>
      </c>
      <c r="F277" s="8">
        <f>19920.2+1310.1</f>
        <v>21230.3</v>
      </c>
    </row>
    <row r="278" spans="1:6" s="149" customFormat="1" ht="25.5">
      <c r="A278" s="57"/>
      <c r="B278" s="76"/>
      <c r="C278" s="76"/>
      <c r="D278" s="76" t="s">
        <v>146</v>
      </c>
      <c r="E278" s="169" t="s">
        <v>313</v>
      </c>
      <c r="F278" s="8">
        <v>4534.2</v>
      </c>
    </row>
    <row r="279" spans="1:6" s="149" customFormat="1" ht="12.75">
      <c r="A279" s="57"/>
      <c r="B279" s="76"/>
      <c r="C279" s="76"/>
      <c r="D279" s="76" t="s">
        <v>147</v>
      </c>
      <c r="E279" s="169" t="s">
        <v>148</v>
      </c>
      <c r="F279" s="8">
        <v>338.9</v>
      </c>
    </row>
    <row r="280" spans="1:6" s="149" customFormat="1" ht="25.5">
      <c r="A280" s="57"/>
      <c r="B280" s="76"/>
      <c r="C280" s="76" t="s">
        <v>403</v>
      </c>
      <c r="D280" s="76"/>
      <c r="E280" s="125" t="s">
        <v>404</v>
      </c>
      <c r="F280" s="8">
        <f>F281</f>
        <v>800</v>
      </c>
    </row>
    <row r="281" spans="1:6" s="149" customFormat="1" ht="25.5">
      <c r="A281" s="57"/>
      <c r="B281" s="76"/>
      <c r="C281" s="170"/>
      <c r="D281" s="76" t="s">
        <v>146</v>
      </c>
      <c r="E281" s="169" t="s">
        <v>313</v>
      </c>
      <c r="F281" s="8">
        <v>800</v>
      </c>
    </row>
    <row r="282" spans="1:6" ht="12.75">
      <c r="A282" s="57"/>
      <c r="B282" s="90" t="s">
        <v>223</v>
      </c>
      <c r="C282" s="59"/>
      <c r="D282" s="91"/>
      <c r="E282" s="92" t="s">
        <v>224</v>
      </c>
      <c r="F282" s="71">
        <f>F283</f>
        <v>1027.2</v>
      </c>
    </row>
    <row r="283" spans="1:6" ht="27">
      <c r="A283" s="57"/>
      <c r="B283" s="93" t="s">
        <v>207</v>
      </c>
      <c r="C283" s="76"/>
      <c r="D283" s="94"/>
      <c r="E283" s="95" t="s">
        <v>208</v>
      </c>
      <c r="F283" s="96">
        <f>F284</f>
        <v>1027.2</v>
      </c>
    </row>
    <row r="284" spans="1:6" ht="26.25">
      <c r="A284" s="57"/>
      <c r="B284" s="58"/>
      <c r="C284" s="59" t="s">
        <v>368</v>
      </c>
      <c r="D284" s="74"/>
      <c r="E284" s="75" t="s">
        <v>369</v>
      </c>
      <c r="F284" s="71">
        <f>F285</f>
        <v>1027.2</v>
      </c>
    </row>
    <row r="285" spans="1:6" s="2" customFormat="1" ht="27">
      <c r="A285" s="102"/>
      <c r="B285" s="58"/>
      <c r="C285" s="58" t="s">
        <v>376</v>
      </c>
      <c r="D285" s="74"/>
      <c r="E285" s="161" t="s">
        <v>377</v>
      </c>
      <c r="F285" s="73">
        <f>F286+F288</f>
        <v>1027.2</v>
      </c>
    </row>
    <row r="286" spans="1:6" s="140" customFormat="1" ht="25.5">
      <c r="A286" s="57"/>
      <c r="B286" s="80"/>
      <c r="C286" s="76" t="s">
        <v>405</v>
      </c>
      <c r="D286" s="77"/>
      <c r="E286" s="105" t="s">
        <v>373</v>
      </c>
      <c r="F286" s="87">
        <f>F287</f>
        <v>347.2</v>
      </c>
    </row>
    <row r="287" spans="1:6" ht="26.25">
      <c r="A287" s="57"/>
      <c r="B287" s="58"/>
      <c r="C287" s="76"/>
      <c r="D287" s="79" t="s">
        <v>146</v>
      </c>
      <c r="E287" s="78" t="s">
        <v>313</v>
      </c>
      <c r="F287" s="8">
        <v>347.2</v>
      </c>
    </row>
    <row r="288" spans="1:6" s="140" customFormat="1" ht="90" customHeight="1">
      <c r="A288" s="57"/>
      <c r="B288" s="80"/>
      <c r="C288" s="76" t="s">
        <v>406</v>
      </c>
      <c r="D288" s="77"/>
      <c r="E288" s="105" t="s">
        <v>292</v>
      </c>
      <c r="F288" s="87">
        <f>F289</f>
        <v>680</v>
      </c>
    </row>
    <row r="289" spans="1:6" ht="26.25">
      <c r="A289" s="57"/>
      <c r="B289" s="58"/>
      <c r="C289" s="76"/>
      <c r="D289" s="79" t="s">
        <v>146</v>
      </c>
      <c r="E289" s="78" t="s">
        <v>313</v>
      </c>
      <c r="F289" s="8">
        <v>680</v>
      </c>
    </row>
    <row r="290" spans="1:6" ht="12.75">
      <c r="A290" s="57"/>
      <c r="B290" s="90" t="s">
        <v>225</v>
      </c>
      <c r="C290" s="59"/>
      <c r="D290" s="91"/>
      <c r="E290" s="92" t="s">
        <v>226</v>
      </c>
      <c r="F290" s="71">
        <f>F291</f>
        <v>1500000</v>
      </c>
    </row>
    <row r="291" spans="1:6" ht="13.5">
      <c r="A291" s="57"/>
      <c r="B291" s="93" t="s">
        <v>227</v>
      </c>
      <c r="C291" s="76"/>
      <c r="D291" s="94"/>
      <c r="E291" s="95" t="s">
        <v>228</v>
      </c>
      <c r="F291" s="96">
        <f>F292</f>
        <v>1500000</v>
      </c>
    </row>
    <row r="292" spans="1:6" ht="26.25">
      <c r="A292" s="57"/>
      <c r="B292" s="58"/>
      <c r="C292" s="59" t="s">
        <v>368</v>
      </c>
      <c r="D292" s="74"/>
      <c r="E292" s="75" t="s">
        <v>369</v>
      </c>
      <c r="F292" s="71">
        <f>F293</f>
        <v>1500000</v>
      </c>
    </row>
    <row r="293" spans="1:6" s="2" customFormat="1" ht="27">
      <c r="A293" s="102"/>
      <c r="B293" s="58"/>
      <c r="C293" s="58" t="s">
        <v>380</v>
      </c>
      <c r="D293" s="74"/>
      <c r="E293" s="161" t="s">
        <v>381</v>
      </c>
      <c r="F293" s="73">
        <f>F294</f>
        <v>1500000</v>
      </c>
    </row>
    <row r="294" spans="1:6" s="155" customFormat="1" ht="38.25">
      <c r="A294" s="57"/>
      <c r="B294" s="80"/>
      <c r="C294" s="76" t="s">
        <v>407</v>
      </c>
      <c r="D294" s="77"/>
      <c r="E294" s="105" t="s">
        <v>408</v>
      </c>
      <c r="F294" s="87">
        <f>F295</f>
        <v>1500000</v>
      </c>
    </row>
    <row r="295" spans="1:6" s="149" customFormat="1" ht="39">
      <c r="A295" s="57"/>
      <c r="B295" s="58"/>
      <c r="C295" s="76"/>
      <c r="D295" s="79" t="s">
        <v>153</v>
      </c>
      <c r="E295" s="116" t="s">
        <v>337</v>
      </c>
      <c r="F295" s="8">
        <v>1500000</v>
      </c>
    </row>
    <row r="296" spans="1:6" s="1" customFormat="1" ht="12.75">
      <c r="A296" s="89"/>
      <c r="B296" s="59" t="s">
        <v>156</v>
      </c>
      <c r="C296" s="59"/>
      <c r="D296" s="59"/>
      <c r="E296" s="186" t="s">
        <v>157</v>
      </c>
      <c r="F296" s="101">
        <f>F297</f>
        <v>18055</v>
      </c>
    </row>
    <row r="297" spans="1:6" s="2" customFormat="1" ht="13.5">
      <c r="A297" s="102"/>
      <c r="B297" s="58" t="s">
        <v>162</v>
      </c>
      <c r="C297" s="58"/>
      <c r="D297" s="58"/>
      <c r="E297" s="254" t="s">
        <v>192</v>
      </c>
      <c r="F297" s="62">
        <f>F298</f>
        <v>18055</v>
      </c>
    </row>
    <row r="298" spans="1:6" ht="26.25">
      <c r="A298" s="57"/>
      <c r="B298" s="58"/>
      <c r="C298" s="59" t="s">
        <v>368</v>
      </c>
      <c r="D298" s="74"/>
      <c r="E298" s="75" t="s">
        <v>369</v>
      </c>
      <c r="F298" s="71">
        <f>F299</f>
        <v>18055</v>
      </c>
    </row>
    <row r="299" spans="1:6" s="2" customFormat="1" ht="27">
      <c r="A299" s="102"/>
      <c r="B299" s="58"/>
      <c r="C299" s="58" t="s">
        <v>380</v>
      </c>
      <c r="D299" s="74"/>
      <c r="E299" s="161" t="s">
        <v>381</v>
      </c>
      <c r="F299" s="73">
        <f>F300+F302+F304+F306</f>
        <v>18055</v>
      </c>
    </row>
    <row r="300" spans="1:6" s="155" customFormat="1" ht="38.25">
      <c r="A300" s="57"/>
      <c r="B300" s="80"/>
      <c r="C300" s="76" t="s">
        <v>382</v>
      </c>
      <c r="D300" s="77"/>
      <c r="E300" s="105" t="s">
        <v>383</v>
      </c>
      <c r="F300" s="87">
        <f>F301</f>
        <v>10682.3</v>
      </c>
    </row>
    <row r="301" spans="1:6" s="149" customFormat="1" ht="26.25">
      <c r="A301" s="57"/>
      <c r="B301" s="58"/>
      <c r="C301" s="76"/>
      <c r="D301" s="79" t="s">
        <v>149</v>
      </c>
      <c r="E301" s="171" t="s">
        <v>150</v>
      </c>
      <c r="F301" s="8">
        <v>10682.3</v>
      </c>
    </row>
    <row r="302" spans="1:6" s="155" customFormat="1" ht="102">
      <c r="A302" s="57"/>
      <c r="B302" s="80"/>
      <c r="C302" s="76" t="s">
        <v>409</v>
      </c>
      <c r="D302" s="77"/>
      <c r="E302" s="201" t="s">
        <v>580</v>
      </c>
      <c r="F302" s="87">
        <f>F303</f>
        <v>1211.7</v>
      </c>
    </row>
    <row r="303" spans="1:6" s="149" customFormat="1" ht="26.25">
      <c r="A303" s="57"/>
      <c r="B303" s="58"/>
      <c r="C303" s="76"/>
      <c r="D303" s="79" t="s">
        <v>149</v>
      </c>
      <c r="E303" s="171" t="s">
        <v>150</v>
      </c>
      <c r="F303" s="8">
        <v>1211.7</v>
      </c>
    </row>
    <row r="304" spans="1:6" ht="77.25">
      <c r="A304" s="57"/>
      <c r="B304" s="114"/>
      <c r="C304" s="76" t="s">
        <v>410</v>
      </c>
      <c r="D304" s="98"/>
      <c r="E304" s="99" t="s">
        <v>411</v>
      </c>
      <c r="F304" s="8">
        <f>F305</f>
        <v>4847</v>
      </c>
    </row>
    <row r="305" spans="1:6" ht="26.25">
      <c r="A305" s="57"/>
      <c r="B305" s="114"/>
      <c r="C305" s="124"/>
      <c r="D305" s="85" t="s">
        <v>149</v>
      </c>
      <c r="E305" s="171" t="s">
        <v>150</v>
      </c>
      <c r="F305" s="8">
        <v>4847</v>
      </c>
    </row>
    <row r="306" spans="1:6" ht="60.75" customHeight="1">
      <c r="A306" s="57"/>
      <c r="B306" s="114"/>
      <c r="C306" s="76" t="s">
        <v>412</v>
      </c>
      <c r="D306" s="98"/>
      <c r="E306" s="99" t="s">
        <v>413</v>
      </c>
      <c r="F306" s="8">
        <f>F307</f>
        <v>1314</v>
      </c>
    </row>
    <row r="307" spans="1:6" ht="26.25">
      <c r="A307" s="57"/>
      <c r="B307" s="114"/>
      <c r="C307" s="124"/>
      <c r="D307" s="85" t="s">
        <v>149</v>
      </c>
      <c r="E307" s="171" t="s">
        <v>150</v>
      </c>
      <c r="F307" s="8">
        <v>1314</v>
      </c>
    </row>
    <row r="308" spans="1:6" ht="43.5">
      <c r="A308" s="65" t="s">
        <v>196</v>
      </c>
      <c r="B308" s="273"/>
      <c r="C308" s="274"/>
      <c r="D308" s="274"/>
      <c r="E308" s="312" t="s">
        <v>120</v>
      </c>
      <c r="F308" s="276">
        <f>F309+F337</f>
        <v>135732.6</v>
      </c>
    </row>
    <row r="309" spans="1:6" ht="12.75">
      <c r="A309" s="289"/>
      <c r="B309" s="68" t="s">
        <v>232</v>
      </c>
      <c r="C309" s="68"/>
      <c r="D309" s="68"/>
      <c r="E309" s="251" t="s">
        <v>233</v>
      </c>
      <c r="F309" s="71">
        <f>F310+F329</f>
        <v>116527.7</v>
      </c>
    </row>
    <row r="310" spans="1:6" ht="13.5">
      <c r="A310" s="289"/>
      <c r="B310" s="58" t="s">
        <v>236</v>
      </c>
      <c r="C310" s="59"/>
      <c r="D310" s="79"/>
      <c r="E310" s="181" t="s">
        <v>237</v>
      </c>
      <c r="F310" s="73">
        <f>F311</f>
        <v>113064.59999999999</v>
      </c>
    </row>
    <row r="311" spans="1:6" ht="39">
      <c r="A311" s="289"/>
      <c r="B311" s="166"/>
      <c r="C311" s="59" t="s">
        <v>121</v>
      </c>
      <c r="D311" s="170"/>
      <c r="E311" s="301" t="s">
        <v>295</v>
      </c>
      <c r="F311" s="71">
        <f>F312</f>
        <v>113064.59999999999</v>
      </c>
    </row>
    <row r="312" spans="1:6" s="2" customFormat="1" ht="40.5">
      <c r="A312" s="102"/>
      <c r="B312" s="58"/>
      <c r="C312" s="58" t="s">
        <v>123</v>
      </c>
      <c r="D312" s="58"/>
      <c r="E312" s="72" t="s">
        <v>124</v>
      </c>
      <c r="F312" s="73">
        <f>F313+F316+F320+F322+F318+F326</f>
        <v>113064.59999999999</v>
      </c>
    </row>
    <row r="313" spans="1:6" ht="39">
      <c r="A313" s="289"/>
      <c r="B313" s="166"/>
      <c r="C313" s="76" t="s">
        <v>125</v>
      </c>
      <c r="D313" s="76"/>
      <c r="E313" s="184" t="s">
        <v>305</v>
      </c>
      <c r="F313" s="87">
        <f>F314</f>
        <v>98745.7</v>
      </c>
    </row>
    <row r="314" spans="1:6" ht="51.75">
      <c r="A314" s="289"/>
      <c r="B314" s="166"/>
      <c r="C314" s="76" t="s">
        <v>126</v>
      </c>
      <c r="D314" s="76"/>
      <c r="E314" s="184" t="s">
        <v>579</v>
      </c>
      <c r="F314" s="202">
        <v>98745.7</v>
      </c>
    </row>
    <row r="315" spans="1:6" ht="39">
      <c r="A315" s="289"/>
      <c r="B315" s="166"/>
      <c r="C315" s="170"/>
      <c r="D315" s="85" t="s">
        <v>151</v>
      </c>
      <c r="E315" s="106" t="s">
        <v>152</v>
      </c>
      <c r="F315" s="202">
        <v>98745.7</v>
      </c>
    </row>
    <row r="316" spans="1:6" ht="26.25">
      <c r="A316" s="289"/>
      <c r="B316" s="166"/>
      <c r="C316" s="85" t="s">
        <v>127</v>
      </c>
      <c r="D316" s="85"/>
      <c r="E316" s="160" t="s">
        <v>109</v>
      </c>
      <c r="F316" s="87">
        <f>F317</f>
        <v>200</v>
      </c>
    </row>
    <row r="317" spans="1:6" ht="26.25">
      <c r="A317" s="289"/>
      <c r="B317" s="166"/>
      <c r="C317" s="85"/>
      <c r="D317" s="76" t="s">
        <v>146</v>
      </c>
      <c r="E317" s="190" t="s">
        <v>313</v>
      </c>
      <c r="F317" s="202">
        <v>200</v>
      </c>
    </row>
    <row r="318" spans="1:6" ht="39">
      <c r="A318" s="289"/>
      <c r="B318" s="166"/>
      <c r="C318" s="85" t="s">
        <v>117</v>
      </c>
      <c r="D318" s="76"/>
      <c r="E318" s="190" t="s">
        <v>119</v>
      </c>
      <c r="F318" s="87">
        <f>F319</f>
        <v>249</v>
      </c>
    </row>
    <row r="319" spans="1:6" ht="26.25">
      <c r="A319" s="289"/>
      <c r="B319" s="166"/>
      <c r="C319" s="85"/>
      <c r="D319" s="76" t="s">
        <v>149</v>
      </c>
      <c r="E319" s="184" t="s">
        <v>58</v>
      </c>
      <c r="F319" s="202">
        <v>249</v>
      </c>
    </row>
    <row r="320" spans="1:6" ht="26.25">
      <c r="A320" s="289"/>
      <c r="B320" s="166"/>
      <c r="C320" s="85" t="s">
        <v>129</v>
      </c>
      <c r="D320" s="85"/>
      <c r="E320" s="160" t="s">
        <v>266</v>
      </c>
      <c r="F320" s="87">
        <f>F321</f>
        <v>5264.700000000001</v>
      </c>
    </row>
    <row r="321" spans="1:6" ht="39">
      <c r="A321" s="289"/>
      <c r="B321" s="166"/>
      <c r="C321" s="85"/>
      <c r="D321" s="85" t="s">
        <v>151</v>
      </c>
      <c r="E321" s="106" t="s">
        <v>152</v>
      </c>
      <c r="F321" s="202">
        <f>4450.1+814.6</f>
        <v>5264.700000000001</v>
      </c>
    </row>
    <row r="322" spans="1:6" ht="51.75">
      <c r="A322" s="289"/>
      <c r="B322" s="166"/>
      <c r="C322" s="85" t="s">
        <v>130</v>
      </c>
      <c r="D322" s="85"/>
      <c r="E322" s="160" t="s">
        <v>131</v>
      </c>
      <c r="F322" s="202">
        <f>F323+F324+F325</f>
        <v>5470</v>
      </c>
    </row>
    <row r="323" spans="1:6" ht="26.25">
      <c r="A323" s="289"/>
      <c r="B323" s="166"/>
      <c r="C323" s="85"/>
      <c r="D323" s="76" t="s">
        <v>146</v>
      </c>
      <c r="E323" s="190" t="s">
        <v>313</v>
      </c>
      <c r="F323" s="202">
        <v>1800</v>
      </c>
    </row>
    <row r="324" spans="1:6" ht="26.25">
      <c r="A324" s="289"/>
      <c r="B324" s="166"/>
      <c r="C324" s="85"/>
      <c r="D324" s="76" t="s">
        <v>149</v>
      </c>
      <c r="E324" s="184" t="s">
        <v>58</v>
      </c>
      <c r="F324" s="202">
        <v>650</v>
      </c>
    </row>
    <row r="325" spans="1:6" ht="39">
      <c r="A325" s="289"/>
      <c r="B325" s="166"/>
      <c r="C325" s="85"/>
      <c r="D325" s="76" t="s">
        <v>151</v>
      </c>
      <c r="E325" s="106" t="s">
        <v>152</v>
      </c>
      <c r="F325" s="202">
        <v>3020</v>
      </c>
    </row>
    <row r="326" spans="1:6" ht="39">
      <c r="A326" s="289"/>
      <c r="B326" s="166"/>
      <c r="C326" s="85" t="s">
        <v>414</v>
      </c>
      <c r="D326" s="76"/>
      <c r="E326" s="184" t="s">
        <v>415</v>
      </c>
      <c r="F326" s="202">
        <f>F327</f>
        <v>3135.2</v>
      </c>
    </row>
    <row r="327" spans="1:6" ht="39">
      <c r="A327" s="289"/>
      <c r="B327" s="166"/>
      <c r="C327" s="85" t="s">
        <v>416</v>
      </c>
      <c r="D327" s="76"/>
      <c r="E327" s="160" t="s">
        <v>1</v>
      </c>
      <c r="F327" s="202">
        <f>F328</f>
        <v>3135.2</v>
      </c>
    </row>
    <row r="328" spans="1:6" ht="39">
      <c r="A328" s="289"/>
      <c r="B328" s="166"/>
      <c r="C328" s="85"/>
      <c r="D328" s="76" t="s">
        <v>153</v>
      </c>
      <c r="E328" s="116" t="s">
        <v>337</v>
      </c>
      <c r="F328" s="202">
        <v>3135.2</v>
      </c>
    </row>
    <row r="329" spans="1:6" s="333" customFormat="1" ht="27">
      <c r="A329" s="339"/>
      <c r="B329" s="107" t="s">
        <v>238</v>
      </c>
      <c r="C329" s="309"/>
      <c r="D329" s="80"/>
      <c r="E329" s="61" t="s">
        <v>239</v>
      </c>
      <c r="F329" s="340">
        <f>F330</f>
        <v>3463.1000000000004</v>
      </c>
    </row>
    <row r="330" spans="1:6" ht="39">
      <c r="A330" s="289"/>
      <c r="B330" s="107"/>
      <c r="C330" s="59" t="s">
        <v>121</v>
      </c>
      <c r="D330" s="170"/>
      <c r="E330" s="301" t="s">
        <v>295</v>
      </c>
      <c r="F330" s="313">
        <f>F331</f>
        <v>3463.1000000000004</v>
      </c>
    </row>
    <row r="331" spans="1:6" s="333" customFormat="1" ht="40.5">
      <c r="A331" s="339"/>
      <c r="B331" s="107"/>
      <c r="C331" s="58" t="s">
        <v>123</v>
      </c>
      <c r="D331" s="58"/>
      <c r="E331" s="72" t="s">
        <v>124</v>
      </c>
      <c r="F331" s="340">
        <f>F332+F335</f>
        <v>3463.1000000000004</v>
      </c>
    </row>
    <row r="332" spans="1:6" ht="26.25">
      <c r="A332" s="289"/>
      <c r="B332" s="107"/>
      <c r="C332" s="85" t="s">
        <v>128</v>
      </c>
      <c r="D332" s="76"/>
      <c r="E332" s="190" t="s">
        <v>279</v>
      </c>
      <c r="F332" s="202">
        <f>F333+F334</f>
        <v>812.7</v>
      </c>
    </row>
    <row r="333" spans="1:6" ht="26.25">
      <c r="A333" s="289"/>
      <c r="B333" s="166"/>
      <c r="C333" s="85"/>
      <c r="D333" s="76" t="s">
        <v>146</v>
      </c>
      <c r="E333" s="190" t="s">
        <v>313</v>
      </c>
      <c r="F333" s="202">
        <v>68.5</v>
      </c>
    </row>
    <row r="334" spans="1:6" ht="39">
      <c r="A334" s="289"/>
      <c r="B334" s="166"/>
      <c r="C334" s="85"/>
      <c r="D334" s="76" t="s">
        <v>151</v>
      </c>
      <c r="E334" s="106" t="s">
        <v>152</v>
      </c>
      <c r="F334" s="202">
        <v>744.2</v>
      </c>
    </row>
    <row r="335" spans="1:6" ht="26.25">
      <c r="A335" s="289"/>
      <c r="B335" s="166"/>
      <c r="C335" s="85" t="s">
        <v>129</v>
      </c>
      <c r="D335" s="76"/>
      <c r="E335" s="160" t="s">
        <v>266</v>
      </c>
      <c r="F335" s="202">
        <f>F336</f>
        <v>2650.4</v>
      </c>
    </row>
    <row r="336" spans="1:6" ht="39">
      <c r="A336" s="289"/>
      <c r="B336" s="166"/>
      <c r="C336" s="85"/>
      <c r="D336" s="76" t="s">
        <v>151</v>
      </c>
      <c r="E336" s="106" t="s">
        <v>152</v>
      </c>
      <c r="F336" s="202">
        <v>2650.4</v>
      </c>
    </row>
    <row r="337" spans="1:6" s="1" customFormat="1" ht="16.5" customHeight="1">
      <c r="A337" s="341"/>
      <c r="B337" s="68" t="s">
        <v>186</v>
      </c>
      <c r="C337" s="68"/>
      <c r="D337" s="68"/>
      <c r="E337" s="251" t="s">
        <v>178</v>
      </c>
      <c r="F337" s="313">
        <f>F338+F353</f>
        <v>19204.9</v>
      </c>
    </row>
    <row r="338" spans="1:6" s="2" customFormat="1" ht="13.5">
      <c r="A338" s="292"/>
      <c r="B338" s="58" t="s">
        <v>132</v>
      </c>
      <c r="C338" s="58"/>
      <c r="D338" s="58"/>
      <c r="E338" s="314" t="s">
        <v>133</v>
      </c>
      <c r="F338" s="340">
        <f>F339</f>
        <v>14157.3</v>
      </c>
    </row>
    <row r="339" spans="1:6" ht="39">
      <c r="A339" s="289"/>
      <c r="B339" s="166"/>
      <c r="C339" s="59" t="s">
        <v>121</v>
      </c>
      <c r="D339" s="76"/>
      <c r="E339" s="152" t="s">
        <v>295</v>
      </c>
      <c r="F339" s="71">
        <f>F340</f>
        <v>14157.3</v>
      </c>
    </row>
    <row r="340" spans="1:6" s="2" customFormat="1" ht="27">
      <c r="A340" s="292"/>
      <c r="B340" s="166"/>
      <c r="C340" s="58" t="s">
        <v>134</v>
      </c>
      <c r="D340" s="58"/>
      <c r="E340" s="315" t="s">
        <v>135</v>
      </c>
      <c r="F340" s="73">
        <f>F343+F346+F349+F351+F341</f>
        <v>14157.3</v>
      </c>
    </row>
    <row r="341" spans="1:6" s="2" customFormat="1" ht="26.25">
      <c r="A341" s="292"/>
      <c r="B341" s="166"/>
      <c r="C341" s="85" t="s">
        <v>2</v>
      </c>
      <c r="D341" s="76"/>
      <c r="E341" s="190" t="s">
        <v>319</v>
      </c>
      <c r="F341" s="202">
        <f>F342</f>
        <v>163.8</v>
      </c>
    </row>
    <row r="342" spans="1:6" s="2" customFormat="1" ht="26.25">
      <c r="A342" s="292"/>
      <c r="B342" s="166"/>
      <c r="C342" s="85"/>
      <c r="D342" s="85" t="s">
        <v>146</v>
      </c>
      <c r="E342" s="190" t="s">
        <v>313</v>
      </c>
      <c r="F342" s="202">
        <v>163.8</v>
      </c>
    </row>
    <row r="343" spans="1:6" ht="51.75">
      <c r="A343" s="289"/>
      <c r="B343" s="166"/>
      <c r="C343" s="76" t="s">
        <v>136</v>
      </c>
      <c r="D343" s="76"/>
      <c r="E343" s="184" t="s">
        <v>310</v>
      </c>
      <c r="F343" s="316">
        <f>F344</f>
        <v>8353.5</v>
      </c>
    </row>
    <row r="344" spans="1:6" ht="45.75" customHeight="1">
      <c r="A344" s="289"/>
      <c r="B344" s="166"/>
      <c r="C344" s="85" t="s">
        <v>137</v>
      </c>
      <c r="D344" s="317"/>
      <c r="E344" s="184" t="s">
        <v>3</v>
      </c>
      <c r="F344" s="316">
        <f>F345</f>
        <v>8353.5</v>
      </c>
    </row>
    <row r="345" spans="1:6" ht="39">
      <c r="A345" s="289"/>
      <c r="B345" s="166"/>
      <c r="C345" s="85"/>
      <c r="D345" s="76" t="s">
        <v>151</v>
      </c>
      <c r="E345" s="184" t="s">
        <v>152</v>
      </c>
      <c r="F345" s="202">
        <v>8353.5</v>
      </c>
    </row>
    <row r="346" spans="1:6" ht="39">
      <c r="A346" s="289"/>
      <c r="B346" s="166"/>
      <c r="C346" s="85" t="s">
        <v>138</v>
      </c>
      <c r="D346" s="76"/>
      <c r="E346" s="190" t="s">
        <v>301</v>
      </c>
      <c r="F346" s="202">
        <f>F347+F348</f>
        <v>3430</v>
      </c>
    </row>
    <row r="347" spans="1:8" ht="26.25">
      <c r="A347" s="289"/>
      <c r="B347" s="166"/>
      <c r="C347" s="85"/>
      <c r="D347" s="76" t="s">
        <v>146</v>
      </c>
      <c r="E347" s="190" t="s">
        <v>313</v>
      </c>
      <c r="F347" s="202">
        <v>2048</v>
      </c>
      <c r="G347" s="174"/>
      <c r="H347" s="175"/>
    </row>
    <row r="348" spans="1:6" ht="39">
      <c r="A348" s="289"/>
      <c r="B348" s="166"/>
      <c r="C348" s="85"/>
      <c r="D348" s="76" t="s">
        <v>151</v>
      </c>
      <c r="E348" s="184" t="s">
        <v>152</v>
      </c>
      <c r="F348" s="202">
        <v>1382</v>
      </c>
    </row>
    <row r="349" spans="1:6" ht="26.25">
      <c r="A349" s="289"/>
      <c r="B349" s="166"/>
      <c r="C349" s="85" t="s">
        <v>139</v>
      </c>
      <c r="D349" s="76"/>
      <c r="E349" s="190" t="s">
        <v>140</v>
      </c>
      <c r="F349" s="202">
        <f>F350</f>
        <v>705</v>
      </c>
    </row>
    <row r="350" spans="1:6" ht="26.25">
      <c r="A350" s="289"/>
      <c r="B350" s="166"/>
      <c r="C350" s="85"/>
      <c r="D350" s="76" t="s">
        <v>146</v>
      </c>
      <c r="E350" s="190" t="s">
        <v>313</v>
      </c>
      <c r="F350" s="202">
        <v>705</v>
      </c>
    </row>
    <row r="351" spans="1:6" ht="26.25">
      <c r="A351" s="289"/>
      <c r="B351" s="166"/>
      <c r="C351" s="85" t="s">
        <v>141</v>
      </c>
      <c r="D351" s="76"/>
      <c r="E351" s="160" t="s">
        <v>266</v>
      </c>
      <c r="F351" s="202">
        <f>F352</f>
        <v>1505</v>
      </c>
    </row>
    <row r="352" spans="1:6" ht="39">
      <c r="A352" s="289"/>
      <c r="B352" s="166"/>
      <c r="C352" s="85"/>
      <c r="D352" s="76" t="s">
        <v>151</v>
      </c>
      <c r="E352" s="184" t="s">
        <v>152</v>
      </c>
      <c r="F352" s="202">
        <v>1505</v>
      </c>
    </row>
    <row r="353" spans="1:6" s="333" customFormat="1" ht="27">
      <c r="A353" s="300"/>
      <c r="B353" s="58" t="s">
        <v>203</v>
      </c>
      <c r="C353" s="80"/>
      <c r="D353" s="80"/>
      <c r="E353" s="188" t="s">
        <v>142</v>
      </c>
      <c r="F353" s="340">
        <f>F354</f>
        <v>5047.6</v>
      </c>
    </row>
    <row r="354" spans="1:6" s="1" customFormat="1" ht="39">
      <c r="A354" s="89"/>
      <c r="B354" s="58"/>
      <c r="C354" s="59" t="s">
        <v>121</v>
      </c>
      <c r="D354" s="59"/>
      <c r="E354" s="152" t="s">
        <v>295</v>
      </c>
      <c r="F354" s="313">
        <f>F355</f>
        <v>5047.6</v>
      </c>
    </row>
    <row r="355" spans="1:6" s="2" customFormat="1" ht="40.5">
      <c r="A355" s="102"/>
      <c r="B355" s="58"/>
      <c r="C355" s="58" t="s">
        <v>4</v>
      </c>
      <c r="D355" s="58"/>
      <c r="E355" s="61" t="s">
        <v>5</v>
      </c>
      <c r="F355" s="340">
        <f>F356</f>
        <v>5047.6</v>
      </c>
    </row>
    <row r="356" spans="1:6" s="342" customFormat="1" ht="25.5">
      <c r="A356" s="57"/>
      <c r="B356" s="76"/>
      <c r="C356" s="76" t="s">
        <v>6</v>
      </c>
      <c r="D356" s="76"/>
      <c r="E356" s="190" t="s">
        <v>334</v>
      </c>
      <c r="F356" s="202">
        <f>F357+F358+F359</f>
        <v>5047.6</v>
      </c>
    </row>
    <row r="357" spans="1:6" ht="77.25">
      <c r="A357" s="57"/>
      <c r="B357" s="58"/>
      <c r="C357" s="76"/>
      <c r="D357" s="76" t="s">
        <v>145</v>
      </c>
      <c r="E357" s="78" t="s">
        <v>564</v>
      </c>
      <c r="F357" s="202">
        <f>4390.1+279.8</f>
        <v>4669.900000000001</v>
      </c>
    </row>
    <row r="358" spans="1:6" ht="26.25">
      <c r="A358" s="57"/>
      <c r="B358" s="58"/>
      <c r="C358" s="76"/>
      <c r="D358" s="76" t="s">
        <v>146</v>
      </c>
      <c r="E358" s="190" t="s">
        <v>313</v>
      </c>
      <c r="F358" s="202">
        <v>377.3</v>
      </c>
    </row>
    <row r="359" spans="1:6" ht="13.5">
      <c r="A359" s="57"/>
      <c r="B359" s="58"/>
      <c r="C359" s="76"/>
      <c r="D359" s="76" t="s">
        <v>147</v>
      </c>
      <c r="E359" s="84" t="s">
        <v>148</v>
      </c>
      <c r="F359" s="202">
        <v>0.4</v>
      </c>
    </row>
    <row r="360" spans="1:7" ht="15">
      <c r="A360" s="65" t="s">
        <v>197</v>
      </c>
      <c r="B360" s="176"/>
      <c r="C360" s="177"/>
      <c r="D360" s="178"/>
      <c r="E360" s="66" t="s">
        <v>198</v>
      </c>
      <c r="F360" s="67">
        <f>F361+F408+F414+F490+F530+F547+F497+F566+F458</f>
        <v>603071.9</v>
      </c>
      <c r="G360" s="149"/>
    </row>
    <row r="361" spans="1:7" ht="12.75">
      <c r="A361" s="57"/>
      <c r="B361" s="124" t="s">
        <v>212</v>
      </c>
      <c r="C361" s="59"/>
      <c r="D361" s="179"/>
      <c r="E361" s="180" t="s">
        <v>213</v>
      </c>
      <c r="F361" s="101">
        <f>F362+F366+F377+F373</f>
        <v>190924.40000000002</v>
      </c>
      <c r="G361" s="149"/>
    </row>
    <row r="362" spans="1:7" ht="40.5">
      <c r="A362" s="57"/>
      <c r="B362" s="120" t="s">
        <v>214</v>
      </c>
      <c r="C362" s="59"/>
      <c r="D362" s="179"/>
      <c r="E362" s="181" t="s">
        <v>170</v>
      </c>
      <c r="F362" s="62">
        <f>F363</f>
        <v>1993</v>
      </c>
      <c r="G362" s="149"/>
    </row>
    <row r="363" spans="1:7" ht="13.5">
      <c r="A363" s="57"/>
      <c r="B363" s="124"/>
      <c r="C363" s="59" t="s">
        <v>258</v>
      </c>
      <c r="D363" s="58"/>
      <c r="E363" s="152" t="s">
        <v>257</v>
      </c>
      <c r="F363" s="101">
        <f>F364</f>
        <v>1993</v>
      </c>
      <c r="G363" s="149"/>
    </row>
    <row r="364" spans="1:7" ht="12.75">
      <c r="A364" s="57"/>
      <c r="B364" s="124"/>
      <c r="C364" s="76" t="s">
        <v>7</v>
      </c>
      <c r="D364" s="104"/>
      <c r="E364" s="78" t="s">
        <v>164</v>
      </c>
      <c r="F364" s="8">
        <f>F365</f>
        <v>1993</v>
      </c>
      <c r="G364" s="149"/>
    </row>
    <row r="365" spans="1:7" ht="76.5">
      <c r="A365" s="57"/>
      <c r="B365" s="124"/>
      <c r="C365" s="76"/>
      <c r="D365" s="79" t="s">
        <v>145</v>
      </c>
      <c r="E365" s="78" t="s">
        <v>564</v>
      </c>
      <c r="F365" s="8">
        <f>1877.3+115.7</f>
        <v>1993</v>
      </c>
      <c r="G365" s="149"/>
    </row>
    <row r="366" spans="1:7" ht="67.5">
      <c r="A366" s="57"/>
      <c r="B366" s="58" t="s">
        <v>216</v>
      </c>
      <c r="C366" s="59"/>
      <c r="D366" s="182"/>
      <c r="E366" s="72" t="s">
        <v>172</v>
      </c>
      <c r="F366" s="62">
        <f>F367</f>
        <v>132627.2</v>
      </c>
      <c r="G366" s="149"/>
    </row>
    <row r="367" spans="1:7" ht="38.25">
      <c r="A367" s="57"/>
      <c r="B367" s="59"/>
      <c r="C367" s="68" t="s">
        <v>8</v>
      </c>
      <c r="D367" s="76"/>
      <c r="E367" s="152" t="s">
        <v>9</v>
      </c>
      <c r="F367" s="101">
        <f>F368</f>
        <v>132627.2</v>
      </c>
      <c r="G367" s="149"/>
    </row>
    <row r="368" spans="1:7" s="333" customFormat="1" ht="40.5">
      <c r="A368" s="300"/>
      <c r="B368" s="58"/>
      <c r="C368" s="58" t="s">
        <v>10</v>
      </c>
      <c r="D368" s="58"/>
      <c r="E368" s="72" t="s">
        <v>26</v>
      </c>
      <c r="F368" s="62">
        <f>F369</f>
        <v>132627.2</v>
      </c>
      <c r="G368" s="337"/>
    </row>
    <row r="369" spans="1:7" s="335" customFormat="1" ht="25.5">
      <c r="A369" s="57"/>
      <c r="B369" s="76"/>
      <c r="C369" s="76" t="s">
        <v>11</v>
      </c>
      <c r="D369" s="82"/>
      <c r="E369" s="183" t="s">
        <v>334</v>
      </c>
      <c r="F369" s="8">
        <f>F370+F371+F372</f>
        <v>132627.2</v>
      </c>
      <c r="G369" s="338"/>
    </row>
    <row r="370" spans="1:7" ht="76.5">
      <c r="A370" s="57"/>
      <c r="B370" s="59"/>
      <c r="C370" s="76"/>
      <c r="D370" s="79" t="s">
        <v>145</v>
      </c>
      <c r="E370" s="78" t="s">
        <v>564</v>
      </c>
      <c r="F370" s="8">
        <f>111121.6+7015.5</f>
        <v>118137.1</v>
      </c>
      <c r="G370" s="149"/>
    </row>
    <row r="371" spans="1:7" ht="25.5">
      <c r="A371" s="57"/>
      <c r="B371" s="59"/>
      <c r="C371" s="76"/>
      <c r="D371" s="79" t="s">
        <v>146</v>
      </c>
      <c r="E371" s="78" t="s">
        <v>313</v>
      </c>
      <c r="F371" s="8">
        <v>14225.7</v>
      </c>
      <c r="G371" s="149"/>
    </row>
    <row r="372" spans="1:7" ht="12.75">
      <c r="A372" s="57"/>
      <c r="B372" s="59"/>
      <c r="C372" s="76"/>
      <c r="D372" s="79" t="s">
        <v>147</v>
      </c>
      <c r="E372" s="78" t="s">
        <v>148</v>
      </c>
      <c r="F372" s="8">
        <v>264.4</v>
      </c>
      <c r="G372" s="149"/>
    </row>
    <row r="373" spans="1:6" s="164" customFormat="1" ht="27">
      <c r="A373" s="102"/>
      <c r="B373" s="58" t="s">
        <v>12</v>
      </c>
      <c r="C373" s="58"/>
      <c r="D373" s="182"/>
      <c r="E373" s="72" t="s">
        <v>565</v>
      </c>
      <c r="F373" s="62">
        <f>F374</f>
        <v>17661.1</v>
      </c>
    </row>
    <row r="374" spans="1:6" s="163" customFormat="1" ht="13.5">
      <c r="A374" s="89"/>
      <c r="B374" s="59"/>
      <c r="C374" s="59" t="s">
        <v>258</v>
      </c>
      <c r="D374" s="58"/>
      <c r="E374" s="152" t="s">
        <v>257</v>
      </c>
      <c r="F374" s="101">
        <f>F375</f>
        <v>17661.1</v>
      </c>
    </row>
    <row r="375" spans="1:7" ht="25.5">
      <c r="A375" s="57"/>
      <c r="B375" s="59"/>
      <c r="C375" s="76" t="s">
        <v>13</v>
      </c>
      <c r="D375" s="98"/>
      <c r="E375" s="99" t="s">
        <v>14</v>
      </c>
      <c r="F375" s="8">
        <f>F376</f>
        <v>17661.1</v>
      </c>
      <c r="G375" s="149"/>
    </row>
    <row r="376" spans="1:7" ht="25.5">
      <c r="A376" s="57"/>
      <c r="B376" s="59"/>
      <c r="C376" s="76"/>
      <c r="D376" s="79" t="s">
        <v>146</v>
      </c>
      <c r="E376" s="78" t="s">
        <v>313</v>
      </c>
      <c r="F376" s="8">
        <v>17661.1</v>
      </c>
      <c r="G376" s="149"/>
    </row>
    <row r="377" spans="1:6" s="155" customFormat="1" ht="13.5">
      <c r="A377" s="57"/>
      <c r="B377" s="58" t="s">
        <v>181</v>
      </c>
      <c r="C377" s="59"/>
      <c r="D377" s="60"/>
      <c r="E377" s="72" t="s">
        <v>219</v>
      </c>
      <c r="F377" s="73">
        <f>F378</f>
        <v>38643.1</v>
      </c>
    </row>
    <row r="378" spans="1:6" s="155" customFormat="1" ht="40.5" customHeight="1">
      <c r="A378" s="57"/>
      <c r="B378" s="80"/>
      <c r="C378" s="68" t="s">
        <v>8</v>
      </c>
      <c r="D378" s="76"/>
      <c r="E378" s="152" t="s">
        <v>9</v>
      </c>
      <c r="F378" s="71">
        <f>F379+F397</f>
        <v>38643.1</v>
      </c>
    </row>
    <row r="379" spans="1:6" s="164" customFormat="1" ht="13.5">
      <c r="A379" s="102"/>
      <c r="B379" s="58"/>
      <c r="C379" s="58" t="s">
        <v>15</v>
      </c>
      <c r="D379" s="58"/>
      <c r="E379" s="72" t="s">
        <v>16</v>
      </c>
      <c r="F379" s="73">
        <f>F380+F382+F384+F386+F388+F390+F394</f>
        <v>18076.8</v>
      </c>
    </row>
    <row r="380" spans="1:6" s="155" customFormat="1" ht="51">
      <c r="A380" s="57"/>
      <c r="B380" s="80"/>
      <c r="C380" s="76" t="s">
        <v>17</v>
      </c>
      <c r="D380" s="98"/>
      <c r="E380" s="99" t="s">
        <v>18</v>
      </c>
      <c r="F380" s="8">
        <f>F381</f>
        <v>2331.7</v>
      </c>
    </row>
    <row r="381" spans="1:6" s="155" customFormat="1" ht="38.25">
      <c r="A381" s="57"/>
      <c r="B381" s="80"/>
      <c r="C381" s="76"/>
      <c r="D381" s="85" t="s">
        <v>151</v>
      </c>
      <c r="E381" s="86" t="s">
        <v>152</v>
      </c>
      <c r="F381" s="8">
        <v>2331.7</v>
      </c>
    </row>
    <row r="382" spans="1:6" s="155" customFormat="1" ht="25.5">
      <c r="A382" s="57"/>
      <c r="B382" s="80"/>
      <c r="C382" s="76" t="s">
        <v>19</v>
      </c>
      <c r="D382" s="76"/>
      <c r="E382" s="184" t="s">
        <v>122</v>
      </c>
      <c r="F382" s="8">
        <f>F383</f>
        <v>160</v>
      </c>
    </row>
    <row r="383" spans="1:6" s="155" customFormat="1" ht="25.5">
      <c r="A383" s="57"/>
      <c r="B383" s="76"/>
      <c r="C383" s="59"/>
      <c r="D383" s="79" t="s">
        <v>146</v>
      </c>
      <c r="E383" s="78" t="s">
        <v>313</v>
      </c>
      <c r="F383" s="8">
        <v>160</v>
      </c>
    </row>
    <row r="384" spans="1:6" s="155" customFormat="1" ht="38.25">
      <c r="A384" s="57"/>
      <c r="B384" s="76"/>
      <c r="C384" s="76" t="s">
        <v>20</v>
      </c>
      <c r="D384" s="79"/>
      <c r="E384" s="184" t="s">
        <v>21</v>
      </c>
      <c r="F384" s="8">
        <f>F385</f>
        <v>4600</v>
      </c>
    </row>
    <row r="385" spans="1:6" s="155" customFormat="1" ht="25.5">
      <c r="A385" s="57"/>
      <c r="B385" s="76"/>
      <c r="C385" s="59"/>
      <c r="D385" s="79" t="s">
        <v>146</v>
      </c>
      <c r="E385" s="78" t="s">
        <v>313</v>
      </c>
      <c r="F385" s="8">
        <v>4600</v>
      </c>
    </row>
    <row r="386" spans="1:6" s="155" customFormat="1" ht="12.75">
      <c r="A386" s="57"/>
      <c r="B386" s="76"/>
      <c r="C386" s="76" t="s">
        <v>22</v>
      </c>
      <c r="D386" s="79"/>
      <c r="E386" s="106" t="s">
        <v>297</v>
      </c>
      <c r="F386" s="8">
        <f>F387</f>
        <v>400</v>
      </c>
    </row>
    <row r="387" spans="1:6" s="155" customFormat="1" ht="25.5">
      <c r="A387" s="57"/>
      <c r="B387" s="76"/>
      <c r="C387" s="76"/>
      <c r="D387" s="79" t="s">
        <v>146</v>
      </c>
      <c r="E387" s="78" t="s">
        <v>313</v>
      </c>
      <c r="F387" s="8">
        <v>400</v>
      </c>
    </row>
    <row r="388" spans="1:6" s="155" customFormat="1" ht="12.75">
      <c r="A388" s="57"/>
      <c r="B388" s="76"/>
      <c r="C388" s="76" t="s">
        <v>23</v>
      </c>
      <c r="D388" s="76"/>
      <c r="E388" s="184" t="s">
        <v>254</v>
      </c>
      <c r="F388" s="8">
        <f>F389</f>
        <v>130</v>
      </c>
    </row>
    <row r="389" spans="1:6" s="155" customFormat="1" ht="25.5">
      <c r="A389" s="57"/>
      <c r="B389" s="76"/>
      <c r="C389" s="59"/>
      <c r="D389" s="79" t="s">
        <v>146</v>
      </c>
      <c r="E389" s="78" t="s">
        <v>313</v>
      </c>
      <c r="F389" s="8">
        <v>130</v>
      </c>
    </row>
    <row r="390" spans="1:6" s="155" customFormat="1" ht="25.5">
      <c r="A390" s="57"/>
      <c r="B390" s="76"/>
      <c r="C390" s="76" t="s">
        <v>24</v>
      </c>
      <c r="D390" s="76"/>
      <c r="E390" s="86" t="s">
        <v>260</v>
      </c>
      <c r="F390" s="8">
        <f>F391+F392+F393</f>
        <v>7111.099999999999</v>
      </c>
    </row>
    <row r="391" spans="1:6" s="155" customFormat="1" ht="76.5">
      <c r="A391" s="57"/>
      <c r="B391" s="76"/>
      <c r="C391" s="59"/>
      <c r="D391" s="79" t="s">
        <v>145</v>
      </c>
      <c r="E391" s="78" t="s">
        <v>564</v>
      </c>
      <c r="F391" s="8">
        <f>3543.6+184.2</f>
        <v>3727.7999999999997</v>
      </c>
    </row>
    <row r="392" spans="1:6" s="155" customFormat="1" ht="25.5">
      <c r="A392" s="57"/>
      <c r="B392" s="76"/>
      <c r="C392" s="59"/>
      <c r="D392" s="79" t="s">
        <v>146</v>
      </c>
      <c r="E392" s="78" t="s">
        <v>313</v>
      </c>
      <c r="F392" s="8">
        <v>3339.6</v>
      </c>
    </row>
    <row r="393" spans="1:6" s="155" customFormat="1" ht="12.75">
      <c r="A393" s="57"/>
      <c r="B393" s="76"/>
      <c r="C393" s="76"/>
      <c r="D393" s="79" t="s">
        <v>147</v>
      </c>
      <c r="E393" s="84" t="s">
        <v>148</v>
      </c>
      <c r="F393" s="8">
        <v>43.7</v>
      </c>
    </row>
    <row r="394" spans="1:6" s="155" customFormat="1" ht="25.5">
      <c r="A394" s="57"/>
      <c r="B394" s="76"/>
      <c r="C394" s="76" t="s">
        <v>25</v>
      </c>
      <c r="D394" s="76"/>
      <c r="E394" s="184" t="s">
        <v>319</v>
      </c>
      <c r="F394" s="8">
        <f>F395+F396</f>
        <v>3344</v>
      </c>
    </row>
    <row r="395" spans="1:6" s="155" customFormat="1" ht="25.5">
      <c r="A395" s="57"/>
      <c r="B395" s="76"/>
      <c r="C395" s="59"/>
      <c r="D395" s="79" t="s">
        <v>146</v>
      </c>
      <c r="E395" s="78" t="s">
        <v>313</v>
      </c>
      <c r="F395" s="8">
        <f>965</f>
        <v>965</v>
      </c>
    </row>
    <row r="396" spans="1:6" s="155" customFormat="1" ht="38.25">
      <c r="A396" s="57"/>
      <c r="B396" s="76"/>
      <c r="C396" s="76"/>
      <c r="D396" s="85" t="s">
        <v>151</v>
      </c>
      <c r="E396" s="86" t="s">
        <v>152</v>
      </c>
      <c r="F396" s="8">
        <v>2379</v>
      </c>
    </row>
    <row r="397" spans="1:6" s="164" customFormat="1" ht="40.5">
      <c r="A397" s="102"/>
      <c r="B397" s="58"/>
      <c r="C397" s="58" t="s">
        <v>10</v>
      </c>
      <c r="D397" s="58"/>
      <c r="E397" s="72" t="s">
        <v>26</v>
      </c>
      <c r="F397" s="62">
        <f>F398+F404+F400</f>
        <v>20566.3</v>
      </c>
    </row>
    <row r="398" spans="1:6" s="155" customFormat="1" ht="63.75">
      <c r="A398" s="57"/>
      <c r="B398" s="76"/>
      <c r="C398" s="83" t="s">
        <v>27</v>
      </c>
      <c r="D398" s="88"/>
      <c r="E398" s="84" t="s">
        <v>577</v>
      </c>
      <c r="F398" s="8">
        <f>F399</f>
        <v>400</v>
      </c>
    </row>
    <row r="399" spans="1:6" s="155" customFormat="1" ht="12.75">
      <c r="A399" s="57"/>
      <c r="B399" s="76"/>
      <c r="C399" s="76"/>
      <c r="D399" s="83" t="s">
        <v>147</v>
      </c>
      <c r="E399" s="84" t="s">
        <v>148</v>
      </c>
      <c r="F399" s="8">
        <v>400</v>
      </c>
    </row>
    <row r="400" spans="1:6" s="155" customFormat="1" ht="25.5">
      <c r="A400" s="57"/>
      <c r="B400" s="76"/>
      <c r="C400" s="76" t="s">
        <v>28</v>
      </c>
      <c r="D400" s="76"/>
      <c r="E400" s="86" t="s">
        <v>260</v>
      </c>
      <c r="F400" s="8">
        <f>F401+F402+F403</f>
        <v>14985.3</v>
      </c>
    </row>
    <row r="401" spans="1:6" s="155" customFormat="1" ht="76.5">
      <c r="A401" s="57"/>
      <c r="B401" s="76"/>
      <c r="C401" s="59"/>
      <c r="D401" s="79" t="s">
        <v>145</v>
      </c>
      <c r="E401" s="78" t="s">
        <v>564</v>
      </c>
      <c r="F401" s="8">
        <f>12624.4+819.6</f>
        <v>13444</v>
      </c>
    </row>
    <row r="402" spans="1:6" s="155" customFormat="1" ht="25.5">
      <c r="A402" s="57"/>
      <c r="B402" s="76"/>
      <c r="C402" s="59"/>
      <c r="D402" s="79" t="s">
        <v>146</v>
      </c>
      <c r="E402" s="78" t="s">
        <v>313</v>
      </c>
      <c r="F402" s="8">
        <v>1482.3</v>
      </c>
    </row>
    <row r="403" spans="1:6" s="155" customFormat="1" ht="12.75">
      <c r="A403" s="57"/>
      <c r="B403" s="76"/>
      <c r="C403" s="76"/>
      <c r="D403" s="79" t="s">
        <v>147</v>
      </c>
      <c r="E403" s="84" t="s">
        <v>148</v>
      </c>
      <c r="F403" s="8">
        <v>59</v>
      </c>
    </row>
    <row r="404" spans="1:6" s="155" customFormat="1" ht="25.5">
      <c r="A404" s="57"/>
      <c r="B404" s="76"/>
      <c r="C404" s="76" t="s">
        <v>29</v>
      </c>
      <c r="D404" s="76"/>
      <c r="E404" s="86" t="s">
        <v>311</v>
      </c>
      <c r="F404" s="8">
        <f>F405+F406+F407</f>
        <v>5181</v>
      </c>
    </row>
    <row r="405" spans="1:6" s="155" customFormat="1" ht="76.5">
      <c r="A405" s="57"/>
      <c r="B405" s="76"/>
      <c r="C405" s="59"/>
      <c r="D405" s="79" t="s">
        <v>145</v>
      </c>
      <c r="E405" s="78" t="s">
        <v>564</v>
      </c>
      <c r="F405" s="8">
        <v>4286.1</v>
      </c>
    </row>
    <row r="406" spans="1:6" s="155" customFormat="1" ht="25.5">
      <c r="A406" s="57"/>
      <c r="B406" s="76"/>
      <c r="C406" s="59"/>
      <c r="D406" s="79" t="s">
        <v>146</v>
      </c>
      <c r="E406" s="78" t="s">
        <v>313</v>
      </c>
      <c r="F406" s="8">
        <f>894.9-20</f>
        <v>874.9</v>
      </c>
    </row>
    <row r="407" spans="1:6" s="155" customFormat="1" ht="12.75">
      <c r="A407" s="57"/>
      <c r="B407" s="76"/>
      <c r="C407" s="59"/>
      <c r="D407" s="79" t="s">
        <v>147</v>
      </c>
      <c r="E407" s="84" t="s">
        <v>148</v>
      </c>
      <c r="F407" s="8">
        <v>20</v>
      </c>
    </row>
    <row r="408" spans="1:7" ht="25.5">
      <c r="A408" s="57"/>
      <c r="B408" s="59" t="s">
        <v>220</v>
      </c>
      <c r="C408" s="59"/>
      <c r="D408" s="162"/>
      <c r="E408" s="108" t="s">
        <v>221</v>
      </c>
      <c r="F408" s="101">
        <f>F409</f>
        <v>150.7</v>
      </c>
      <c r="G408" s="149"/>
    </row>
    <row r="409" spans="1:7" ht="40.5">
      <c r="A409" s="57"/>
      <c r="B409" s="107" t="s">
        <v>175</v>
      </c>
      <c r="C409" s="107"/>
      <c r="D409" s="151"/>
      <c r="E409" s="161" t="s">
        <v>169</v>
      </c>
      <c r="F409" s="73">
        <f>F410</f>
        <v>150.7</v>
      </c>
      <c r="G409" s="149"/>
    </row>
    <row r="410" spans="1:7" ht="38.25">
      <c r="A410" s="57"/>
      <c r="B410" s="76"/>
      <c r="C410" s="68" t="s">
        <v>8</v>
      </c>
      <c r="D410" s="76"/>
      <c r="E410" s="152" t="s">
        <v>9</v>
      </c>
      <c r="F410" s="71">
        <f>F411</f>
        <v>150.7</v>
      </c>
      <c r="G410" s="149"/>
    </row>
    <row r="411" spans="1:7" s="2" customFormat="1" ht="40.5">
      <c r="A411" s="102"/>
      <c r="B411" s="58"/>
      <c r="C411" s="58" t="s">
        <v>10</v>
      </c>
      <c r="D411" s="58"/>
      <c r="E411" s="72" t="s">
        <v>26</v>
      </c>
      <c r="F411" s="73">
        <f>F412</f>
        <v>150.7</v>
      </c>
      <c r="G411" s="164"/>
    </row>
    <row r="412" spans="1:7" ht="25.5">
      <c r="A412" s="57"/>
      <c r="B412" s="76"/>
      <c r="C412" s="76" t="s">
        <v>30</v>
      </c>
      <c r="D412" s="82"/>
      <c r="E412" s="86" t="s">
        <v>143</v>
      </c>
      <c r="F412" s="8">
        <f>F413</f>
        <v>150.7</v>
      </c>
      <c r="G412" s="149"/>
    </row>
    <row r="413" spans="1:7" ht="25.5">
      <c r="A413" s="57"/>
      <c r="B413" s="76"/>
      <c r="C413" s="76"/>
      <c r="D413" s="79" t="s">
        <v>146</v>
      </c>
      <c r="E413" s="78" t="s">
        <v>313</v>
      </c>
      <c r="F413" s="8">
        <v>150.7</v>
      </c>
      <c r="G413" s="149"/>
    </row>
    <row r="414" spans="1:6" s="155" customFormat="1" ht="12.75">
      <c r="A414" s="57"/>
      <c r="B414" s="59" t="s">
        <v>223</v>
      </c>
      <c r="C414" s="59"/>
      <c r="D414" s="162"/>
      <c r="E414" s="108" t="s">
        <v>224</v>
      </c>
      <c r="F414" s="101">
        <f>F415+F420+F433+F438</f>
        <v>96071.2</v>
      </c>
    </row>
    <row r="415" spans="1:6" s="155" customFormat="1" ht="13.5">
      <c r="A415" s="57"/>
      <c r="B415" s="107" t="s">
        <v>166</v>
      </c>
      <c r="C415" s="107"/>
      <c r="D415" s="151"/>
      <c r="E415" s="161" t="s">
        <v>167</v>
      </c>
      <c r="F415" s="73">
        <f>F416</f>
        <v>2182.2</v>
      </c>
    </row>
    <row r="416" spans="1:6" s="155" customFormat="1" ht="38.25">
      <c r="A416" s="57"/>
      <c r="B416" s="59"/>
      <c r="C416" s="68" t="s">
        <v>397</v>
      </c>
      <c r="D416" s="76"/>
      <c r="E416" s="152" t="s">
        <v>398</v>
      </c>
      <c r="F416" s="101">
        <f>F418</f>
        <v>2182.2</v>
      </c>
    </row>
    <row r="417" spans="1:6" s="164" customFormat="1" ht="40.5">
      <c r="A417" s="102"/>
      <c r="B417" s="58"/>
      <c r="C417" s="58" t="s">
        <v>31</v>
      </c>
      <c r="D417" s="58"/>
      <c r="E417" s="72" t="s">
        <v>32</v>
      </c>
      <c r="F417" s="62">
        <f>F418</f>
        <v>2182.2</v>
      </c>
    </row>
    <row r="418" spans="1:6" s="155" customFormat="1" ht="25.5">
      <c r="A418" s="57"/>
      <c r="B418" s="59"/>
      <c r="C418" s="76" t="s">
        <v>33</v>
      </c>
      <c r="D418" s="185"/>
      <c r="E418" s="154" t="s">
        <v>34</v>
      </c>
      <c r="F418" s="8">
        <f>F419</f>
        <v>2182.2</v>
      </c>
    </row>
    <row r="419" spans="1:6" s="155" customFormat="1" ht="25.5">
      <c r="A419" s="57"/>
      <c r="B419" s="59"/>
      <c r="C419" s="76"/>
      <c r="D419" s="79" t="s">
        <v>146</v>
      </c>
      <c r="E419" s="78" t="s">
        <v>313</v>
      </c>
      <c r="F419" s="8">
        <v>2182.2</v>
      </c>
    </row>
    <row r="420" spans="1:6" s="155" customFormat="1" ht="13.5">
      <c r="A420" s="57"/>
      <c r="B420" s="58" t="s">
        <v>160</v>
      </c>
      <c r="C420" s="58"/>
      <c r="D420" s="58"/>
      <c r="E420" s="72" t="s">
        <v>161</v>
      </c>
      <c r="F420" s="62">
        <f>F429+F421</f>
        <v>52302.5</v>
      </c>
    </row>
    <row r="421" spans="1:6" s="155" customFormat="1" ht="26.25">
      <c r="A421" s="57"/>
      <c r="B421" s="58"/>
      <c r="C421" s="215" t="s">
        <v>445</v>
      </c>
      <c r="D421" s="215"/>
      <c r="E421" s="70" t="s">
        <v>446</v>
      </c>
      <c r="F421" s="71">
        <f>F422</f>
        <v>52270.3</v>
      </c>
    </row>
    <row r="422" spans="1:6" s="155" customFormat="1" ht="13.5">
      <c r="A422" s="57"/>
      <c r="B422" s="58"/>
      <c r="C422" s="216" t="s">
        <v>447</v>
      </c>
      <c r="D422" s="216"/>
      <c r="E422" s="217" t="s">
        <v>448</v>
      </c>
      <c r="F422" s="73">
        <f>F427+F423</f>
        <v>52270.3</v>
      </c>
    </row>
    <row r="423" spans="1:6" s="155" customFormat="1" ht="26.25">
      <c r="A423" s="57"/>
      <c r="B423" s="58"/>
      <c r="C423" s="76" t="s">
        <v>449</v>
      </c>
      <c r="D423" s="76"/>
      <c r="E423" s="86" t="s">
        <v>260</v>
      </c>
      <c r="F423" s="87">
        <f>SUM(F424:F426)</f>
        <v>6727.5</v>
      </c>
    </row>
    <row r="424" spans="1:6" s="155" customFormat="1" ht="77.25">
      <c r="A424" s="57"/>
      <c r="B424" s="58"/>
      <c r="C424" s="76"/>
      <c r="D424" s="82" t="s">
        <v>145</v>
      </c>
      <c r="E424" s="183" t="s">
        <v>564</v>
      </c>
      <c r="F424" s="87">
        <f>5211.3+334.5</f>
        <v>5545.8</v>
      </c>
    </row>
    <row r="425" spans="1:6" s="155" customFormat="1" ht="26.25">
      <c r="A425" s="57"/>
      <c r="B425" s="58"/>
      <c r="C425" s="76"/>
      <c r="D425" s="82" t="s">
        <v>146</v>
      </c>
      <c r="E425" s="183" t="s">
        <v>313</v>
      </c>
      <c r="F425" s="87">
        <v>1157.6</v>
      </c>
    </row>
    <row r="426" spans="1:6" s="155" customFormat="1" ht="13.5">
      <c r="A426" s="57"/>
      <c r="B426" s="58"/>
      <c r="C426" s="76"/>
      <c r="D426" s="82" t="s">
        <v>147</v>
      </c>
      <c r="E426" s="183" t="s">
        <v>148</v>
      </c>
      <c r="F426" s="87">
        <v>24.1</v>
      </c>
    </row>
    <row r="427" spans="1:6" s="155" customFormat="1" ht="26.25">
      <c r="A427" s="57"/>
      <c r="B427" s="58"/>
      <c r="C427" s="207" t="s">
        <v>556</v>
      </c>
      <c r="D427" s="207"/>
      <c r="E427" s="208" t="s">
        <v>557</v>
      </c>
      <c r="F427" s="8">
        <f>F428</f>
        <v>45542.8</v>
      </c>
    </row>
    <row r="428" spans="1:6" s="155" customFormat="1" ht="13.5">
      <c r="A428" s="57"/>
      <c r="B428" s="58"/>
      <c r="C428" s="207"/>
      <c r="D428" s="207" t="s">
        <v>147</v>
      </c>
      <c r="E428" s="208" t="s">
        <v>148</v>
      </c>
      <c r="F428" s="8">
        <v>45542.8</v>
      </c>
    </row>
    <row r="429" spans="1:6" s="163" customFormat="1" ht="39">
      <c r="A429" s="89"/>
      <c r="B429" s="58"/>
      <c r="C429" s="68" t="s">
        <v>8</v>
      </c>
      <c r="D429" s="76"/>
      <c r="E429" s="152" t="s">
        <v>9</v>
      </c>
      <c r="F429" s="101">
        <f>F430</f>
        <v>32.2</v>
      </c>
    </row>
    <row r="430" spans="1:6" s="164" customFormat="1" ht="40.5">
      <c r="A430" s="102"/>
      <c r="B430" s="58"/>
      <c r="C430" s="58" t="s">
        <v>10</v>
      </c>
      <c r="D430" s="58"/>
      <c r="E430" s="72" t="s">
        <v>26</v>
      </c>
      <c r="F430" s="62">
        <f>F431</f>
        <v>32.2</v>
      </c>
    </row>
    <row r="431" spans="1:6" s="155" customFormat="1" ht="102.75">
      <c r="A431" s="57"/>
      <c r="B431" s="58"/>
      <c r="C431" s="76" t="s">
        <v>35</v>
      </c>
      <c r="D431" s="79"/>
      <c r="E431" s="81" t="s">
        <v>252</v>
      </c>
      <c r="F431" s="8">
        <f>F432</f>
        <v>32.2</v>
      </c>
    </row>
    <row r="432" spans="1:6" s="155" customFormat="1" ht="77.25">
      <c r="A432" s="57"/>
      <c r="B432" s="58"/>
      <c r="C432" s="76"/>
      <c r="D432" s="79" t="s">
        <v>145</v>
      </c>
      <c r="E432" s="78" t="s">
        <v>564</v>
      </c>
      <c r="F432" s="8">
        <v>32.2</v>
      </c>
    </row>
    <row r="433" spans="1:6" s="155" customFormat="1" ht="13.5">
      <c r="A433" s="57"/>
      <c r="B433" s="107" t="s">
        <v>453</v>
      </c>
      <c r="C433" s="107"/>
      <c r="D433" s="107"/>
      <c r="E433" s="203" t="s">
        <v>454</v>
      </c>
      <c r="F433" s="73">
        <f>F434</f>
        <v>40000</v>
      </c>
    </row>
    <row r="434" spans="1:6" s="338" customFormat="1" ht="25.5">
      <c r="A434" s="57"/>
      <c r="B434" s="68"/>
      <c r="C434" s="215" t="s">
        <v>445</v>
      </c>
      <c r="D434" s="215"/>
      <c r="E434" s="70" t="s">
        <v>446</v>
      </c>
      <c r="F434" s="71">
        <f>F435</f>
        <v>40000</v>
      </c>
    </row>
    <row r="435" spans="1:6" s="155" customFormat="1" ht="13.5">
      <c r="A435" s="57"/>
      <c r="B435" s="107"/>
      <c r="C435" s="216" t="s">
        <v>509</v>
      </c>
      <c r="D435" s="216"/>
      <c r="E435" s="217" t="s">
        <v>510</v>
      </c>
      <c r="F435" s="73">
        <f>F436</f>
        <v>40000</v>
      </c>
    </row>
    <row r="436" spans="1:6" s="155" customFormat="1" ht="39">
      <c r="A436" s="57"/>
      <c r="B436" s="107"/>
      <c r="C436" s="207" t="s">
        <v>511</v>
      </c>
      <c r="D436" s="207"/>
      <c r="E436" s="208" t="s">
        <v>512</v>
      </c>
      <c r="F436" s="87">
        <f>F437</f>
        <v>40000</v>
      </c>
    </row>
    <row r="437" spans="1:6" s="155" customFormat="1" ht="13.5">
      <c r="A437" s="57"/>
      <c r="B437" s="107"/>
      <c r="C437" s="76"/>
      <c r="D437" s="79" t="s">
        <v>147</v>
      </c>
      <c r="E437" s="84" t="s">
        <v>148</v>
      </c>
      <c r="F437" s="87">
        <v>40000</v>
      </c>
    </row>
    <row r="438" spans="1:6" s="155" customFormat="1" ht="27">
      <c r="A438" s="57"/>
      <c r="B438" s="107" t="s">
        <v>207</v>
      </c>
      <c r="C438" s="107"/>
      <c r="D438" s="210"/>
      <c r="E438" s="218" t="s">
        <v>208</v>
      </c>
      <c r="F438" s="73">
        <f>F439+F454</f>
        <v>1586.5</v>
      </c>
    </row>
    <row r="439" spans="1:6" s="155" customFormat="1" ht="38.25">
      <c r="A439" s="57"/>
      <c r="B439" s="68"/>
      <c r="C439" s="68" t="s">
        <v>513</v>
      </c>
      <c r="D439" s="204"/>
      <c r="E439" s="108" t="s">
        <v>514</v>
      </c>
      <c r="F439" s="101">
        <f>F440+F445</f>
        <v>1300</v>
      </c>
    </row>
    <row r="440" spans="1:6" s="155" customFormat="1" ht="54">
      <c r="A440" s="57"/>
      <c r="B440" s="107"/>
      <c r="C440" s="107" t="s">
        <v>515</v>
      </c>
      <c r="D440" s="210"/>
      <c r="E440" s="219" t="s">
        <v>516</v>
      </c>
      <c r="F440" s="62">
        <f>F442+F444</f>
        <v>100</v>
      </c>
    </row>
    <row r="441" spans="1:6" s="155" customFormat="1" ht="26.25">
      <c r="A441" s="57"/>
      <c r="B441" s="107"/>
      <c r="C441" s="85" t="s">
        <v>517</v>
      </c>
      <c r="D441" s="204"/>
      <c r="E441" s="208" t="s">
        <v>518</v>
      </c>
      <c r="F441" s="8">
        <f>F442</f>
        <v>15</v>
      </c>
    </row>
    <row r="442" spans="1:6" s="155" customFormat="1" ht="39">
      <c r="A442" s="57"/>
      <c r="B442" s="107"/>
      <c r="C442" s="85"/>
      <c r="D442" s="85" t="s">
        <v>151</v>
      </c>
      <c r="E442" s="86" t="s">
        <v>152</v>
      </c>
      <c r="F442" s="8">
        <v>15</v>
      </c>
    </row>
    <row r="443" spans="1:6" s="155" customFormat="1" ht="26.25">
      <c r="A443" s="57"/>
      <c r="B443" s="107"/>
      <c r="C443" s="85" t="s">
        <v>519</v>
      </c>
      <c r="D443" s="204"/>
      <c r="E443" s="208" t="s">
        <v>520</v>
      </c>
      <c r="F443" s="8">
        <f>F444</f>
        <v>85</v>
      </c>
    </row>
    <row r="444" spans="1:6" s="155" customFormat="1" ht="39">
      <c r="A444" s="57"/>
      <c r="B444" s="107"/>
      <c r="C444" s="85"/>
      <c r="D444" s="85" t="s">
        <v>151</v>
      </c>
      <c r="E444" s="86" t="s">
        <v>152</v>
      </c>
      <c r="F444" s="8">
        <v>85</v>
      </c>
    </row>
    <row r="445" spans="1:6" s="155" customFormat="1" ht="54">
      <c r="A445" s="57"/>
      <c r="B445" s="107"/>
      <c r="C445" s="107" t="s">
        <v>521</v>
      </c>
      <c r="D445" s="220"/>
      <c r="E445" s="219" t="s">
        <v>522</v>
      </c>
      <c r="F445" s="62">
        <f>F446+F448+F450+F452</f>
        <v>1200</v>
      </c>
    </row>
    <row r="446" spans="1:6" s="155" customFormat="1" ht="64.5">
      <c r="A446" s="57"/>
      <c r="B446" s="107"/>
      <c r="C446" s="85" t="s">
        <v>523</v>
      </c>
      <c r="D446" s="221"/>
      <c r="E446" s="208" t="s">
        <v>524</v>
      </c>
      <c r="F446" s="8">
        <f>F447</f>
        <v>120</v>
      </c>
    </row>
    <row r="447" spans="1:6" s="155" customFormat="1" ht="38.25">
      <c r="A447" s="57"/>
      <c r="B447" s="68"/>
      <c r="C447" s="85"/>
      <c r="D447" s="85" t="s">
        <v>151</v>
      </c>
      <c r="E447" s="86" t="s">
        <v>152</v>
      </c>
      <c r="F447" s="8">
        <v>120</v>
      </c>
    </row>
    <row r="448" spans="1:6" s="155" customFormat="1" ht="38.25">
      <c r="A448" s="57"/>
      <c r="B448" s="68"/>
      <c r="C448" s="85" t="s">
        <v>525</v>
      </c>
      <c r="D448" s="207"/>
      <c r="E448" s="208" t="s">
        <v>526</v>
      </c>
      <c r="F448" s="8">
        <f>F449</f>
        <v>305</v>
      </c>
    </row>
    <row r="449" spans="1:6" s="155" customFormat="1" ht="39">
      <c r="A449" s="57"/>
      <c r="B449" s="68"/>
      <c r="C449" s="107"/>
      <c r="D449" s="85" t="s">
        <v>151</v>
      </c>
      <c r="E449" s="86" t="s">
        <v>152</v>
      </c>
      <c r="F449" s="8">
        <v>305</v>
      </c>
    </row>
    <row r="450" spans="1:6" s="155" customFormat="1" ht="25.5">
      <c r="A450" s="57"/>
      <c r="B450" s="68"/>
      <c r="C450" s="85" t="s">
        <v>527</v>
      </c>
      <c r="D450" s="207"/>
      <c r="E450" s="208" t="s">
        <v>528</v>
      </c>
      <c r="F450" s="8">
        <f>F451</f>
        <v>400</v>
      </c>
    </row>
    <row r="451" spans="1:6" s="155" customFormat="1" ht="12.75">
      <c r="A451" s="57"/>
      <c r="B451" s="68"/>
      <c r="C451" s="85"/>
      <c r="D451" s="207" t="s">
        <v>147</v>
      </c>
      <c r="E451" s="208" t="s">
        <v>148</v>
      </c>
      <c r="F451" s="8">
        <v>400</v>
      </c>
    </row>
    <row r="452" spans="1:6" s="155" customFormat="1" ht="25.5">
      <c r="A452" s="57"/>
      <c r="B452" s="85"/>
      <c r="C452" s="85" t="s">
        <v>529</v>
      </c>
      <c r="D452" s="222"/>
      <c r="E452" s="208" t="s">
        <v>530</v>
      </c>
      <c r="F452" s="8">
        <f>F453</f>
        <v>375</v>
      </c>
    </row>
    <row r="453" spans="1:6" s="155" customFormat="1" ht="38.25">
      <c r="A453" s="57"/>
      <c r="B453" s="85"/>
      <c r="C453" s="85"/>
      <c r="D453" s="85" t="s">
        <v>151</v>
      </c>
      <c r="E453" s="86" t="s">
        <v>152</v>
      </c>
      <c r="F453" s="8">
        <v>375</v>
      </c>
    </row>
    <row r="454" spans="1:6" s="163" customFormat="1" ht="38.25">
      <c r="A454" s="89"/>
      <c r="B454" s="68"/>
      <c r="C454" s="68" t="s">
        <v>397</v>
      </c>
      <c r="D454" s="59"/>
      <c r="E454" s="152" t="s">
        <v>398</v>
      </c>
      <c r="F454" s="101">
        <f>F455</f>
        <v>286.5</v>
      </c>
    </row>
    <row r="455" spans="1:6" s="164" customFormat="1" ht="40.5">
      <c r="A455" s="102"/>
      <c r="B455" s="107"/>
      <c r="C455" s="58" t="s">
        <v>31</v>
      </c>
      <c r="D455" s="58"/>
      <c r="E455" s="72" t="s">
        <v>32</v>
      </c>
      <c r="F455" s="62">
        <f>F456</f>
        <v>286.5</v>
      </c>
    </row>
    <row r="456" spans="1:6" s="155" customFormat="1" ht="38.25">
      <c r="A456" s="57"/>
      <c r="B456" s="85"/>
      <c r="C456" s="76" t="s">
        <v>569</v>
      </c>
      <c r="D456" s="112"/>
      <c r="E456" s="113" t="s">
        <v>571</v>
      </c>
      <c r="F456" s="8">
        <f>F457</f>
        <v>286.5</v>
      </c>
    </row>
    <row r="457" spans="1:6" s="155" customFormat="1" ht="25.5">
      <c r="A457" s="57"/>
      <c r="B457" s="85"/>
      <c r="C457" s="76"/>
      <c r="D457" s="79" t="s">
        <v>146</v>
      </c>
      <c r="E457" s="78" t="s">
        <v>313</v>
      </c>
      <c r="F457" s="8">
        <v>286.5</v>
      </c>
    </row>
    <row r="458" spans="1:6" s="155" customFormat="1" ht="12.75">
      <c r="A458" s="57"/>
      <c r="B458" s="90" t="s">
        <v>225</v>
      </c>
      <c r="C458" s="59"/>
      <c r="D458" s="91"/>
      <c r="E458" s="92" t="s">
        <v>226</v>
      </c>
      <c r="F458" s="71">
        <f>F459+F468+F484</f>
        <v>72483</v>
      </c>
    </row>
    <row r="459" spans="1:6" s="337" customFormat="1" ht="13.5">
      <c r="A459" s="300"/>
      <c r="B459" s="93" t="s">
        <v>227</v>
      </c>
      <c r="C459" s="107"/>
      <c r="D459" s="224"/>
      <c r="E459" s="225" t="s">
        <v>228</v>
      </c>
      <c r="F459" s="73">
        <f>F460</f>
        <v>29664.8</v>
      </c>
    </row>
    <row r="460" spans="1:6" s="155" customFormat="1" ht="25.5">
      <c r="A460" s="57"/>
      <c r="B460" s="97"/>
      <c r="C460" s="215" t="s">
        <v>445</v>
      </c>
      <c r="D460" s="215"/>
      <c r="E460" s="70" t="s">
        <v>446</v>
      </c>
      <c r="F460" s="71">
        <f>SUM(F461)</f>
        <v>29664.8</v>
      </c>
    </row>
    <row r="461" spans="1:6" s="155" customFormat="1" ht="13.5">
      <c r="A461" s="57"/>
      <c r="B461" s="93"/>
      <c r="C461" s="107" t="s">
        <v>509</v>
      </c>
      <c r="D461" s="224"/>
      <c r="E461" s="225" t="s">
        <v>510</v>
      </c>
      <c r="F461" s="73">
        <f>F462+F464+F466</f>
        <v>29664.8</v>
      </c>
    </row>
    <row r="462" spans="1:6" s="155" customFormat="1" ht="51.75">
      <c r="A462" s="57"/>
      <c r="B462" s="93"/>
      <c r="C462" s="85" t="s">
        <v>531</v>
      </c>
      <c r="D462" s="91"/>
      <c r="E462" s="226" t="s">
        <v>532</v>
      </c>
      <c r="F462" s="8">
        <f>F463</f>
        <v>5000</v>
      </c>
    </row>
    <row r="463" spans="1:6" s="155" customFormat="1" ht="26.25">
      <c r="A463" s="57"/>
      <c r="B463" s="93"/>
      <c r="C463" s="85"/>
      <c r="D463" s="207" t="s">
        <v>146</v>
      </c>
      <c r="E463" s="208" t="s">
        <v>313</v>
      </c>
      <c r="F463" s="8">
        <v>5000</v>
      </c>
    </row>
    <row r="464" spans="1:6" s="155" customFormat="1" ht="26.25">
      <c r="A464" s="57"/>
      <c r="B464" s="93"/>
      <c r="C464" s="85" t="s">
        <v>533</v>
      </c>
      <c r="D464" s="91"/>
      <c r="E464" s="226" t="s">
        <v>534</v>
      </c>
      <c r="F464" s="8">
        <f>F465</f>
        <v>23664.8</v>
      </c>
    </row>
    <row r="465" spans="1:6" s="155" customFormat="1" ht="13.5">
      <c r="A465" s="57"/>
      <c r="B465" s="93"/>
      <c r="C465" s="85"/>
      <c r="D465" s="207" t="s">
        <v>147</v>
      </c>
      <c r="E465" s="208" t="s">
        <v>148</v>
      </c>
      <c r="F465" s="8">
        <v>23664.8</v>
      </c>
    </row>
    <row r="466" spans="1:6" s="155" customFormat="1" ht="39">
      <c r="A466" s="57"/>
      <c r="B466" s="93"/>
      <c r="C466" s="85" t="s">
        <v>535</v>
      </c>
      <c r="D466" s="91"/>
      <c r="E466" s="226" t="s">
        <v>536</v>
      </c>
      <c r="F466" s="8">
        <f>F467</f>
        <v>1000</v>
      </c>
    </row>
    <row r="467" spans="1:6" s="155" customFormat="1" ht="13.5">
      <c r="A467" s="57"/>
      <c r="B467" s="93"/>
      <c r="C467" s="170"/>
      <c r="D467" s="207" t="s">
        <v>147</v>
      </c>
      <c r="E467" s="208" t="s">
        <v>148</v>
      </c>
      <c r="F467" s="8">
        <v>1000</v>
      </c>
    </row>
    <row r="468" spans="1:6" s="155" customFormat="1" ht="13.5">
      <c r="A468" s="57"/>
      <c r="B468" s="93" t="s">
        <v>537</v>
      </c>
      <c r="C468" s="107"/>
      <c r="D468" s="91"/>
      <c r="E468" s="225" t="s">
        <v>538</v>
      </c>
      <c r="F468" s="73">
        <f>F469+F477</f>
        <v>27997.5</v>
      </c>
    </row>
    <row r="469" spans="1:6" s="155" customFormat="1" ht="26.25">
      <c r="A469" s="57"/>
      <c r="B469" s="93"/>
      <c r="C469" s="68" t="s">
        <v>445</v>
      </c>
      <c r="D469" s="215"/>
      <c r="E469" s="70" t="s">
        <v>446</v>
      </c>
      <c r="F469" s="71">
        <f>F470+F473</f>
        <v>18377.7</v>
      </c>
    </row>
    <row r="470" spans="1:6" s="155" customFormat="1" ht="13.5">
      <c r="A470" s="57"/>
      <c r="B470" s="93"/>
      <c r="C470" s="107" t="s">
        <v>509</v>
      </c>
      <c r="D470" s="224"/>
      <c r="E470" s="225" t="s">
        <v>510</v>
      </c>
      <c r="F470" s="73">
        <f>F471</f>
        <v>6000</v>
      </c>
    </row>
    <row r="471" spans="1:6" s="155" customFormat="1" ht="26.25">
      <c r="A471" s="57"/>
      <c r="B471" s="93"/>
      <c r="C471" s="85" t="s">
        <v>539</v>
      </c>
      <c r="D471" s="112"/>
      <c r="E471" s="226" t="s">
        <v>540</v>
      </c>
      <c r="F471" s="87">
        <f>F472</f>
        <v>6000</v>
      </c>
    </row>
    <row r="472" spans="1:6" s="155" customFormat="1" ht="26.25">
      <c r="A472" s="57"/>
      <c r="B472" s="93"/>
      <c r="C472" s="85"/>
      <c r="D472" s="207" t="s">
        <v>146</v>
      </c>
      <c r="E472" s="208" t="s">
        <v>313</v>
      </c>
      <c r="F472" s="87">
        <v>6000</v>
      </c>
    </row>
    <row r="473" spans="1:6" s="155" customFormat="1" ht="27">
      <c r="A473" s="57"/>
      <c r="B473" s="93"/>
      <c r="C473" s="107" t="s">
        <v>541</v>
      </c>
      <c r="D473" s="107"/>
      <c r="E473" s="203" t="s">
        <v>542</v>
      </c>
      <c r="F473" s="73">
        <f>F474</f>
        <v>12377.7</v>
      </c>
    </row>
    <row r="474" spans="1:6" s="155" customFormat="1" ht="39">
      <c r="A474" s="57"/>
      <c r="B474" s="93"/>
      <c r="C474" s="85" t="s">
        <v>543</v>
      </c>
      <c r="D474" s="85"/>
      <c r="E474" s="184" t="s">
        <v>415</v>
      </c>
      <c r="F474" s="8">
        <f>F475</f>
        <v>12377.7</v>
      </c>
    </row>
    <row r="475" spans="1:6" s="155" customFormat="1" ht="13.5">
      <c r="A475" s="57"/>
      <c r="B475" s="93"/>
      <c r="C475" s="85" t="s">
        <v>544</v>
      </c>
      <c r="D475" s="85"/>
      <c r="E475" s="106" t="s">
        <v>545</v>
      </c>
      <c r="F475" s="8">
        <f>F476</f>
        <v>12377.7</v>
      </c>
    </row>
    <row r="476" spans="1:6" s="155" customFormat="1" ht="39">
      <c r="A476" s="57"/>
      <c r="B476" s="93"/>
      <c r="C476" s="107"/>
      <c r="D476" s="85" t="s">
        <v>153</v>
      </c>
      <c r="E476" s="116" t="s">
        <v>337</v>
      </c>
      <c r="F476" s="8">
        <v>12377.7</v>
      </c>
    </row>
    <row r="477" spans="1:6" s="155" customFormat="1" ht="39">
      <c r="A477" s="57"/>
      <c r="B477" s="93"/>
      <c r="C477" s="68" t="s">
        <v>455</v>
      </c>
      <c r="D477" s="97"/>
      <c r="E477" s="227" t="s">
        <v>456</v>
      </c>
      <c r="F477" s="71">
        <f>F478</f>
        <v>9619.8</v>
      </c>
    </row>
    <row r="478" spans="1:6" s="155" customFormat="1" ht="27">
      <c r="A478" s="57"/>
      <c r="B478" s="93"/>
      <c r="C478" s="210" t="s">
        <v>495</v>
      </c>
      <c r="D478" s="210"/>
      <c r="E478" s="211" t="s">
        <v>496</v>
      </c>
      <c r="F478" s="73">
        <f>F479</f>
        <v>9619.8</v>
      </c>
    </row>
    <row r="479" spans="1:6" s="155" customFormat="1" ht="39">
      <c r="A479" s="57"/>
      <c r="B479" s="93"/>
      <c r="C479" s="76" t="s">
        <v>546</v>
      </c>
      <c r="D479" s="76"/>
      <c r="E479" s="184" t="s">
        <v>415</v>
      </c>
      <c r="F479" s="8">
        <f>F480+F482</f>
        <v>9619.8</v>
      </c>
    </row>
    <row r="480" spans="1:6" s="155" customFormat="1" ht="26.25">
      <c r="A480" s="57"/>
      <c r="B480" s="93"/>
      <c r="C480" s="94" t="s">
        <v>547</v>
      </c>
      <c r="D480" s="79"/>
      <c r="E480" s="78" t="s">
        <v>548</v>
      </c>
      <c r="F480" s="8">
        <f>F481</f>
        <v>4411.8</v>
      </c>
    </row>
    <row r="481" spans="1:6" s="155" customFormat="1" ht="39">
      <c r="A481" s="57"/>
      <c r="B481" s="93"/>
      <c r="C481" s="94"/>
      <c r="D481" s="228" t="s">
        <v>153</v>
      </c>
      <c r="E481" s="116" t="s">
        <v>337</v>
      </c>
      <c r="F481" s="8">
        <v>4411.8</v>
      </c>
    </row>
    <row r="482" spans="1:6" s="155" customFormat="1" ht="13.5">
      <c r="A482" s="57"/>
      <c r="B482" s="93"/>
      <c r="C482" s="85" t="s">
        <v>549</v>
      </c>
      <c r="D482" s="85"/>
      <c r="E482" s="106" t="s">
        <v>550</v>
      </c>
      <c r="F482" s="87">
        <f>F483</f>
        <v>5208</v>
      </c>
    </row>
    <row r="483" spans="1:6" s="155" customFormat="1" ht="39">
      <c r="A483" s="57"/>
      <c r="B483" s="93"/>
      <c r="C483" s="85"/>
      <c r="D483" s="228" t="s">
        <v>153</v>
      </c>
      <c r="E483" s="116" t="s">
        <v>337</v>
      </c>
      <c r="F483" s="87">
        <v>5208</v>
      </c>
    </row>
    <row r="484" spans="1:6" s="337" customFormat="1" ht="13.5">
      <c r="A484" s="300"/>
      <c r="B484" s="210" t="s">
        <v>475</v>
      </c>
      <c r="C484" s="107"/>
      <c r="D484" s="210"/>
      <c r="E484" s="211" t="s">
        <v>476</v>
      </c>
      <c r="F484" s="73">
        <f>F485</f>
        <v>14820.7</v>
      </c>
    </row>
    <row r="485" spans="1:6" s="155" customFormat="1" ht="39">
      <c r="A485" s="57"/>
      <c r="B485" s="93"/>
      <c r="C485" s="68" t="s">
        <v>455</v>
      </c>
      <c r="D485" s="204"/>
      <c r="E485" s="209" t="s">
        <v>456</v>
      </c>
      <c r="F485" s="71">
        <f>F486</f>
        <v>14820.7</v>
      </c>
    </row>
    <row r="486" spans="1:6" s="155" customFormat="1" ht="27">
      <c r="A486" s="57"/>
      <c r="B486" s="93"/>
      <c r="C486" s="107" t="s">
        <v>477</v>
      </c>
      <c r="D486" s="210"/>
      <c r="E486" s="211" t="s">
        <v>478</v>
      </c>
      <c r="F486" s="73">
        <f>F487</f>
        <v>14820.7</v>
      </c>
    </row>
    <row r="487" spans="1:6" s="155" customFormat="1" ht="39">
      <c r="A487" s="57"/>
      <c r="B487" s="93"/>
      <c r="C487" s="85" t="s">
        <v>488</v>
      </c>
      <c r="D487" s="85"/>
      <c r="E487" s="184" t="s">
        <v>415</v>
      </c>
      <c r="F487" s="87">
        <f>F488</f>
        <v>14820.7</v>
      </c>
    </row>
    <row r="488" spans="1:6" s="155" customFormat="1" ht="26.25">
      <c r="A488" s="57"/>
      <c r="B488" s="93"/>
      <c r="C488" s="94" t="s">
        <v>551</v>
      </c>
      <c r="D488" s="79"/>
      <c r="E488" s="78" t="s">
        <v>552</v>
      </c>
      <c r="F488" s="87">
        <f>F489</f>
        <v>14820.7</v>
      </c>
    </row>
    <row r="489" spans="1:6" s="155" customFormat="1" ht="39">
      <c r="A489" s="57"/>
      <c r="B489" s="93"/>
      <c r="C489" s="94"/>
      <c r="D489" s="228" t="s">
        <v>153</v>
      </c>
      <c r="E489" s="116" t="s">
        <v>337</v>
      </c>
      <c r="F489" s="87">
        <v>14820.7</v>
      </c>
    </row>
    <row r="490" spans="1:6" s="155" customFormat="1" ht="12.75">
      <c r="A490" s="57"/>
      <c r="B490" s="90" t="s">
        <v>229</v>
      </c>
      <c r="C490" s="59"/>
      <c r="D490" s="91"/>
      <c r="E490" s="109" t="s">
        <v>230</v>
      </c>
      <c r="F490" s="101">
        <f>F491</f>
        <v>1577</v>
      </c>
    </row>
    <row r="491" spans="1:6" s="155" customFormat="1" ht="27">
      <c r="A491" s="57"/>
      <c r="B491" s="93" t="s">
        <v>176</v>
      </c>
      <c r="C491" s="59"/>
      <c r="D491" s="91"/>
      <c r="E491" s="110" t="s">
        <v>231</v>
      </c>
      <c r="F491" s="62">
        <f>F492</f>
        <v>1577</v>
      </c>
    </row>
    <row r="492" spans="1:6" s="155" customFormat="1" ht="38.25">
      <c r="A492" s="57"/>
      <c r="B492" s="97"/>
      <c r="C492" s="68" t="s">
        <v>397</v>
      </c>
      <c r="D492" s="76"/>
      <c r="E492" s="152" t="s">
        <v>398</v>
      </c>
      <c r="F492" s="101">
        <f>F493</f>
        <v>1577</v>
      </c>
    </row>
    <row r="493" spans="1:6" s="155" customFormat="1" ht="50.25" customHeight="1">
      <c r="A493" s="57"/>
      <c r="B493" s="111"/>
      <c r="C493" s="58" t="s">
        <v>31</v>
      </c>
      <c r="D493" s="58"/>
      <c r="E493" s="72" t="s">
        <v>32</v>
      </c>
      <c r="F493" s="8">
        <f>F494</f>
        <v>1577</v>
      </c>
    </row>
    <row r="494" spans="1:6" s="155" customFormat="1" ht="38.25">
      <c r="A494" s="57"/>
      <c r="B494" s="111"/>
      <c r="C494" s="76" t="s">
        <v>36</v>
      </c>
      <c r="D494" s="112"/>
      <c r="E494" s="113" t="s">
        <v>37</v>
      </c>
      <c r="F494" s="8">
        <f>F495+F496</f>
        <v>1577</v>
      </c>
    </row>
    <row r="495" spans="1:6" s="155" customFormat="1" ht="25.5">
      <c r="A495" s="57"/>
      <c r="B495" s="111"/>
      <c r="C495" s="76"/>
      <c r="D495" s="79" t="s">
        <v>146</v>
      </c>
      <c r="E495" s="78" t="s">
        <v>313</v>
      </c>
      <c r="F495" s="8">
        <v>1397</v>
      </c>
    </row>
    <row r="496" spans="1:6" s="155" customFormat="1" ht="38.25">
      <c r="A496" s="57"/>
      <c r="B496" s="111"/>
      <c r="C496" s="76"/>
      <c r="D496" s="85" t="s">
        <v>151</v>
      </c>
      <c r="E496" s="106" t="s">
        <v>152</v>
      </c>
      <c r="F496" s="8">
        <v>180</v>
      </c>
    </row>
    <row r="497" spans="1:6" s="155" customFormat="1" ht="12.75">
      <c r="A497" s="57"/>
      <c r="B497" s="68" t="s">
        <v>232</v>
      </c>
      <c r="C497" s="69"/>
      <c r="D497" s="69"/>
      <c r="E497" s="70" t="s">
        <v>233</v>
      </c>
      <c r="F497" s="101">
        <f>F498+F517</f>
        <v>114809.9</v>
      </c>
    </row>
    <row r="498" spans="1:6" s="155" customFormat="1" ht="13.5">
      <c r="A498" s="57"/>
      <c r="B498" s="58" t="s">
        <v>236</v>
      </c>
      <c r="C498" s="59"/>
      <c r="D498" s="60"/>
      <c r="E498" s="121" t="s">
        <v>237</v>
      </c>
      <c r="F498" s="62">
        <f>F499+F512</f>
        <v>22409.9</v>
      </c>
    </row>
    <row r="499" spans="1:6" s="155" customFormat="1" ht="25.5">
      <c r="A499" s="57"/>
      <c r="B499" s="68"/>
      <c r="C499" s="68" t="s">
        <v>63</v>
      </c>
      <c r="D499" s="68"/>
      <c r="E499" s="192" t="s">
        <v>417</v>
      </c>
      <c r="F499" s="101">
        <f>F500</f>
        <v>20209.9</v>
      </c>
    </row>
    <row r="500" spans="1:6" s="155" customFormat="1" ht="33" customHeight="1">
      <c r="A500" s="57"/>
      <c r="B500" s="107"/>
      <c r="C500" s="58" t="s">
        <v>76</v>
      </c>
      <c r="D500" s="120"/>
      <c r="E500" s="121" t="s">
        <v>342</v>
      </c>
      <c r="F500" s="62">
        <f>F501</f>
        <v>20209.9</v>
      </c>
    </row>
    <row r="501" spans="1:6" s="155" customFormat="1" ht="38.25">
      <c r="A501" s="57"/>
      <c r="B501" s="68"/>
      <c r="C501" s="85" t="s">
        <v>418</v>
      </c>
      <c r="D501" s="85"/>
      <c r="E501" s="106" t="s">
        <v>419</v>
      </c>
      <c r="F501" s="8">
        <f>F502+F504+F506+F508+F510</f>
        <v>20209.9</v>
      </c>
    </row>
    <row r="502" spans="1:6" s="155" customFormat="1" ht="25.5">
      <c r="A502" s="57"/>
      <c r="B502" s="68"/>
      <c r="C502" s="85" t="s">
        <v>420</v>
      </c>
      <c r="D502" s="85"/>
      <c r="E502" s="106" t="s">
        <v>421</v>
      </c>
      <c r="F502" s="8">
        <f>F503</f>
        <v>7006.4</v>
      </c>
    </row>
    <row r="503" spans="1:6" s="155" customFormat="1" ht="38.25">
      <c r="A503" s="57"/>
      <c r="B503" s="68"/>
      <c r="C503" s="85"/>
      <c r="D503" s="85" t="s">
        <v>153</v>
      </c>
      <c r="E503" s="106" t="s">
        <v>337</v>
      </c>
      <c r="F503" s="8">
        <v>7006.4</v>
      </c>
    </row>
    <row r="504" spans="1:6" s="155" customFormat="1" ht="25.5">
      <c r="A504" s="57"/>
      <c r="B504" s="68"/>
      <c r="C504" s="85" t="s">
        <v>422</v>
      </c>
      <c r="D504" s="85"/>
      <c r="E504" s="106" t="s">
        <v>423</v>
      </c>
      <c r="F504" s="8">
        <f>F505</f>
        <v>9245.9</v>
      </c>
    </row>
    <row r="505" spans="1:6" s="155" customFormat="1" ht="38.25">
      <c r="A505" s="57"/>
      <c r="B505" s="68"/>
      <c r="C505" s="85"/>
      <c r="D505" s="85" t="s">
        <v>153</v>
      </c>
      <c r="E505" s="106" t="s">
        <v>337</v>
      </c>
      <c r="F505" s="8">
        <v>9245.9</v>
      </c>
    </row>
    <row r="506" spans="1:6" s="155" customFormat="1" ht="63.75">
      <c r="A506" s="57"/>
      <c r="B506" s="68"/>
      <c r="C506" s="85" t="s">
        <v>424</v>
      </c>
      <c r="D506" s="85"/>
      <c r="E506" s="106" t="s">
        <v>425</v>
      </c>
      <c r="F506" s="8">
        <f>F507</f>
        <v>1319.2</v>
      </c>
    </row>
    <row r="507" spans="1:6" s="155" customFormat="1" ht="38.25">
      <c r="A507" s="57"/>
      <c r="B507" s="68"/>
      <c r="C507" s="85"/>
      <c r="D507" s="85" t="s">
        <v>153</v>
      </c>
      <c r="E507" s="106" t="s">
        <v>337</v>
      </c>
      <c r="F507" s="8">
        <v>1319.2</v>
      </c>
    </row>
    <row r="508" spans="1:6" s="155" customFormat="1" ht="51">
      <c r="A508" s="57"/>
      <c r="B508" s="68"/>
      <c r="C508" s="85" t="s">
        <v>426</v>
      </c>
      <c r="D508" s="85"/>
      <c r="E508" s="106" t="s">
        <v>427</v>
      </c>
      <c r="F508" s="8">
        <f>F509</f>
        <v>1319.2</v>
      </c>
    </row>
    <row r="509" spans="1:6" s="155" customFormat="1" ht="38.25">
      <c r="A509" s="57"/>
      <c r="B509" s="68"/>
      <c r="C509" s="85"/>
      <c r="D509" s="85" t="s">
        <v>153</v>
      </c>
      <c r="E509" s="106" t="s">
        <v>337</v>
      </c>
      <c r="F509" s="8">
        <v>1319.2</v>
      </c>
    </row>
    <row r="510" spans="1:6" s="155" customFormat="1" ht="51">
      <c r="A510" s="57"/>
      <c r="B510" s="68"/>
      <c r="C510" s="85" t="s">
        <v>428</v>
      </c>
      <c r="D510" s="85"/>
      <c r="E510" s="106" t="s">
        <v>429</v>
      </c>
      <c r="F510" s="8">
        <f>F511</f>
        <v>1319.2</v>
      </c>
    </row>
    <row r="511" spans="1:6" s="155" customFormat="1" ht="38.25">
      <c r="A511" s="57"/>
      <c r="B511" s="68"/>
      <c r="C511" s="85"/>
      <c r="D511" s="85" t="s">
        <v>153</v>
      </c>
      <c r="E511" s="106" t="s">
        <v>337</v>
      </c>
      <c r="F511" s="8">
        <v>1319.2</v>
      </c>
    </row>
    <row r="512" spans="1:6" s="163" customFormat="1" ht="38.25">
      <c r="A512" s="89"/>
      <c r="B512" s="97"/>
      <c r="C512" s="59" t="s">
        <v>121</v>
      </c>
      <c r="D512" s="59"/>
      <c r="E512" s="152" t="s">
        <v>295</v>
      </c>
      <c r="F512" s="313">
        <f>F513</f>
        <v>2200</v>
      </c>
    </row>
    <row r="513" spans="1:6" s="164" customFormat="1" ht="40.5">
      <c r="A513" s="102"/>
      <c r="B513" s="93"/>
      <c r="C513" s="58" t="s">
        <v>123</v>
      </c>
      <c r="D513" s="58"/>
      <c r="E513" s="72" t="s">
        <v>124</v>
      </c>
      <c r="F513" s="340">
        <f>F514</f>
        <v>2200</v>
      </c>
    </row>
    <row r="514" spans="1:6" s="229" customFormat="1" ht="38.25">
      <c r="A514" s="57"/>
      <c r="B514" s="111"/>
      <c r="C514" s="85" t="s">
        <v>414</v>
      </c>
      <c r="D514" s="207"/>
      <c r="E514" s="184" t="s">
        <v>415</v>
      </c>
      <c r="F514" s="202">
        <f>F515</f>
        <v>2200</v>
      </c>
    </row>
    <row r="515" spans="1:6" s="155" customFormat="1" ht="25.5">
      <c r="A515" s="57"/>
      <c r="B515" s="111"/>
      <c r="C515" s="76" t="s">
        <v>430</v>
      </c>
      <c r="D515" s="207"/>
      <c r="E515" s="184" t="s">
        <v>431</v>
      </c>
      <c r="F515" s="202">
        <v>2200</v>
      </c>
    </row>
    <row r="516" spans="1:6" s="155" customFormat="1" ht="38.25">
      <c r="A516" s="57"/>
      <c r="B516" s="111"/>
      <c r="C516" s="76"/>
      <c r="D516" s="207" t="s">
        <v>153</v>
      </c>
      <c r="E516" s="194" t="s">
        <v>337</v>
      </c>
      <c r="F516" s="202">
        <v>2200</v>
      </c>
    </row>
    <row r="517" spans="1:6" s="155" customFormat="1" ht="27">
      <c r="A517" s="57"/>
      <c r="B517" s="58" t="s">
        <v>238</v>
      </c>
      <c r="C517" s="59"/>
      <c r="D517" s="58"/>
      <c r="E517" s="187" t="s">
        <v>239</v>
      </c>
      <c r="F517" s="62">
        <f>F518+F523</f>
        <v>92400</v>
      </c>
    </row>
    <row r="518" spans="1:6" s="155" customFormat="1" ht="25.5">
      <c r="A518" s="57"/>
      <c r="B518" s="68"/>
      <c r="C518" s="68" t="s">
        <v>63</v>
      </c>
      <c r="D518" s="68"/>
      <c r="E518" s="192" t="s">
        <v>417</v>
      </c>
      <c r="F518" s="101">
        <f>F519</f>
        <v>1400</v>
      </c>
    </row>
    <row r="519" spans="1:6" s="155" customFormat="1" ht="27">
      <c r="A519" s="57"/>
      <c r="B519" s="80"/>
      <c r="C519" s="58" t="s">
        <v>89</v>
      </c>
      <c r="D519" s="80"/>
      <c r="E519" s="304" t="s">
        <v>90</v>
      </c>
      <c r="F519" s="62">
        <f>F520</f>
        <v>1400</v>
      </c>
    </row>
    <row r="520" spans="1:6" s="155" customFormat="1" ht="38.25">
      <c r="A520" s="57"/>
      <c r="B520" s="68"/>
      <c r="C520" s="85" t="s">
        <v>432</v>
      </c>
      <c r="D520" s="85"/>
      <c r="E520" s="106" t="s">
        <v>419</v>
      </c>
      <c r="F520" s="8">
        <f>F521</f>
        <v>1400</v>
      </c>
    </row>
    <row r="521" spans="1:6" s="155" customFormat="1" ht="25.5">
      <c r="A521" s="57"/>
      <c r="B521" s="68"/>
      <c r="C521" s="85" t="s">
        <v>433</v>
      </c>
      <c r="D521" s="85"/>
      <c r="E521" s="106" t="s">
        <v>434</v>
      </c>
      <c r="F521" s="8">
        <f>F522</f>
        <v>1400</v>
      </c>
    </row>
    <row r="522" spans="1:6" s="155" customFormat="1" ht="38.25">
      <c r="A522" s="57"/>
      <c r="B522" s="68"/>
      <c r="C522" s="85"/>
      <c r="D522" s="85" t="s">
        <v>153</v>
      </c>
      <c r="E522" s="106" t="s">
        <v>337</v>
      </c>
      <c r="F522" s="8">
        <v>1400</v>
      </c>
    </row>
    <row r="523" spans="1:6" s="163" customFormat="1" ht="38.25">
      <c r="A523" s="89"/>
      <c r="B523" s="97"/>
      <c r="C523" s="68" t="s">
        <v>121</v>
      </c>
      <c r="D523" s="59"/>
      <c r="E523" s="152" t="s">
        <v>295</v>
      </c>
      <c r="F523" s="313">
        <f>F524</f>
        <v>91000</v>
      </c>
    </row>
    <row r="524" spans="1:6" s="164" customFormat="1" ht="40.5">
      <c r="A524" s="102"/>
      <c r="B524" s="93"/>
      <c r="C524" s="58" t="s">
        <v>123</v>
      </c>
      <c r="D524" s="102"/>
      <c r="E524" s="219" t="s">
        <v>124</v>
      </c>
      <c r="F524" s="340">
        <f>F525+F528</f>
        <v>91000</v>
      </c>
    </row>
    <row r="525" spans="1:6" s="229" customFormat="1" ht="38.25">
      <c r="A525" s="57"/>
      <c r="B525" s="111"/>
      <c r="C525" s="85" t="s">
        <v>414</v>
      </c>
      <c r="D525" s="57"/>
      <c r="E525" s="184" t="s">
        <v>415</v>
      </c>
      <c r="F525" s="202">
        <f>F526</f>
        <v>50260.4</v>
      </c>
    </row>
    <row r="526" spans="1:6" s="155" customFormat="1" ht="12.75">
      <c r="A526" s="57"/>
      <c r="B526" s="111"/>
      <c r="C526" s="76" t="s">
        <v>435</v>
      </c>
      <c r="D526" s="318"/>
      <c r="E526" s="195" t="s">
        <v>436</v>
      </c>
      <c r="F526" s="202">
        <f>F527</f>
        <v>50260.4</v>
      </c>
    </row>
    <row r="527" spans="1:6" s="155" customFormat="1" ht="38.25">
      <c r="A527" s="57"/>
      <c r="B527" s="111"/>
      <c r="C527" s="318"/>
      <c r="D527" s="76" t="s">
        <v>153</v>
      </c>
      <c r="E527" s="194" t="s">
        <v>337</v>
      </c>
      <c r="F527" s="202">
        <v>50260.4</v>
      </c>
    </row>
    <row r="528" spans="1:6" s="155" customFormat="1" ht="89.25">
      <c r="A528" s="57"/>
      <c r="B528" s="111"/>
      <c r="C528" s="319" t="s">
        <v>437</v>
      </c>
      <c r="D528" s="320"/>
      <c r="E528" s="321" t="s">
        <v>568</v>
      </c>
      <c r="F528" s="322">
        <f>F529</f>
        <v>40739.6</v>
      </c>
    </row>
    <row r="529" spans="1:6" s="155" customFormat="1" ht="38.25">
      <c r="A529" s="57"/>
      <c r="B529" s="111"/>
      <c r="C529" s="318"/>
      <c r="D529" s="323">
        <v>400</v>
      </c>
      <c r="E529" s="116" t="s">
        <v>337</v>
      </c>
      <c r="F529" s="202">
        <v>40739.6</v>
      </c>
    </row>
    <row r="530" spans="1:6" s="155" customFormat="1" ht="12.75">
      <c r="A530" s="57"/>
      <c r="B530" s="90" t="s">
        <v>242</v>
      </c>
      <c r="C530" s="59"/>
      <c r="D530" s="91"/>
      <c r="E530" s="109" t="s">
        <v>253</v>
      </c>
      <c r="F530" s="191">
        <f>F537+F531</f>
        <v>53153.700000000004</v>
      </c>
    </row>
    <row r="531" spans="1:6" s="155" customFormat="1" ht="12.75">
      <c r="A531" s="57"/>
      <c r="B531" s="59" t="s">
        <v>243</v>
      </c>
      <c r="C531" s="124"/>
      <c r="D531" s="124"/>
      <c r="E531" s="324" t="s">
        <v>244</v>
      </c>
      <c r="F531" s="325">
        <f>F532</f>
        <v>50275.4</v>
      </c>
    </row>
    <row r="532" spans="1:6" s="155" customFormat="1" ht="25.5">
      <c r="A532" s="57"/>
      <c r="B532" s="250"/>
      <c r="C532" s="59" t="s">
        <v>261</v>
      </c>
      <c r="D532" s="59"/>
      <c r="E532" s="278" t="s">
        <v>294</v>
      </c>
      <c r="F532" s="325">
        <f>F533</f>
        <v>50275.4</v>
      </c>
    </row>
    <row r="533" spans="1:6" s="155" customFormat="1" ht="27">
      <c r="A533" s="57"/>
      <c r="B533" s="318"/>
      <c r="C533" s="58" t="s">
        <v>288</v>
      </c>
      <c r="D533" s="58"/>
      <c r="E533" s="167" t="s">
        <v>289</v>
      </c>
      <c r="F533" s="326">
        <f>F534</f>
        <v>50275.4</v>
      </c>
    </row>
    <row r="534" spans="1:6" s="155" customFormat="1" ht="38.25">
      <c r="A534" s="57"/>
      <c r="B534" s="318"/>
      <c r="C534" s="76" t="s">
        <v>64</v>
      </c>
      <c r="D534" s="327"/>
      <c r="E534" s="328" t="s">
        <v>335</v>
      </c>
      <c r="F534" s="329">
        <f>F535</f>
        <v>50275.4</v>
      </c>
    </row>
    <row r="535" spans="1:6" s="155" customFormat="1" ht="51">
      <c r="A535" s="57"/>
      <c r="B535" s="318"/>
      <c r="C535" s="76" t="s">
        <v>65</v>
      </c>
      <c r="D535" s="327"/>
      <c r="E535" s="328" t="s">
        <v>336</v>
      </c>
      <c r="F535" s="329">
        <f>F536</f>
        <v>50275.4</v>
      </c>
    </row>
    <row r="536" spans="1:6" s="155" customFormat="1" ht="38.25">
      <c r="A536" s="57"/>
      <c r="B536" s="318"/>
      <c r="C536" s="318"/>
      <c r="D536" s="76" t="s">
        <v>153</v>
      </c>
      <c r="E536" s="299" t="s">
        <v>337</v>
      </c>
      <c r="F536" s="316">
        <v>50275.4</v>
      </c>
    </row>
    <row r="537" spans="1:6" s="155" customFormat="1" ht="27">
      <c r="A537" s="57"/>
      <c r="B537" s="93" t="s">
        <v>201</v>
      </c>
      <c r="C537" s="59"/>
      <c r="D537" s="91"/>
      <c r="E537" s="110" t="s">
        <v>182</v>
      </c>
      <c r="F537" s="62">
        <f>F538</f>
        <v>2878.3</v>
      </c>
    </row>
    <row r="538" spans="1:6" s="155" customFormat="1" ht="39">
      <c r="A538" s="57"/>
      <c r="B538" s="93"/>
      <c r="C538" s="68" t="s">
        <v>8</v>
      </c>
      <c r="D538" s="76"/>
      <c r="E538" s="152" t="s">
        <v>9</v>
      </c>
      <c r="F538" s="71">
        <f>F539</f>
        <v>2878.3</v>
      </c>
    </row>
    <row r="539" spans="1:6" s="337" customFormat="1" ht="40.5">
      <c r="A539" s="300"/>
      <c r="B539" s="93"/>
      <c r="C539" s="58" t="s">
        <v>10</v>
      </c>
      <c r="D539" s="58"/>
      <c r="E539" s="72" t="s">
        <v>26</v>
      </c>
      <c r="F539" s="73">
        <f>F540+F545</f>
        <v>2878.3</v>
      </c>
    </row>
    <row r="540" spans="1:6" s="155" customFormat="1" ht="25.5">
      <c r="A540" s="57"/>
      <c r="B540" s="103"/>
      <c r="C540" s="76" t="s">
        <v>38</v>
      </c>
      <c r="D540" s="76"/>
      <c r="E540" s="86" t="s">
        <v>39</v>
      </c>
      <c r="F540" s="87">
        <f>F541+F543</f>
        <v>2674.1000000000004</v>
      </c>
    </row>
    <row r="541" spans="1:6" s="155" customFormat="1" ht="25.5">
      <c r="A541" s="57"/>
      <c r="B541" s="103"/>
      <c r="C541" s="76" t="s">
        <v>40</v>
      </c>
      <c r="D541" s="76"/>
      <c r="E541" s="86" t="s">
        <v>41</v>
      </c>
      <c r="F541" s="87">
        <f>F542</f>
        <v>2363.3</v>
      </c>
    </row>
    <row r="542" spans="1:6" s="155" customFormat="1" ht="38.25">
      <c r="A542" s="57"/>
      <c r="B542" s="103"/>
      <c r="C542" s="76"/>
      <c r="D542" s="85" t="s">
        <v>151</v>
      </c>
      <c r="E542" s="106" t="s">
        <v>152</v>
      </c>
      <c r="F542" s="87">
        <v>2363.3</v>
      </c>
    </row>
    <row r="543" spans="1:6" s="155" customFormat="1" ht="51.75">
      <c r="A543" s="57"/>
      <c r="B543" s="93"/>
      <c r="C543" s="76" t="s">
        <v>42</v>
      </c>
      <c r="D543" s="82"/>
      <c r="E543" s="81" t="s">
        <v>118</v>
      </c>
      <c r="F543" s="8">
        <f>F544</f>
        <v>310.8</v>
      </c>
    </row>
    <row r="544" spans="1:6" s="155" customFormat="1" ht="39">
      <c r="A544" s="57"/>
      <c r="B544" s="93"/>
      <c r="C544" s="76"/>
      <c r="D544" s="85" t="s">
        <v>151</v>
      </c>
      <c r="E544" s="106" t="s">
        <v>152</v>
      </c>
      <c r="F544" s="8">
        <v>310.8</v>
      </c>
    </row>
    <row r="545" spans="1:6" s="155" customFormat="1" ht="26.25">
      <c r="A545" s="57"/>
      <c r="B545" s="93"/>
      <c r="C545" s="76" t="s">
        <v>43</v>
      </c>
      <c r="D545" s="85"/>
      <c r="E545" s="106" t="s">
        <v>72</v>
      </c>
      <c r="F545" s="8">
        <f>F546</f>
        <v>204.2</v>
      </c>
    </row>
    <row r="546" spans="1:6" s="155" customFormat="1" ht="39">
      <c r="A546" s="57"/>
      <c r="B546" s="93"/>
      <c r="C546" s="76"/>
      <c r="D546" s="85" t="s">
        <v>151</v>
      </c>
      <c r="E546" s="106" t="s">
        <v>152</v>
      </c>
      <c r="F546" s="8">
        <v>204.2</v>
      </c>
    </row>
    <row r="547" spans="1:6" s="155" customFormat="1" ht="12.75">
      <c r="A547" s="57"/>
      <c r="B547" s="59" t="s">
        <v>156</v>
      </c>
      <c r="C547" s="59"/>
      <c r="D547" s="59"/>
      <c r="E547" s="186" t="s">
        <v>157</v>
      </c>
      <c r="F547" s="101">
        <f>F548+F553+F560</f>
        <v>13102</v>
      </c>
    </row>
    <row r="548" spans="1:6" s="155" customFormat="1" ht="13.5">
      <c r="A548" s="57"/>
      <c r="B548" s="58" t="s">
        <v>158</v>
      </c>
      <c r="C548" s="59"/>
      <c r="D548" s="58"/>
      <c r="E548" s="187" t="s">
        <v>159</v>
      </c>
      <c r="F548" s="62">
        <f>F549</f>
        <v>6476.8</v>
      </c>
    </row>
    <row r="549" spans="1:6" s="155" customFormat="1" ht="38.25">
      <c r="A549" s="57"/>
      <c r="B549" s="59"/>
      <c r="C549" s="68" t="s">
        <v>8</v>
      </c>
      <c r="D549" s="76"/>
      <c r="E549" s="152" t="s">
        <v>9</v>
      </c>
      <c r="F549" s="101">
        <f>F550</f>
        <v>6476.8</v>
      </c>
    </row>
    <row r="550" spans="1:6" s="164" customFormat="1" ht="40.5">
      <c r="A550" s="102"/>
      <c r="B550" s="58"/>
      <c r="C550" s="58" t="s">
        <v>10</v>
      </c>
      <c r="D550" s="58"/>
      <c r="E550" s="72" t="s">
        <v>26</v>
      </c>
      <c r="F550" s="62">
        <f>F551</f>
        <v>6476.8</v>
      </c>
    </row>
    <row r="551" spans="1:6" s="155" customFormat="1" ht="38.25">
      <c r="A551" s="57"/>
      <c r="B551" s="59"/>
      <c r="C551" s="76" t="s">
        <v>44</v>
      </c>
      <c r="D551" s="76"/>
      <c r="E551" s="154" t="s">
        <v>185</v>
      </c>
      <c r="F551" s="8">
        <f>F552</f>
        <v>6476.8</v>
      </c>
    </row>
    <row r="552" spans="1:6" s="155" customFormat="1" ht="25.5">
      <c r="A552" s="57"/>
      <c r="B552" s="59"/>
      <c r="C552" s="76"/>
      <c r="D552" s="85" t="s">
        <v>149</v>
      </c>
      <c r="E552" s="171" t="s">
        <v>150</v>
      </c>
      <c r="F552" s="87">
        <v>6476.8</v>
      </c>
    </row>
    <row r="553" spans="1:6" s="164" customFormat="1" ht="13.5">
      <c r="A553" s="102"/>
      <c r="B553" s="58" t="s">
        <v>162</v>
      </c>
      <c r="C553" s="58"/>
      <c r="D553" s="58"/>
      <c r="E553" s="188" t="s">
        <v>163</v>
      </c>
      <c r="F553" s="73">
        <f>F554</f>
        <v>2513.1</v>
      </c>
    </row>
    <row r="554" spans="1:6" s="155" customFormat="1" ht="38.25">
      <c r="A554" s="57"/>
      <c r="B554" s="59"/>
      <c r="C554" s="68" t="s">
        <v>8</v>
      </c>
      <c r="D554" s="76"/>
      <c r="E554" s="152" t="s">
        <v>9</v>
      </c>
      <c r="F554" s="71">
        <f>F555</f>
        <v>2513.1</v>
      </c>
    </row>
    <row r="555" spans="1:6" s="337" customFormat="1" ht="16.5" customHeight="1">
      <c r="A555" s="300"/>
      <c r="B555" s="58"/>
      <c r="C555" s="58" t="s">
        <v>15</v>
      </c>
      <c r="D555" s="58"/>
      <c r="E555" s="72" t="s">
        <v>16</v>
      </c>
      <c r="F555" s="73">
        <f>F556+F558</f>
        <v>2513.1</v>
      </c>
    </row>
    <row r="556" spans="1:6" s="155" customFormat="1" ht="25.5">
      <c r="A556" s="57"/>
      <c r="B556" s="59"/>
      <c r="C556" s="76" t="s">
        <v>45</v>
      </c>
      <c r="D556" s="76"/>
      <c r="E556" s="78" t="s">
        <v>46</v>
      </c>
      <c r="F556" s="8">
        <f>F557</f>
        <v>1513.1</v>
      </c>
    </row>
    <row r="557" spans="1:6" s="155" customFormat="1" ht="25.5">
      <c r="A557" s="57"/>
      <c r="B557" s="59"/>
      <c r="C557" s="76"/>
      <c r="D557" s="85" t="s">
        <v>149</v>
      </c>
      <c r="E557" s="171" t="s">
        <v>150</v>
      </c>
      <c r="F557" s="87">
        <f>1616.5-103.4</f>
        <v>1513.1</v>
      </c>
    </row>
    <row r="558" spans="1:6" s="155" customFormat="1" ht="38.25">
      <c r="A558" s="57"/>
      <c r="B558" s="59"/>
      <c r="C558" s="85" t="s">
        <v>47</v>
      </c>
      <c r="D558" s="157"/>
      <c r="E558" s="158" t="s">
        <v>450</v>
      </c>
      <c r="F558" s="87">
        <f>F559</f>
        <v>1000</v>
      </c>
    </row>
    <row r="559" spans="1:6" s="155" customFormat="1" ht="25.5">
      <c r="A559" s="57"/>
      <c r="B559" s="59"/>
      <c r="C559" s="85"/>
      <c r="D559" s="85" t="s">
        <v>149</v>
      </c>
      <c r="E559" s="171" t="s">
        <v>150</v>
      </c>
      <c r="F559" s="87">
        <v>1000</v>
      </c>
    </row>
    <row r="560" spans="1:6" s="155" customFormat="1" ht="27">
      <c r="A560" s="57"/>
      <c r="B560" s="58" t="s">
        <v>247</v>
      </c>
      <c r="C560" s="59"/>
      <c r="D560" s="58"/>
      <c r="E560" s="188" t="s">
        <v>248</v>
      </c>
      <c r="F560" s="73">
        <f>F561</f>
        <v>4112.1</v>
      </c>
    </row>
    <row r="561" spans="1:6" s="338" customFormat="1" ht="38.25">
      <c r="A561" s="57"/>
      <c r="B561" s="59"/>
      <c r="C561" s="68" t="s">
        <v>8</v>
      </c>
      <c r="D561" s="76"/>
      <c r="E561" s="152" t="s">
        <v>9</v>
      </c>
      <c r="F561" s="71">
        <f>F562</f>
        <v>4112.1</v>
      </c>
    </row>
    <row r="562" spans="1:6" s="155" customFormat="1" ht="40.5">
      <c r="A562" s="57"/>
      <c r="B562" s="58"/>
      <c r="C562" s="58" t="s">
        <v>10</v>
      </c>
      <c r="D562" s="58"/>
      <c r="E562" s="72" t="s">
        <v>26</v>
      </c>
      <c r="F562" s="73">
        <f>F563</f>
        <v>4112.1</v>
      </c>
    </row>
    <row r="563" spans="1:6" s="155" customFormat="1" ht="38.25">
      <c r="A563" s="57"/>
      <c r="B563" s="59"/>
      <c r="C563" s="76" t="s">
        <v>48</v>
      </c>
      <c r="D563" s="82"/>
      <c r="E563" s="81" t="s">
        <v>144</v>
      </c>
      <c r="F563" s="8">
        <f>F564+F565</f>
        <v>4112.1</v>
      </c>
    </row>
    <row r="564" spans="1:6" s="155" customFormat="1" ht="76.5">
      <c r="A564" s="57"/>
      <c r="B564" s="59"/>
      <c r="C564" s="76"/>
      <c r="D564" s="79" t="s">
        <v>145</v>
      </c>
      <c r="E564" s="78" t="s">
        <v>564</v>
      </c>
      <c r="F564" s="8">
        <v>3579.6</v>
      </c>
    </row>
    <row r="565" spans="1:6" s="155" customFormat="1" ht="25.5">
      <c r="A565" s="57"/>
      <c r="B565" s="59"/>
      <c r="C565" s="76"/>
      <c r="D565" s="79" t="s">
        <v>146</v>
      </c>
      <c r="E565" s="78" t="s">
        <v>313</v>
      </c>
      <c r="F565" s="8">
        <v>532.5</v>
      </c>
    </row>
    <row r="566" spans="1:6" s="155" customFormat="1" ht="12.75">
      <c r="A566" s="57"/>
      <c r="B566" s="68" t="s">
        <v>186</v>
      </c>
      <c r="C566" s="68"/>
      <c r="D566" s="68"/>
      <c r="E566" s="251" t="s">
        <v>178</v>
      </c>
      <c r="F566" s="191">
        <f>F567</f>
        <v>60800</v>
      </c>
    </row>
    <row r="567" spans="1:6" s="164" customFormat="1" ht="13.5">
      <c r="A567" s="102"/>
      <c r="B567" s="58" t="s">
        <v>132</v>
      </c>
      <c r="C567" s="58"/>
      <c r="D567" s="58"/>
      <c r="E567" s="255" t="s">
        <v>133</v>
      </c>
      <c r="F567" s="340">
        <f>F568</f>
        <v>60800</v>
      </c>
    </row>
    <row r="568" spans="1:6" s="163" customFormat="1" ht="38.25">
      <c r="A568" s="89"/>
      <c r="B568" s="59"/>
      <c r="C568" s="68" t="s">
        <v>121</v>
      </c>
      <c r="D568" s="59"/>
      <c r="E568" s="152" t="s">
        <v>295</v>
      </c>
      <c r="F568" s="313">
        <f>F569</f>
        <v>60800</v>
      </c>
    </row>
    <row r="569" spans="1:6" s="164" customFormat="1" ht="27">
      <c r="A569" s="102"/>
      <c r="B569" s="58"/>
      <c r="C569" s="58" t="s">
        <v>134</v>
      </c>
      <c r="D569" s="58"/>
      <c r="E569" s="315" t="s">
        <v>135</v>
      </c>
      <c r="F569" s="340">
        <f>F570</f>
        <v>60800</v>
      </c>
    </row>
    <row r="570" spans="1:6" s="229" customFormat="1" ht="38.25">
      <c r="A570" s="57"/>
      <c r="B570" s="343"/>
      <c r="C570" s="85" t="s">
        <v>438</v>
      </c>
      <c r="D570" s="76"/>
      <c r="E570" s="184" t="s">
        <v>415</v>
      </c>
      <c r="F570" s="202">
        <f>F571+F573+F575</f>
        <v>60800</v>
      </c>
    </row>
    <row r="571" spans="1:6" s="155" customFormat="1" ht="25.5">
      <c r="A571" s="57"/>
      <c r="B571" s="327"/>
      <c r="C571" s="76" t="s">
        <v>439</v>
      </c>
      <c r="D571" s="76"/>
      <c r="E571" s="200" t="s">
        <v>440</v>
      </c>
      <c r="F571" s="202">
        <f>F572</f>
        <v>5800</v>
      </c>
    </row>
    <row r="572" spans="1:6" s="155" customFormat="1" ht="38.25">
      <c r="A572" s="57"/>
      <c r="B572" s="327"/>
      <c r="C572" s="76"/>
      <c r="D572" s="76" t="s">
        <v>153</v>
      </c>
      <c r="E572" s="194" t="s">
        <v>337</v>
      </c>
      <c r="F572" s="202">
        <v>5800</v>
      </c>
    </row>
    <row r="573" spans="1:6" s="155" customFormat="1" ht="38.25">
      <c r="A573" s="57"/>
      <c r="B573" s="327"/>
      <c r="C573" s="76" t="s">
        <v>441</v>
      </c>
      <c r="D573" s="76"/>
      <c r="E573" s="200" t="s">
        <v>442</v>
      </c>
      <c r="F573" s="202">
        <f>F574</f>
        <v>50000</v>
      </c>
    </row>
    <row r="574" spans="1:6" s="155" customFormat="1" ht="38.25">
      <c r="A574" s="57"/>
      <c r="B574" s="327"/>
      <c r="C574" s="76"/>
      <c r="D574" s="76" t="s">
        <v>153</v>
      </c>
      <c r="E574" s="194" t="s">
        <v>337</v>
      </c>
      <c r="F574" s="202">
        <v>50000</v>
      </c>
    </row>
    <row r="575" spans="1:6" s="155" customFormat="1" ht="25.5">
      <c r="A575" s="57"/>
      <c r="B575" s="327"/>
      <c r="C575" s="76" t="s">
        <v>443</v>
      </c>
      <c r="D575" s="76"/>
      <c r="E575" s="200" t="s">
        <v>444</v>
      </c>
      <c r="F575" s="202">
        <f>F576</f>
        <v>5000</v>
      </c>
    </row>
    <row r="576" spans="1:6" s="155" customFormat="1" ht="38.25">
      <c r="A576" s="57"/>
      <c r="B576" s="327"/>
      <c r="C576" s="76"/>
      <c r="D576" s="76" t="s">
        <v>153</v>
      </c>
      <c r="E576" s="194" t="s">
        <v>337</v>
      </c>
      <c r="F576" s="202">
        <v>5000</v>
      </c>
    </row>
    <row r="577" spans="1:7" ht="15">
      <c r="A577" s="65" t="s">
        <v>199</v>
      </c>
      <c r="B577" s="176"/>
      <c r="C577" s="177"/>
      <c r="D577" s="178"/>
      <c r="E577" s="66" t="s">
        <v>206</v>
      </c>
      <c r="F577" s="67">
        <f>F578</f>
        <v>18606.4</v>
      </c>
      <c r="G577" s="149"/>
    </row>
    <row r="578" spans="1:7" ht="12.75">
      <c r="A578" s="57"/>
      <c r="B578" s="68" t="s">
        <v>212</v>
      </c>
      <c r="C578" s="69"/>
      <c r="D578" s="69"/>
      <c r="E578" s="70" t="s">
        <v>213</v>
      </c>
      <c r="F578" s="71">
        <f>F579+F590</f>
        <v>18606.4</v>
      </c>
      <c r="G578" s="149"/>
    </row>
    <row r="579" spans="1:7" s="333" customFormat="1" ht="67.5">
      <c r="A579" s="300"/>
      <c r="B579" s="242" t="s">
        <v>215</v>
      </c>
      <c r="C579" s="58"/>
      <c r="D579" s="74"/>
      <c r="E579" s="243" t="s">
        <v>171</v>
      </c>
      <c r="F579" s="62">
        <f>F580</f>
        <v>18181.4</v>
      </c>
      <c r="G579" s="337"/>
    </row>
    <row r="580" spans="1:7" ht="13.5">
      <c r="A580" s="57"/>
      <c r="B580" s="124"/>
      <c r="C580" s="59" t="s">
        <v>258</v>
      </c>
      <c r="D580" s="58"/>
      <c r="E580" s="189" t="s">
        <v>257</v>
      </c>
      <c r="F580" s="101">
        <f>F581+F585+F587</f>
        <v>18181.4</v>
      </c>
      <c r="G580" s="149"/>
    </row>
    <row r="581" spans="1:7" ht="25.5">
      <c r="A581" s="57"/>
      <c r="B581" s="124"/>
      <c r="C581" s="76" t="s">
        <v>49</v>
      </c>
      <c r="D581" s="82"/>
      <c r="E581" s="153" t="s">
        <v>334</v>
      </c>
      <c r="F581" s="87">
        <f>F582+F583+F584</f>
        <v>11007.6</v>
      </c>
      <c r="G581" s="149"/>
    </row>
    <row r="582" spans="1:7" ht="76.5">
      <c r="A582" s="57"/>
      <c r="B582" s="124"/>
      <c r="C582" s="59"/>
      <c r="D582" s="79" t="s">
        <v>145</v>
      </c>
      <c r="E582" s="78" t="s">
        <v>564</v>
      </c>
      <c r="F582" s="8">
        <f>9157.6+552.4</f>
        <v>9710</v>
      </c>
      <c r="G582" s="149"/>
    </row>
    <row r="583" spans="1:7" ht="25.5">
      <c r="A583" s="57"/>
      <c r="B583" s="124"/>
      <c r="C583" s="59"/>
      <c r="D583" s="79" t="s">
        <v>146</v>
      </c>
      <c r="E583" s="78" t="s">
        <v>313</v>
      </c>
      <c r="F583" s="8">
        <v>1289.6</v>
      </c>
      <c r="G583" s="149"/>
    </row>
    <row r="584" spans="1:7" ht="12.75">
      <c r="A584" s="57"/>
      <c r="B584" s="124"/>
      <c r="C584" s="59"/>
      <c r="D584" s="79" t="s">
        <v>147</v>
      </c>
      <c r="E584" s="78" t="s">
        <v>148</v>
      </c>
      <c r="F584" s="8">
        <v>8</v>
      </c>
      <c r="G584" s="149"/>
    </row>
    <row r="585" spans="1:7" ht="25.5">
      <c r="A585" s="57"/>
      <c r="B585" s="124"/>
      <c r="C585" s="76" t="s">
        <v>50</v>
      </c>
      <c r="D585" s="82"/>
      <c r="E585" s="153" t="s">
        <v>165</v>
      </c>
      <c r="F585" s="87">
        <f>F586</f>
        <v>429.6</v>
      </c>
      <c r="G585" s="149"/>
    </row>
    <row r="586" spans="1:7" ht="76.5">
      <c r="A586" s="57"/>
      <c r="B586" s="124"/>
      <c r="C586" s="59"/>
      <c r="D586" s="79" t="s">
        <v>145</v>
      </c>
      <c r="E586" s="78" t="s">
        <v>564</v>
      </c>
      <c r="F586" s="8">
        <v>429.6</v>
      </c>
      <c r="G586" s="149"/>
    </row>
    <row r="587" spans="1:7" s="140" customFormat="1" ht="38.25">
      <c r="A587" s="57"/>
      <c r="B587" s="124"/>
      <c r="C587" s="76" t="s">
        <v>51</v>
      </c>
      <c r="D587" s="157"/>
      <c r="E587" s="158" t="s">
        <v>183</v>
      </c>
      <c r="F587" s="87">
        <f>F589+F588</f>
        <v>6744.200000000001</v>
      </c>
      <c r="G587" s="155"/>
    </row>
    <row r="588" spans="1:7" s="140" customFormat="1" ht="76.5">
      <c r="A588" s="57"/>
      <c r="B588" s="124"/>
      <c r="C588" s="85"/>
      <c r="D588" s="79" t="s">
        <v>145</v>
      </c>
      <c r="E588" s="78" t="s">
        <v>564</v>
      </c>
      <c r="F588" s="87">
        <v>4552.8</v>
      </c>
      <c r="G588" s="155"/>
    </row>
    <row r="589" spans="1:7" ht="25.5">
      <c r="A589" s="57"/>
      <c r="B589" s="124"/>
      <c r="C589" s="59"/>
      <c r="D589" s="79" t="s">
        <v>146</v>
      </c>
      <c r="E589" s="78" t="s">
        <v>313</v>
      </c>
      <c r="F589" s="87">
        <v>2191.4</v>
      </c>
      <c r="G589" s="149"/>
    </row>
    <row r="590" spans="1:7" ht="13.5">
      <c r="A590" s="57"/>
      <c r="B590" s="58" t="s">
        <v>181</v>
      </c>
      <c r="C590" s="59"/>
      <c r="D590" s="60"/>
      <c r="E590" s="72" t="s">
        <v>219</v>
      </c>
      <c r="F590" s="73">
        <f>F591</f>
        <v>425</v>
      </c>
      <c r="G590" s="149"/>
    </row>
    <row r="591" spans="1:7" s="140" customFormat="1" ht="12.75">
      <c r="A591" s="57"/>
      <c r="B591" s="59"/>
      <c r="C591" s="59" t="s">
        <v>258</v>
      </c>
      <c r="D591" s="59"/>
      <c r="E591" s="189" t="s">
        <v>257</v>
      </c>
      <c r="F591" s="71">
        <f>F592</f>
        <v>425</v>
      </c>
      <c r="G591" s="155"/>
    </row>
    <row r="592" spans="1:7" ht="38.25">
      <c r="A592" s="57"/>
      <c r="B592" s="80"/>
      <c r="C592" s="76" t="s">
        <v>52</v>
      </c>
      <c r="D592" s="76"/>
      <c r="E592" s="184" t="s">
        <v>21</v>
      </c>
      <c r="F592" s="8">
        <f>F593</f>
        <v>425</v>
      </c>
      <c r="G592" s="149"/>
    </row>
    <row r="593" spans="1:7" ht="25.5">
      <c r="A593" s="57"/>
      <c r="B593" s="80"/>
      <c r="C593" s="76"/>
      <c r="D593" s="79" t="s">
        <v>146</v>
      </c>
      <c r="E593" s="78" t="s">
        <v>313</v>
      </c>
      <c r="F593" s="8">
        <v>425</v>
      </c>
      <c r="G593" s="149"/>
    </row>
    <row r="594" spans="1:6" s="149" customFormat="1" ht="42.75">
      <c r="A594" s="65" t="s">
        <v>200</v>
      </c>
      <c r="B594" s="80"/>
      <c r="C594" s="76"/>
      <c r="D594" s="76"/>
      <c r="E594" s="66" t="s">
        <v>246</v>
      </c>
      <c r="F594" s="67">
        <f>F595</f>
        <v>7396.1</v>
      </c>
    </row>
    <row r="595" spans="1:7" ht="12.75">
      <c r="A595" s="57"/>
      <c r="B595" s="68" t="s">
        <v>212</v>
      </c>
      <c r="C595" s="69"/>
      <c r="D595" s="69"/>
      <c r="E595" s="70" t="s">
        <v>213</v>
      </c>
      <c r="F595" s="71">
        <f>F596</f>
        <v>7396.1</v>
      </c>
      <c r="G595" s="149"/>
    </row>
    <row r="596" spans="1:7" ht="54">
      <c r="A596" s="57"/>
      <c r="B596" s="58" t="s">
        <v>217</v>
      </c>
      <c r="C596" s="59"/>
      <c r="D596" s="151"/>
      <c r="E596" s="72" t="s">
        <v>173</v>
      </c>
      <c r="F596" s="73">
        <f>F597</f>
        <v>7396.1</v>
      </c>
      <c r="G596" s="149"/>
    </row>
    <row r="597" spans="1:7" ht="13.5">
      <c r="A597" s="57"/>
      <c r="B597" s="58"/>
      <c r="C597" s="59" t="s">
        <v>258</v>
      </c>
      <c r="D597" s="58"/>
      <c r="E597" s="189" t="s">
        <v>257</v>
      </c>
      <c r="F597" s="71">
        <f>F598+F602</f>
        <v>7396.1</v>
      </c>
      <c r="G597" s="149"/>
    </row>
    <row r="598" spans="1:7" ht="25.5">
      <c r="A598" s="57"/>
      <c r="B598" s="59"/>
      <c r="C598" s="76" t="s">
        <v>49</v>
      </c>
      <c r="D598" s="82"/>
      <c r="E598" s="153" t="s">
        <v>334</v>
      </c>
      <c r="F598" s="8">
        <f>F599+F600+F601</f>
        <v>6029</v>
      </c>
      <c r="G598" s="149"/>
    </row>
    <row r="599" spans="1:7" ht="76.5">
      <c r="A599" s="57"/>
      <c r="B599" s="59"/>
      <c r="C599" s="76"/>
      <c r="D599" s="79" t="s">
        <v>145</v>
      </c>
      <c r="E599" s="78" t="s">
        <v>564</v>
      </c>
      <c r="F599" s="8">
        <f>4796.4+369.3</f>
        <v>5165.7</v>
      </c>
      <c r="G599" s="149"/>
    </row>
    <row r="600" spans="1:7" ht="25.5">
      <c r="A600" s="57"/>
      <c r="B600" s="59"/>
      <c r="C600" s="76"/>
      <c r="D600" s="79" t="s">
        <v>146</v>
      </c>
      <c r="E600" s="78" t="s">
        <v>313</v>
      </c>
      <c r="F600" s="8">
        <v>842.1</v>
      </c>
      <c r="G600" s="149"/>
    </row>
    <row r="601" spans="1:7" ht="12.75">
      <c r="A601" s="57"/>
      <c r="B601" s="59"/>
      <c r="C601" s="76"/>
      <c r="D601" s="79" t="s">
        <v>147</v>
      </c>
      <c r="E601" s="78" t="s">
        <v>148</v>
      </c>
      <c r="F601" s="8">
        <v>21.2</v>
      </c>
      <c r="G601" s="149"/>
    </row>
    <row r="602" spans="1:7" ht="38.25">
      <c r="A602" s="57"/>
      <c r="B602" s="80"/>
      <c r="C602" s="76" t="s">
        <v>561</v>
      </c>
      <c r="D602" s="76"/>
      <c r="E602" s="190" t="s">
        <v>168</v>
      </c>
      <c r="F602" s="8">
        <f>F603</f>
        <v>1367.1</v>
      </c>
      <c r="G602" s="149"/>
    </row>
    <row r="603" spans="1:7" ht="80.25" customHeight="1">
      <c r="A603" s="57"/>
      <c r="B603" s="80"/>
      <c r="C603" s="76"/>
      <c r="D603" s="79" t="s">
        <v>145</v>
      </c>
      <c r="E603" s="78" t="s">
        <v>564</v>
      </c>
      <c r="F603" s="8">
        <v>1367.1</v>
      </c>
      <c r="G603" s="149"/>
    </row>
    <row r="604" spans="1:6" ht="29.25">
      <c r="A604" s="65" t="s">
        <v>451</v>
      </c>
      <c r="B604" s="58"/>
      <c r="C604" s="58"/>
      <c r="D604" s="58"/>
      <c r="E604" s="66" t="s">
        <v>452</v>
      </c>
      <c r="F604" s="67">
        <f>F605+F625+F661</f>
        <v>558353.6</v>
      </c>
    </row>
    <row r="605" spans="1:6" ht="14.25">
      <c r="A605" s="65"/>
      <c r="B605" s="215" t="s">
        <v>223</v>
      </c>
      <c r="C605" s="215"/>
      <c r="D605" s="215"/>
      <c r="E605" s="70" t="s">
        <v>224</v>
      </c>
      <c r="F605" s="71">
        <f>F606</f>
        <v>374774</v>
      </c>
    </row>
    <row r="606" spans="1:6" ht="15">
      <c r="A606" s="65"/>
      <c r="B606" s="107" t="s">
        <v>453</v>
      </c>
      <c r="C606" s="107"/>
      <c r="D606" s="107"/>
      <c r="E606" s="203" t="s">
        <v>454</v>
      </c>
      <c r="F606" s="73">
        <f>F607</f>
        <v>374774</v>
      </c>
    </row>
    <row r="607" spans="1:6" ht="38.25">
      <c r="A607" s="65"/>
      <c r="B607" s="204"/>
      <c r="C607" s="59" t="s">
        <v>455</v>
      </c>
      <c r="D607" s="205"/>
      <c r="E607" s="108" t="s">
        <v>456</v>
      </c>
      <c r="F607" s="101">
        <f>F608</f>
        <v>374774</v>
      </c>
    </row>
    <row r="608" spans="1:6" ht="27">
      <c r="A608" s="65"/>
      <c r="B608" s="107"/>
      <c r="C608" s="107" t="s">
        <v>457</v>
      </c>
      <c r="D608" s="107"/>
      <c r="E608" s="203" t="s">
        <v>458</v>
      </c>
      <c r="F608" s="73">
        <f>F609+F612+F614+F616+F618+F620</f>
        <v>374774</v>
      </c>
    </row>
    <row r="609" spans="1:6" ht="51">
      <c r="A609" s="65"/>
      <c r="B609" s="85"/>
      <c r="C609" s="76" t="s">
        <v>459</v>
      </c>
      <c r="D609" s="104"/>
      <c r="E609" s="206" t="s">
        <v>460</v>
      </c>
      <c r="F609" s="87">
        <f>F610</f>
        <v>172302</v>
      </c>
    </row>
    <row r="610" spans="1:6" ht="38.25">
      <c r="A610" s="65"/>
      <c r="B610" s="85"/>
      <c r="C610" s="76" t="s">
        <v>461</v>
      </c>
      <c r="D610" s="76"/>
      <c r="E610" s="154" t="s">
        <v>462</v>
      </c>
      <c r="F610" s="87">
        <f>F611</f>
        <v>172302</v>
      </c>
    </row>
    <row r="611" spans="1:6" ht="38.25">
      <c r="A611" s="65"/>
      <c r="B611" s="85"/>
      <c r="C611" s="76"/>
      <c r="D611" s="85" t="s">
        <v>151</v>
      </c>
      <c r="E611" s="106" t="s">
        <v>152</v>
      </c>
      <c r="F611" s="87">
        <v>172302</v>
      </c>
    </row>
    <row r="612" spans="1:6" ht="25.5">
      <c r="A612" s="65"/>
      <c r="B612" s="85"/>
      <c r="C612" s="76" t="s">
        <v>463</v>
      </c>
      <c r="D612" s="85"/>
      <c r="E612" s="154" t="s">
        <v>72</v>
      </c>
      <c r="F612" s="87">
        <f>F613</f>
        <v>6400</v>
      </c>
    </row>
    <row r="613" spans="1:6" ht="38.25">
      <c r="A613" s="65"/>
      <c r="B613" s="85"/>
      <c r="C613" s="76"/>
      <c r="D613" s="85" t="s">
        <v>151</v>
      </c>
      <c r="E613" s="106" t="s">
        <v>152</v>
      </c>
      <c r="F613" s="87">
        <v>6400</v>
      </c>
    </row>
    <row r="614" spans="1:6" ht="26.25">
      <c r="A614" s="65"/>
      <c r="B614" s="107"/>
      <c r="C614" s="85" t="s">
        <v>464</v>
      </c>
      <c r="D614" s="107"/>
      <c r="E614" s="106" t="s">
        <v>465</v>
      </c>
      <c r="F614" s="8">
        <f>F615</f>
        <v>87530.6</v>
      </c>
    </row>
    <row r="615" spans="1:6" ht="26.25">
      <c r="A615" s="65"/>
      <c r="B615" s="107"/>
      <c r="C615" s="107"/>
      <c r="D615" s="207" t="s">
        <v>146</v>
      </c>
      <c r="E615" s="208" t="s">
        <v>313</v>
      </c>
      <c r="F615" s="8">
        <v>87530.6</v>
      </c>
    </row>
    <row r="616" spans="1:6" ht="26.25">
      <c r="A616" s="65"/>
      <c r="B616" s="107"/>
      <c r="C616" s="85" t="s">
        <v>466</v>
      </c>
      <c r="D616" s="107"/>
      <c r="E616" s="106" t="s">
        <v>467</v>
      </c>
      <c r="F616" s="8">
        <f>F617</f>
        <v>45939.3</v>
      </c>
    </row>
    <row r="617" spans="1:6" ht="26.25">
      <c r="A617" s="65"/>
      <c r="B617" s="107"/>
      <c r="C617" s="85"/>
      <c r="D617" s="207" t="s">
        <v>146</v>
      </c>
      <c r="E617" s="208" t="s">
        <v>313</v>
      </c>
      <c r="F617" s="8">
        <v>45939.3</v>
      </c>
    </row>
    <row r="618" spans="1:6" ht="26.25">
      <c r="A618" s="65"/>
      <c r="B618" s="107"/>
      <c r="C618" s="85" t="s">
        <v>468</v>
      </c>
      <c r="D618" s="107"/>
      <c r="E618" s="106" t="s">
        <v>469</v>
      </c>
      <c r="F618" s="8">
        <f>F619</f>
        <v>3454.9</v>
      </c>
    </row>
    <row r="619" spans="1:6" ht="26.25">
      <c r="A619" s="65"/>
      <c r="B619" s="107"/>
      <c r="C619" s="107"/>
      <c r="D619" s="207" t="s">
        <v>146</v>
      </c>
      <c r="E619" s="208" t="s">
        <v>313</v>
      </c>
      <c r="F619" s="8">
        <v>3454.9</v>
      </c>
    </row>
    <row r="620" spans="1:6" ht="39">
      <c r="A620" s="65"/>
      <c r="B620" s="107"/>
      <c r="C620" s="85" t="s">
        <v>470</v>
      </c>
      <c r="D620" s="85"/>
      <c r="E620" s="184" t="s">
        <v>415</v>
      </c>
      <c r="F620" s="8">
        <f>F621+F623</f>
        <v>59147.2</v>
      </c>
    </row>
    <row r="621" spans="1:6" ht="15">
      <c r="A621" s="65"/>
      <c r="B621" s="107"/>
      <c r="C621" s="85" t="s">
        <v>471</v>
      </c>
      <c r="D621" s="207"/>
      <c r="E621" s="154" t="s">
        <v>472</v>
      </c>
      <c r="F621" s="8">
        <f>F622</f>
        <v>1900</v>
      </c>
    </row>
    <row r="622" spans="1:6" ht="39">
      <c r="A622" s="65"/>
      <c r="B622" s="107"/>
      <c r="C622" s="85"/>
      <c r="D622" s="85" t="s">
        <v>153</v>
      </c>
      <c r="E622" s="116" t="s">
        <v>337</v>
      </c>
      <c r="F622" s="8">
        <v>1900</v>
      </c>
    </row>
    <row r="623" spans="1:6" ht="39">
      <c r="A623" s="65"/>
      <c r="B623" s="107"/>
      <c r="C623" s="85" t="s">
        <v>473</v>
      </c>
      <c r="D623" s="207"/>
      <c r="E623" s="154" t="s">
        <v>474</v>
      </c>
      <c r="F623" s="8">
        <f>F624</f>
        <v>57247.2</v>
      </c>
    </row>
    <row r="624" spans="1:6" ht="39">
      <c r="A624" s="65"/>
      <c r="B624" s="107"/>
      <c r="C624" s="85"/>
      <c r="D624" s="85" t="s">
        <v>153</v>
      </c>
      <c r="E624" s="116" t="s">
        <v>337</v>
      </c>
      <c r="F624" s="8">
        <v>57247.2</v>
      </c>
    </row>
    <row r="625" spans="1:6" ht="14.25">
      <c r="A625" s="65"/>
      <c r="B625" s="90" t="s">
        <v>225</v>
      </c>
      <c r="C625" s="59"/>
      <c r="D625" s="91"/>
      <c r="E625" s="92" t="s">
        <v>226</v>
      </c>
      <c r="F625" s="71">
        <f>F626+F650</f>
        <v>182310.69999999998</v>
      </c>
    </row>
    <row r="626" spans="1:6" s="333" customFormat="1" ht="15">
      <c r="A626" s="344"/>
      <c r="B626" s="210" t="s">
        <v>475</v>
      </c>
      <c r="C626" s="107"/>
      <c r="D626" s="210"/>
      <c r="E626" s="211" t="s">
        <v>476</v>
      </c>
      <c r="F626" s="62">
        <f>F627</f>
        <v>160706.4</v>
      </c>
    </row>
    <row r="627" spans="1:6" ht="38.25">
      <c r="A627" s="65"/>
      <c r="B627" s="204"/>
      <c r="C627" s="68" t="s">
        <v>455</v>
      </c>
      <c r="D627" s="204"/>
      <c r="E627" s="209" t="s">
        <v>456</v>
      </c>
      <c r="F627" s="101">
        <f>F628+F647</f>
        <v>160706.4</v>
      </c>
    </row>
    <row r="628" spans="1:6" ht="27">
      <c r="A628" s="65"/>
      <c r="B628" s="210"/>
      <c r="C628" s="107" t="s">
        <v>477</v>
      </c>
      <c r="D628" s="210"/>
      <c r="E628" s="211" t="s">
        <v>478</v>
      </c>
      <c r="F628" s="62">
        <f>F629+F631+F633+F635+F638+F640+F645</f>
        <v>158666.6</v>
      </c>
    </row>
    <row r="629" spans="1:6" ht="26.25">
      <c r="A629" s="65"/>
      <c r="B629" s="210"/>
      <c r="C629" s="85" t="s">
        <v>479</v>
      </c>
      <c r="D629" s="210"/>
      <c r="E629" s="208" t="s">
        <v>319</v>
      </c>
      <c r="F629" s="87">
        <f>F630</f>
        <v>5031.3</v>
      </c>
    </row>
    <row r="630" spans="1:6" ht="26.25">
      <c r="A630" s="65"/>
      <c r="B630" s="210"/>
      <c r="C630" s="107"/>
      <c r="D630" s="207" t="s">
        <v>146</v>
      </c>
      <c r="E630" s="208" t="s">
        <v>313</v>
      </c>
      <c r="F630" s="87">
        <v>5031.3</v>
      </c>
    </row>
    <row r="631" spans="1:6" ht="26.25">
      <c r="A631" s="65"/>
      <c r="B631" s="210"/>
      <c r="C631" s="85" t="s">
        <v>480</v>
      </c>
      <c r="D631" s="210"/>
      <c r="E631" s="212" t="s">
        <v>481</v>
      </c>
      <c r="F631" s="8">
        <f>F632</f>
        <v>39838.1</v>
      </c>
    </row>
    <row r="632" spans="1:6" ht="26.25">
      <c r="A632" s="65"/>
      <c r="B632" s="210"/>
      <c r="C632" s="85"/>
      <c r="D632" s="207" t="s">
        <v>146</v>
      </c>
      <c r="E632" s="208" t="s">
        <v>313</v>
      </c>
      <c r="F632" s="8">
        <v>39838.1</v>
      </c>
    </row>
    <row r="633" spans="1:6" ht="15">
      <c r="A633" s="65"/>
      <c r="B633" s="210"/>
      <c r="C633" s="85" t="s">
        <v>482</v>
      </c>
      <c r="D633" s="210"/>
      <c r="E633" s="212" t="s">
        <v>483</v>
      </c>
      <c r="F633" s="8">
        <f>F634</f>
        <v>17956</v>
      </c>
    </row>
    <row r="634" spans="1:6" ht="26.25">
      <c r="A634" s="65"/>
      <c r="B634" s="210"/>
      <c r="C634" s="85"/>
      <c r="D634" s="207" t="s">
        <v>146</v>
      </c>
      <c r="E634" s="208" t="s">
        <v>313</v>
      </c>
      <c r="F634" s="8">
        <v>17956</v>
      </c>
    </row>
    <row r="635" spans="1:6" ht="26.25">
      <c r="A635" s="65"/>
      <c r="B635" s="210"/>
      <c r="C635" s="85" t="s">
        <v>484</v>
      </c>
      <c r="D635" s="207"/>
      <c r="E635" s="208" t="s">
        <v>485</v>
      </c>
      <c r="F635" s="8">
        <f>F636+F637</f>
        <v>51997.3</v>
      </c>
    </row>
    <row r="636" spans="1:6" ht="26.25">
      <c r="A636" s="65"/>
      <c r="B636" s="210"/>
      <c r="C636" s="85"/>
      <c r="D636" s="207" t="s">
        <v>146</v>
      </c>
      <c r="E636" s="208" t="s">
        <v>313</v>
      </c>
      <c r="F636" s="8">
        <v>49554.9</v>
      </c>
    </row>
    <row r="637" spans="1:6" ht="15">
      <c r="A637" s="65"/>
      <c r="B637" s="210"/>
      <c r="C637" s="85"/>
      <c r="D637" s="207" t="s">
        <v>147</v>
      </c>
      <c r="E637" s="208" t="s">
        <v>148</v>
      </c>
      <c r="F637" s="8">
        <v>2442.4</v>
      </c>
    </row>
    <row r="638" spans="1:6" ht="15">
      <c r="A638" s="65"/>
      <c r="B638" s="210"/>
      <c r="C638" s="85" t="s">
        <v>486</v>
      </c>
      <c r="D638" s="207"/>
      <c r="E638" s="208" t="s">
        <v>487</v>
      </c>
      <c r="F638" s="8">
        <f>F639</f>
        <v>5562.7</v>
      </c>
    </row>
    <row r="639" spans="1:6" ht="26.25">
      <c r="A639" s="65"/>
      <c r="B639" s="210"/>
      <c r="C639" s="85"/>
      <c r="D639" s="207" t="s">
        <v>146</v>
      </c>
      <c r="E639" s="208" t="s">
        <v>313</v>
      </c>
      <c r="F639" s="8">
        <v>5562.7</v>
      </c>
    </row>
    <row r="640" spans="1:6" ht="39">
      <c r="A640" s="65"/>
      <c r="B640" s="210"/>
      <c r="C640" s="85" t="s">
        <v>488</v>
      </c>
      <c r="D640" s="85"/>
      <c r="E640" s="184" t="s">
        <v>415</v>
      </c>
      <c r="F640" s="8">
        <f>F641+F643</f>
        <v>37034.1</v>
      </c>
    </row>
    <row r="641" spans="1:6" ht="26.25">
      <c r="A641" s="65"/>
      <c r="B641" s="210"/>
      <c r="C641" s="85" t="s">
        <v>489</v>
      </c>
      <c r="D641" s="210"/>
      <c r="E641" s="212" t="s">
        <v>490</v>
      </c>
      <c r="F641" s="8">
        <f>F642</f>
        <v>15027.9</v>
      </c>
    </row>
    <row r="642" spans="1:6" ht="39">
      <c r="A642" s="65"/>
      <c r="B642" s="210"/>
      <c r="C642" s="85"/>
      <c r="D642" s="85" t="s">
        <v>153</v>
      </c>
      <c r="E642" s="116" t="s">
        <v>337</v>
      </c>
      <c r="F642" s="8">
        <v>15027.9</v>
      </c>
    </row>
    <row r="643" spans="1:6" ht="15">
      <c r="A643" s="65"/>
      <c r="B643" s="210"/>
      <c r="C643" s="85" t="s">
        <v>491</v>
      </c>
      <c r="D643" s="210"/>
      <c r="E643" s="212" t="s">
        <v>492</v>
      </c>
      <c r="F643" s="8">
        <f>F644</f>
        <v>22006.2</v>
      </c>
    </row>
    <row r="644" spans="1:6" ht="39">
      <c r="A644" s="65"/>
      <c r="B644" s="210"/>
      <c r="C644" s="85"/>
      <c r="D644" s="85" t="s">
        <v>153</v>
      </c>
      <c r="E644" s="116" t="s">
        <v>337</v>
      </c>
      <c r="F644" s="8">
        <v>22006.2</v>
      </c>
    </row>
    <row r="645" spans="1:6" ht="26.25">
      <c r="A645" s="65"/>
      <c r="B645" s="210"/>
      <c r="C645" s="85" t="s">
        <v>493</v>
      </c>
      <c r="D645" s="210"/>
      <c r="E645" s="212" t="s">
        <v>494</v>
      </c>
      <c r="F645" s="8">
        <f>F646</f>
        <v>1247.1</v>
      </c>
    </row>
    <row r="646" spans="1:6" ht="15">
      <c r="A646" s="65"/>
      <c r="B646" s="210"/>
      <c r="C646" s="98"/>
      <c r="D646" s="207" t="s">
        <v>147</v>
      </c>
      <c r="E646" s="208" t="s">
        <v>148</v>
      </c>
      <c r="F646" s="8">
        <v>1247.1</v>
      </c>
    </row>
    <row r="647" spans="1:6" ht="27">
      <c r="A647" s="65"/>
      <c r="B647" s="210"/>
      <c r="C647" s="210" t="s">
        <v>495</v>
      </c>
      <c r="D647" s="210"/>
      <c r="E647" s="211" t="s">
        <v>496</v>
      </c>
      <c r="F647" s="62">
        <f>F648</f>
        <v>2039.8</v>
      </c>
    </row>
    <row r="648" spans="1:6" ht="26.25">
      <c r="A648" s="65"/>
      <c r="B648" s="210"/>
      <c r="C648" s="98" t="s">
        <v>497</v>
      </c>
      <c r="D648" s="98"/>
      <c r="E648" s="212" t="s">
        <v>498</v>
      </c>
      <c r="F648" s="8">
        <f>F649</f>
        <v>2039.8</v>
      </c>
    </row>
    <row r="649" spans="1:6" ht="26.25">
      <c r="A649" s="65"/>
      <c r="B649" s="210"/>
      <c r="C649" s="98"/>
      <c r="D649" s="207" t="s">
        <v>146</v>
      </c>
      <c r="E649" s="208" t="s">
        <v>313</v>
      </c>
      <c r="F649" s="8">
        <v>2039.8</v>
      </c>
    </row>
    <row r="650" spans="1:6" ht="27">
      <c r="A650" s="65"/>
      <c r="B650" s="93" t="s">
        <v>499</v>
      </c>
      <c r="C650" s="68"/>
      <c r="D650" s="223"/>
      <c r="E650" s="245" t="s">
        <v>500</v>
      </c>
      <c r="F650" s="73">
        <f>F651</f>
        <v>21604.3</v>
      </c>
    </row>
    <row r="651" spans="1:6" ht="39">
      <c r="A651" s="65"/>
      <c r="B651" s="244"/>
      <c r="C651" s="68" t="s">
        <v>455</v>
      </c>
      <c r="D651" s="204"/>
      <c r="E651" s="209" t="s">
        <v>456</v>
      </c>
      <c r="F651" s="101">
        <f>F652</f>
        <v>21604.3</v>
      </c>
    </row>
    <row r="652" spans="1:6" s="2" customFormat="1" ht="27">
      <c r="A652" s="344"/>
      <c r="B652" s="244"/>
      <c r="C652" s="107" t="s">
        <v>501</v>
      </c>
      <c r="D652" s="210"/>
      <c r="E652" s="211" t="s">
        <v>578</v>
      </c>
      <c r="F652" s="62">
        <f>F653+F657</f>
        <v>21604.3</v>
      </c>
    </row>
    <row r="653" spans="1:6" ht="26.25">
      <c r="A653" s="65"/>
      <c r="B653" s="244"/>
      <c r="C653" s="76" t="s">
        <v>502</v>
      </c>
      <c r="D653" s="82"/>
      <c r="E653" s="183" t="s">
        <v>334</v>
      </c>
      <c r="F653" s="8">
        <f>SUM(F654:F656)</f>
        <v>12747.099999999999</v>
      </c>
    </row>
    <row r="654" spans="1:6" ht="77.25">
      <c r="A654" s="65"/>
      <c r="B654" s="244"/>
      <c r="C654" s="76"/>
      <c r="D654" s="82" t="s">
        <v>145</v>
      </c>
      <c r="E654" s="183" t="s">
        <v>564</v>
      </c>
      <c r="F654" s="8">
        <f>11173.4+705.3</f>
        <v>11878.699999999999</v>
      </c>
    </row>
    <row r="655" spans="1:6" ht="26.25">
      <c r="A655" s="65"/>
      <c r="B655" s="244"/>
      <c r="C655" s="76"/>
      <c r="D655" s="82" t="s">
        <v>146</v>
      </c>
      <c r="E655" s="183" t="s">
        <v>313</v>
      </c>
      <c r="F655" s="8">
        <v>866.1</v>
      </c>
    </row>
    <row r="656" spans="1:6" ht="15">
      <c r="A656" s="65"/>
      <c r="B656" s="244"/>
      <c r="C656" s="76"/>
      <c r="D656" s="82" t="s">
        <v>147</v>
      </c>
      <c r="E656" s="183" t="s">
        <v>148</v>
      </c>
      <c r="F656" s="8">
        <v>2.3</v>
      </c>
    </row>
    <row r="657" spans="1:6" ht="26.25">
      <c r="A657" s="65"/>
      <c r="B657" s="244"/>
      <c r="C657" s="76" t="s">
        <v>503</v>
      </c>
      <c r="D657" s="76"/>
      <c r="E657" s="81" t="s">
        <v>260</v>
      </c>
      <c r="F657" s="8">
        <f>SUM(F658:F660)</f>
        <v>8857.2</v>
      </c>
    </row>
    <row r="658" spans="1:6" ht="77.25">
      <c r="A658" s="65"/>
      <c r="B658" s="244"/>
      <c r="C658" s="76"/>
      <c r="D658" s="76" t="s">
        <v>145</v>
      </c>
      <c r="E658" s="81" t="s">
        <v>564</v>
      </c>
      <c r="F658" s="8">
        <v>7978.8</v>
      </c>
    </row>
    <row r="659" spans="1:6" ht="26.25">
      <c r="A659" s="65"/>
      <c r="B659" s="244"/>
      <c r="C659" s="76"/>
      <c r="D659" s="76" t="s">
        <v>146</v>
      </c>
      <c r="E659" s="81" t="s">
        <v>313</v>
      </c>
      <c r="F659" s="8">
        <v>809.9</v>
      </c>
    </row>
    <row r="660" spans="1:6" ht="15">
      <c r="A660" s="65"/>
      <c r="B660" s="244"/>
      <c r="C660" s="76"/>
      <c r="D660" s="76" t="s">
        <v>147</v>
      </c>
      <c r="E660" s="81" t="s">
        <v>148</v>
      </c>
      <c r="F660" s="8">
        <v>68.5</v>
      </c>
    </row>
    <row r="661" spans="1:6" ht="14.25">
      <c r="A661" s="65"/>
      <c r="B661" s="90" t="s">
        <v>229</v>
      </c>
      <c r="C661" s="59"/>
      <c r="D661" s="91"/>
      <c r="E661" s="109" t="s">
        <v>230</v>
      </c>
      <c r="F661" s="101">
        <f>F662</f>
        <v>1268.9</v>
      </c>
    </row>
    <row r="662" spans="1:6" ht="27">
      <c r="A662" s="65"/>
      <c r="B662" s="93" t="s">
        <v>504</v>
      </c>
      <c r="C662" s="59"/>
      <c r="D662" s="91"/>
      <c r="E662" s="110" t="s">
        <v>505</v>
      </c>
      <c r="F662" s="73">
        <f>F663</f>
        <v>1268.9</v>
      </c>
    </row>
    <row r="663" spans="1:6" ht="38.25">
      <c r="A663" s="65"/>
      <c r="B663" s="97"/>
      <c r="C663" s="68" t="s">
        <v>506</v>
      </c>
      <c r="D663" s="204"/>
      <c r="E663" s="209" t="s">
        <v>456</v>
      </c>
      <c r="F663" s="101">
        <f>F664</f>
        <v>1268.9</v>
      </c>
    </row>
    <row r="664" spans="1:6" ht="27">
      <c r="A664" s="289"/>
      <c r="B664" s="93"/>
      <c r="C664" s="210" t="s">
        <v>495</v>
      </c>
      <c r="D664" s="210"/>
      <c r="E664" s="211" t="s">
        <v>496</v>
      </c>
      <c r="F664" s="62">
        <f>F665</f>
        <v>1268.9</v>
      </c>
    </row>
    <row r="665" spans="1:6" ht="12.75">
      <c r="A665" s="289"/>
      <c r="B665" s="111"/>
      <c r="C665" s="98" t="s">
        <v>507</v>
      </c>
      <c r="D665" s="112"/>
      <c r="E665" s="113" t="s">
        <v>508</v>
      </c>
      <c r="F665" s="8">
        <f>F666</f>
        <v>1268.9</v>
      </c>
    </row>
    <row r="666" spans="1:6" ht="25.5">
      <c r="A666" s="289"/>
      <c r="B666" s="90"/>
      <c r="C666" s="76"/>
      <c r="D666" s="79" t="s">
        <v>146</v>
      </c>
      <c r="E666" s="78" t="s">
        <v>313</v>
      </c>
      <c r="F666" s="8">
        <v>1268.9</v>
      </c>
    </row>
    <row r="667" spans="1:6" ht="15.75">
      <c r="A667" s="330"/>
      <c r="B667" s="330"/>
      <c r="C667" s="330"/>
      <c r="D667" s="330"/>
      <c r="E667" s="331" t="s">
        <v>553</v>
      </c>
      <c r="F667" s="258">
        <f>F10+F91+F209+F239+F308+F360+F577+F594+F604</f>
        <v>5191365.1</v>
      </c>
    </row>
    <row r="669" ht="12.75">
      <c r="E669" s="332"/>
    </row>
    <row r="670" ht="12.75">
      <c r="E670" s="332"/>
    </row>
    <row r="671" ht="12.75">
      <c r="E671" s="332"/>
    </row>
    <row r="672" ht="12.75">
      <c r="E672" s="332"/>
    </row>
    <row r="673" ht="12.75">
      <c r="E673" s="332"/>
    </row>
    <row r="674" ht="12.75">
      <c r="E674" s="332"/>
    </row>
    <row r="675" ht="12.75">
      <c r="E675" s="332"/>
    </row>
    <row r="676" ht="12.75">
      <c r="E676" s="332"/>
    </row>
    <row r="677" ht="12.75">
      <c r="E677" s="332"/>
    </row>
    <row r="678" ht="12.75">
      <c r="E678" s="332"/>
    </row>
    <row r="679" ht="12.75">
      <c r="E679" s="332"/>
    </row>
    <row r="680" ht="12.75">
      <c r="E680" s="332"/>
    </row>
    <row r="681" ht="12.75">
      <c r="E681" s="332"/>
    </row>
    <row r="682" ht="12.75">
      <c r="E682" s="332"/>
    </row>
    <row r="683" ht="12.75">
      <c r="E683" s="332"/>
    </row>
    <row r="684" ht="12.75">
      <c r="E684" s="332"/>
    </row>
    <row r="685" ht="12.75">
      <c r="E685" s="332"/>
    </row>
    <row r="686" ht="12.75">
      <c r="E686" s="332"/>
    </row>
    <row r="687" ht="12.75">
      <c r="E687" s="332"/>
    </row>
    <row r="688" ht="12.75">
      <c r="E688" s="332"/>
    </row>
    <row r="689" ht="12.75">
      <c r="E689" s="332"/>
    </row>
    <row r="690" ht="12.75">
      <c r="E690" s="332"/>
    </row>
    <row r="691" ht="12.75">
      <c r="E691" s="332"/>
    </row>
    <row r="692" ht="12.75">
      <c r="E692" s="332"/>
    </row>
    <row r="693" ht="12.75">
      <c r="E693" s="332"/>
    </row>
    <row r="694" ht="12.75">
      <c r="E694" s="332"/>
    </row>
    <row r="695" ht="12.75">
      <c r="E695" s="332"/>
    </row>
    <row r="696" ht="12.75">
      <c r="E696" s="332"/>
    </row>
    <row r="697" ht="12.75">
      <c r="E697" s="332"/>
    </row>
    <row r="698" ht="12.75">
      <c r="E698" s="332"/>
    </row>
    <row r="699" ht="12.75">
      <c r="E699" s="332"/>
    </row>
    <row r="700" ht="12.75">
      <c r="E700" s="332"/>
    </row>
    <row r="701" ht="12.75">
      <c r="E701" s="332"/>
    </row>
    <row r="702" ht="12.75">
      <c r="E702" s="332"/>
    </row>
    <row r="703" ht="12.75">
      <c r="E703" s="332"/>
    </row>
    <row r="704" ht="12.75">
      <c r="E704" s="332"/>
    </row>
    <row r="705" ht="12.75">
      <c r="E705" s="332"/>
    </row>
    <row r="706" ht="12.75">
      <c r="E706" s="332"/>
    </row>
    <row r="707" ht="12.75">
      <c r="E707" s="332"/>
    </row>
    <row r="708" ht="12.75">
      <c r="E708" s="332"/>
    </row>
    <row r="709" ht="12.75">
      <c r="E709" s="332"/>
    </row>
    <row r="710" ht="12.75">
      <c r="E710" s="332"/>
    </row>
    <row r="711" ht="12.75">
      <c r="E711" s="332"/>
    </row>
    <row r="712" ht="12.75">
      <c r="E712" s="332"/>
    </row>
    <row r="713" ht="12.75">
      <c r="E713" s="332"/>
    </row>
    <row r="714" ht="12.75">
      <c r="E714" s="332"/>
    </row>
    <row r="715" ht="12.75">
      <c r="E715" s="332"/>
    </row>
    <row r="716" ht="12.75">
      <c r="E716" s="332"/>
    </row>
    <row r="717" ht="12.75">
      <c r="E717" s="332"/>
    </row>
    <row r="718" ht="12.75">
      <c r="E718" s="332"/>
    </row>
    <row r="719" ht="12.75">
      <c r="E719" s="332"/>
    </row>
    <row r="720" ht="12.75">
      <c r="E720" s="332"/>
    </row>
    <row r="721" ht="12.75">
      <c r="E721" s="332"/>
    </row>
    <row r="722" ht="12.75">
      <c r="E722" s="332"/>
    </row>
    <row r="723" ht="12.75">
      <c r="E723" s="332"/>
    </row>
    <row r="724" ht="12.75">
      <c r="E724" s="332"/>
    </row>
    <row r="725" ht="12.75">
      <c r="E725" s="332"/>
    </row>
    <row r="726" ht="12.75">
      <c r="E726" s="332"/>
    </row>
    <row r="727" ht="12.75">
      <c r="E727" s="332"/>
    </row>
    <row r="728" ht="12.75">
      <c r="E728" s="332"/>
    </row>
    <row r="729" ht="12.75">
      <c r="E729" s="332"/>
    </row>
    <row r="730" ht="12.75">
      <c r="E730" s="332"/>
    </row>
    <row r="731" ht="12.75">
      <c r="E731" s="332"/>
    </row>
    <row r="732" ht="12.75">
      <c r="E732" s="332"/>
    </row>
    <row r="733" ht="12.75">
      <c r="E733" s="332"/>
    </row>
    <row r="734" ht="12.75">
      <c r="E734" s="332"/>
    </row>
    <row r="735" ht="12.75">
      <c r="E735" s="332"/>
    </row>
    <row r="736" ht="12.75">
      <c r="E736" s="332"/>
    </row>
    <row r="737" ht="12.75">
      <c r="E737" s="332"/>
    </row>
  </sheetData>
  <sheetProtection/>
  <autoFilter ref="A9:J667"/>
  <mergeCells count="2">
    <mergeCell ref="A6:F6"/>
    <mergeCell ref="A7:F7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57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5.375" style="149" customWidth="1"/>
    <col min="2" max="2" width="10.25390625" style="235" customWidth="1"/>
    <col min="3" max="3" width="4.375" style="235" customWidth="1"/>
    <col min="4" max="4" width="51.75390625" style="149" customWidth="1"/>
    <col min="5" max="5" width="15.625" style="149" customWidth="1"/>
  </cols>
  <sheetData>
    <row r="1" spans="4:5" ht="12.75">
      <c r="D1" s="236"/>
      <c r="E1" s="237" t="s">
        <v>575</v>
      </c>
    </row>
    <row r="2" spans="4:5" ht="12.75">
      <c r="D2" s="236"/>
      <c r="E2" s="237" t="s">
        <v>558</v>
      </c>
    </row>
    <row r="3" spans="4:5" ht="12.75">
      <c r="D3" s="236"/>
      <c r="E3" s="237" t="s">
        <v>581</v>
      </c>
    </row>
    <row r="5" ht="12.75">
      <c r="E5" s="238"/>
    </row>
    <row r="6" spans="1:5" ht="50.25" customHeight="1">
      <c r="A6" s="349" t="s">
        <v>567</v>
      </c>
      <c r="B6" s="349"/>
      <c r="C6" s="349"/>
      <c r="D6" s="349"/>
      <c r="E6" s="349"/>
    </row>
    <row r="7" spans="1:4" ht="12.75" customHeight="1">
      <c r="A7" s="239"/>
      <c r="B7" s="240"/>
      <c r="C7" s="240"/>
      <c r="D7" s="241"/>
    </row>
    <row r="8" spans="1:5" ht="92.25" customHeight="1">
      <c r="A8" s="270" t="s">
        <v>559</v>
      </c>
      <c r="B8" s="270" t="s">
        <v>209</v>
      </c>
      <c r="C8" s="270" t="s">
        <v>210</v>
      </c>
      <c r="D8" s="271" t="s">
        <v>211</v>
      </c>
      <c r="E8" s="272" t="s">
        <v>560</v>
      </c>
    </row>
    <row r="9" spans="1:5" ht="12.75">
      <c r="A9" s="124" t="s">
        <v>212</v>
      </c>
      <c r="B9" s="124"/>
      <c r="C9" s="179"/>
      <c r="D9" s="180" t="s">
        <v>213</v>
      </c>
      <c r="E9" s="346">
        <f>E10+E14+E25+E32+E53+E58+E49</f>
        <v>422794.6</v>
      </c>
    </row>
    <row r="10" spans="1:5" ht="40.5">
      <c r="A10" s="120" t="s">
        <v>214</v>
      </c>
      <c r="B10" s="59"/>
      <c r="C10" s="179"/>
      <c r="D10" s="181" t="s">
        <v>170</v>
      </c>
      <c r="E10" s="62">
        <f>E11</f>
        <v>1993</v>
      </c>
    </row>
    <row r="11" spans="1:5" ht="13.5">
      <c r="A11" s="124"/>
      <c r="B11" s="59" t="s">
        <v>258</v>
      </c>
      <c r="C11" s="58"/>
      <c r="D11" s="152" t="s">
        <v>257</v>
      </c>
      <c r="E11" s="101">
        <f>E12</f>
        <v>1993</v>
      </c>
    </row>
    <row r="12" spans="1:5" ht="12.75">
      <c r="A12" s="124"/>
      <c r="B12" s="76" t="s">
        <v>7</v>
      </c>
      <c r="C12" s="104"/>
      <c r="D12" s="78" t="s">
        <v>164</v>
      </c>
      <c r="E12" s="8">
        <f>E13</f>
        <v>1993</v>
      </c>
    </row>
    <row r="13" spans="1:5" s="2" customFormat="1" ht="51">
      <c r="A13" s="124"/>
      <c r="B13" s="76"/>
      <c r="C13" s="79" t="s">
        <v>145</v>
      </c>
      <c r="D13" s="78" t="s">
        <v>564</v>
      </c>
      <c r="E13" s="8">
        <f>1877.3+115.7</f>
        <v>1993</v>
      </c>
    </row>
    <row r="14" spans="1:5" s="333" customFormat="1" ht="40.5">
      <c r="A14" s="242" t="s">
        <v>215</v>
      </c>
      <c r="B14" s="58"/>
      <c r="C14" s="74"/>
      <c r="D14" s="243" t="s">
        <v>171</v>
      </c>
      <c r="E14" s="62">
        <f>E15</f>
        <v>18181.4</v>
      </c>
    </row>
    <row r="15" spans="1:5" ht="13.5">
      <c r="A15" s="124"/>
      <c r="B15" s="59" t="s">
        <v>258</v>
      </c>
      <c r="C15" s="58"/>
      <c r="D15" s="189" t="s">
        <v>257</v>
      </c>
      <c r="E15" s="101">
        <f>E16+E20+E22</f>
        <v>18181.4</v>
      </c>
    </row>
    <row r="16" spans="1:5" ht="25.5">
      <c r="A16" s="124"/>
      <c r="B16" s="76" t="s">
        <v>49</v>
      </c>
      <c r="C16" s="82"/>
      <c r="D16" s="153" t="s">
        <v>334</v>
      </c>
      <c r="E16" s="87">
        <f>E17+E18+E19</f>
        <v>11007.6</v>
      </c>
    </row>
    <row r="17" spans="1:5" ht="51">
      <c r="A17" s="124"/>
      <c r="B17" s="59"/>
      <c r="C17" s="79" t="s">
        <v>145</v>
      </c>
      <c r="D17" s="78" t="s">
        <v>564</v>
      </c>
      <c r="E17" s="8">
        <f>9157.6+552.4</f>
        <v>9710</v>
      </c>
    </row>
    <row r="18" spans="1:5" s="2" customFormat="1" ht="25.5">
      <c r="A18" s="124"/>
      <c r="B18" s="59"/>
      <c r="C18" s="79" t="s">
        <v>146</v>
      </c>
      <c r="D18" s="78" t="s">
        <v>313</v>
      </c>
      <c r="E18" s="8">
        <v>1289.6</v>
      </c>
    </row>
    <row r="19" spans="1:5" s="2" customFormat="1" ht="12.75">
      <c r="A19" s="124"/>
      <c r="B19" s="59"/>
      <c r="C19" s="79" t="s">
        <v>147</v>
      </c>
      <c r="D19" s="78" t="s">
        <v>148</v>
      </c>
      <c r="E19" s="8">
        <v>8</v>
      </c>
    </row>
    <row r="20" spans="1:5" s="2" customFormat="1" ht="25.5">
      <c r="A20" s="124"/>
      <c r="B20" s="76" t="s">
        <v>50</v>
      </c>
      <c r="C20" s="82"/>
      <c r="D20" s="153" t="s">
        <v>165</v>
      </c>
      <c r="E20" s="87">
        <f>E21</f>
        <v>429.6</v>
      </c>
    </row>
    <row r="21" spans="1:5" ht="51">
      <c r="A21" s="124"/>
      <c r="B21" s="59"/>
      <c r="C21" s="79" t="s">
        <v>145</v>
      </c>
      <c r="D21" s="78" t="s">
        <v>564</v>
      </c>
      <c r="E21" s="8">
        <v>429.6</v>
      </c>
    </row>
    <row r="22" spans="1:5" ht="25.5">
      <c r="A22" s="124"/>
      <c r="B22" s="76" t="s">
        <v>51</v>
      </c>
      <c r="C22" s="157"/>
      <c r="D22" s="158" t="s">
        <v>183</v>
      </c>
      <c r="E22" s="87">
        <f>E24+E23</f>
        <v>6744.200000000001</v>
      </c>
    </row>
    <row r="23" spans="1:5" ht="51">
      <c r="A23" s="124"/>
      <c r="B23" s="85"/>
      <c r="C23" s="79" t="s">
        <v>145</v>
      </c>
      <c r="D23" s="78" t="s">
        <v>564</v>
      </c>
      <c r="E23" s="87">
        <v>4552.8</v>
      </c>
    </row>
    <row r="24" spans="1:5" ht="25.5">
      <c r="A24" s="124"/>
      <c r="B24" s="59"/>
      <c r="C24" s="79" t="s">
        <v>146</v>
      </c>
      <c r="D24" s="78" t="s">
        <v>313</v>
      </c>
      <c r="E24" s="87">
        <v>2191.4</v>
      </c>
    </row>
    <row r="25" spans="1:5" ht="54">
      <c r="A25" s="58" t="s">
        <v>216</v>
      </c>
      <c r="B25" s="59"/>
      <c r="C25" s="182"/>
      <c r="D25" s="72" t="s">
        <v>172</v>
      </c>
      <c r="E25" s="62">
        <f>E26</f>
        <v>132627.2</v>
      </c>
    </row>
    <row r="26" spans="1:5" ht="25.5">
      <c r="A26" s="59"/>
      <c r="B26" s="68" t="s">
        <v>8</v>
      </c>
      <c r="C26" s="76"/>
      <c r="D26" s="152" t="s">
        <v>9</v>
      </c>
      <c r="E26" s="101">
        <f>E27</f>
        <v>132627.2</v>
      </c>
    </row>
    <row r="27" spans="1:5" s="333" customFormat="1" ht="29.25" customHeight="1">
      <c r="A27" s="58"/>
      <c r="B27" s="58" t="s">
        <v>10</v>
      </c>
      <c r="C27" s="58"/>
      <c r="D27" s="72" t="s">
        <v>26</v>
      </c>
      <c r="E27" s="62">
        <f>E28</f>
        <v>132627.2</v>
      </c>
    </row>
    <row r="28" spans="1:5" s="333" customFormat="1" ht="25.5">
      <c r="A28" s="76"/>
      <c r="B28" s="76" t="s">
        <v>11</v>
      </c>
      <c r="C28" s="82"/>
      <c r="D28" s="183" t="s">
        <v>334</v>
      </c>
      <c r="E28" s="8">
        <f>E29+E30+E31</f>
        <v>132627.2</v>
      </c>
    </row>
    <row r="29" spans="1:5" ht="51">
      <c r="A29" s="59"/>
      <c r="B29" s="76"/>
      <c r="C29" s="79" t="s">
        <v>145</v>
      </c>
      <c r="D29" s="78" t="s">
        <v>564</v>
      </c>
      <c r="E29" s="8">
        <f>111121.6+7015.5</f>
        <v>118137.1</v>
      </c>
    </row>
    <row r="30" spans="1:5" ht="25.5">
      <c r="A30" s="59"/>
      <c r="B30" s="76"/>
      <c r="C30" s="79" t="s">
        <v>146</v>
      </c>
      <c r="D30" s="78" t="s">
        <v>313</v>
      </c>
      <c r="E30" s="8">
        <v>14225.7</v>
      </c>
    </row>
    <row r="31" spans="1:5" ht="12.75">
      <c r="A31" s="59"/>
      <c r="B31" s="76"/>
      <c r="C31" s="79" t="s">
        <v>147</v>
      </c>
      <c r="D31" s="78" t="s">
        <v>148</v>
      </c>
      <c r="E31" s="8">
        <v>264.4</v>
      </c>
    </row>
    <row r="32" spans="1:5" ht="40.5">
      <c r="A32" s="58" t="s">
        <v>217</v>
      </c>
      <c r="B32" s="59"/>
      <c r="C32" s="151"/>
      <c r="D32" s="72" t="s">
        <v>173</v>
      </c>
      <c r="E32" s="73">
        <f>E33+E42</f>
        <v>33751.2</v>
      </c>
    </row>
    <row r="33" spans="1:5" s="335" customFormat="1" ht="25.5">
      <c r="A33" s="59"/>
      <c r="B33" s="68" t="s">
        <v>355</v>
      </c>
      <c r="C33" s="76"/>
      <c r="D33" s="152" t="s">
        <v>356</v>
      </c>
      <c r="E33" s="71">
        <f>E34</f>
        <v>26355.1</v>
      </c>
    </row>
    <row r="34" spans="1:5" s="2" customFormat="1" ht="15.75" customHeight="1">
      <c r="A34" s="59"/>
      <c r="B34" s="58" t="s">
        <v>357</v>
      </c>
      <c r="C34" s="58"/>
      <c r="D34" s="72" t="s">
        <v>358</v>
      </c>
      <c r="E34" s="73">
        <f>E35+E39</f>
        <v>26355.1</v>
      </c>
    </row>
    <row r="35" spans="1:5" s="2" customFormat="1" ht="25.5">
      <c r="A35" s="59"/>
      <c r="B35" s="76" t="s">
        <v>359</v>
      </c>
      <c r="C35" s="82"/>
      <c r="D35" s="153" t="s">
        <v>334</v>
      </c>
      <c r="E35" s="8">
        <f>E36+E37+E38</f>
        <v>26135</v>
      </c>
    </row>
    <row r="36" spans="1:5" s="2" customFormat="1" ht="51">
      <c r="A36" s="59"/>
      <c r="B36" s="76"/>
      <c r="C36" s="79" t="s">
        <v>145</v>
      </c>
      <c r="D36" s="78" t="s">
        <v>564</v>
      </c>
      <c r="E36" s="8">
        <f>22290.3+1421.8</f>
        <v>23712.1</v>
      </c>
    </row>
    <row r="37" spans="1:5" ht="25.5">
      <c r="A37" s="59"/>
      <c r="B37" s="76"/>
      <c r="C37" s="79" t="s">
        <v>146</v>
      </c>
      <c r="D37" s="78" t="s">
        <v>313</v>
      </c>
      <c r="E37" s="8">
        <v>2391.9</v>
      </c>
    </row>
    <row r="38" spans="1:5" ht="12.75">
      <c r="A38" s="59"/>
      <c r="B38" s="76"/>
      <c r="C38" s="79" t="s">
        <v>147</v>
      </c>
      <c r="D38" s="78" t="s">
        <v>148</v>
      </c>
      <c r="E38" s="8">
        <v>31</v>
      </c>
    </row>
    <row r="39" spans="1:5" ht="38.25">
      <c r="A39" s="59"/>
      <c r="B39" s="76" t="s">
        <v>360</v>
      </c>
      <c r="C39" s="82"/>
      <c r="D39" s="153" t="s">
        <v>255</v>
      </c>
      <c r="E39" s="8">
        <f>E40+E41</f>
        <v>220.1</v>
      </c>
    </row>
    <row r="40" spans="1:5" ht="51">
      <c r="A40" s="59"/>
      <c r="B40" s="76"/>
      <c r="C40" s="79" t="s">
        <v>145</v>
      </c>
      <c r="D40" s="78" t="s">
        <v>564</v>
      </c>
      <c r="E40" s="8">
        <v>211.7</v>
      </c>
    </row>
    <row r="41" spans="1:5" ht="25.5">
      <c r="A41" s="59"/>
      <c r="B41" s="76"/>
      <c r="C41" s="79" t="s">
        <v>146</v>
      </c>
      <c r="D41" s="78" t="s">
        <v>313</v>
      </c>
      <c r="E41" s="8">
        <v>8.4</v>
      </c>
    </row>
    <row r="42" spans="1:5" ht="13.5">
      <c r="A42" s="59"/>
      <c r="B42" s="59" t="s">
        <v>258</v>
      </c>
      <c r="C42" s="58"/>
      <c r="D42" s="189" t="s">
        <v>257</v>
      </c>
      <c r="E42" s="71">
        <f>E43+E47</f>
        <v>7396.1</v>
      </c>
    </row>
    <row r="43" spans="1:5" ht="25.5">
      <c r="A43" s="59"/>
      <c r="B43" s="76" t="s">
        <v>49</v>
      </c>
      <c r="C43" s="82"/>
      <c r="D43" s="153" t="s">
        <v>334</v>
      </c>
      <c r="E43" s="8">
        <f>E44+E45+E46</f>
        <v>6029</v>
      </c>
    </row>
    <row r="44" spans="1:5" ht="51">
      <c r="A44" s="59"/>
      <c r="B44" s="76"/>
      <c r="C44" s="79" t="s">
        <v>145</v>
      </c>
      <c r="D44" s="78" t="s">
        <v>564</v>
      </c>
      <c r="E44" s="8">
        <f>4796.4+369.3</f>
        <v>5165.7</v>
      </c>
    </row>
    <row r="45" spans="1:5" ht="25.5">
      <c r="A45" s="59"/>
      <c r="B45" s="76"/>
      <c r="C45" s="79" t="s">
        <v>146</v>
      </c>
      <c r="D45" s="78" t="s">
        <v>313</v>
      </c>
      <c r="E45" s="8">
        <v>842.1</v>
      </c>
    </row>
    <row r="46" spans="1:5" ht="12.75">
      <c r="A46" s="59"/>
      <c r="B46" s="76"/>
      <c r="C46" s="79" t="s">
        <v>147</v>
      </c>
      <c r="D46" s="78" t="s">
        <v>148</v>
      </c>
      <c r="E46" s="8">
        <v>21.2</v>
      </c>
    </row>
    <row r="47" spans="1:5" ht="25.5">
      <c r="A47" s="59"/>
      <c r="B47" s="76" t="s">
        <v>561</v>
      </c>
      <c r="C47" s="76"/>
      <c r="D47" s="190" t="s">
        <v>168</v>
      </c>
      <c r="E47" s="8">
        <f>E48</f>
        <v>1367.1</v>
      </c>
    </row>
    <row r="48" spans="1:5" ht="51">
      <c r="A48" s="59"/>
      <c r="B48" s="76"/>
      <c r="C48" s="79" t="s">
        <v>145</v>
      </c>
      <c r="D48" s="78" t="s">
        <v>564</v>
      </c>
      <c r="E48" s="8">
        <v>1367.1</v>
      </c>
    </row>
    <row r="49" spans="1:5" ht="13.5">
      <c r="A49" s="58" t="s">
        <v>12</v>
      </c>
      <c r="B49" s="58"/>
      <c r="C49" s="182"/>
      <c r="D49" s="72" t="s">
        <v>565</v>
      </c>
      <c r="E49" s="62">
        <f>E50</f>
        <v>17661.1</v>
      </c>
    </row>
    <row r="50" spans="1:5" ht="13.5">
      <c r="A50" s="59"/>
      <c r="B50" s="59" t="s">
        <v>258</v>
      </c>
      <c r="C50" s="58"/>
      <c r="D50" s="152" t="s">
        <v>257</v>
      </c>
      <c r="E50" s="101">
        <f>E51</f>
        <v>17661.1</v>
      </c>
    </row>
    <row r="51" spans="1:5" ht="25.5">
      <c r="A51" s="59"/>
      <c r="B51" s="76" t="s">
        <v>13</v>
      </c>
      <c r="C51" s="98"/>
      <c r="D51" s="99" t="s">
        <v>14</v>
      </c>
      <c r="E51" s="8">
        <f>E52</f>
        <v>17661.1</v>
      </c>
    </row>
    <row r="52" spans="1:5" ht="25.5">
      <c r="A52" s="59"/>
      <c r="B52" s="76"/>
      <c r="C52" s="79" t="s">
        <v>146</v>
      </c>
      <c r="D52" s="78" t="s">
        <v>313</v>
      </c>
      <c r="E52" s="8">
        <v>17661.1</v>
      </c>
    </row>
    <row r="53" spans="1:5" ht="13.5">
      <c r="A53" s="58" t="s">
        <v>177</v>
      </c>
      <c r="B53" s="59"/>
      <c r="C53" s="60"/>
      <c r="D53" s="72" t="s">
        <v>218</v>
      </c>
      <c r="E53" s="73">
        <f>E54</f>
        <v>18147.699999999997</v>
      </c>
    </row>
    <row r="54" spans="1:5" ht="26.25">
      <c r="A54" s="58"/>
      <c r="B54" s="68" t="s">
        <v>355</v>
      </c>
      <c r="C54" s="76"/>
      <c r="D54" s="152" t="s">
        <v>356</v>
      </c>
      <c r="E54" s="71">
        <f>E55</f>
        <v>18147.699999999997</v>
      </c>
    </row>
    <row r="55" spans="1:5" ht="27">
      <c r="A55" s="58"/>
      <c r="B55" s="58" t="s">
        <v>361</v>
      </c>
      <c r="C55" s="58"/>
      <c r="D55" s="72" t="s">
        <v>362</v>
      </c>
      <c r="E55" s="73">
        <f>E56</f>
        <v>18147.699999999997</v>
      </c>
    </row>
    <row r="56" spans="1:5" ht="13.5">
      <c r="A56" s="58"/>
      <c r="B56" s="76" t="s">
        <v>363</v>
      </c>
      <c r="C56" s="79"/>
      <c r="D56" s="154" t="s">
        <v>174</v>
      </c>
      <c r="E56" s="87">
        <f>E57</f>
        <v>18147.699999999997</v>
      </c>
    </row>
    <row r="57" spans="1:5" ht="13.5">
      <c r="A57" s="58"/>
      <c r="B57" s="156"/>
      <c r="C57" s="79" t="s">
        <v>147</v>
      </c>
      <c r="D57" s="78" t="s">
        <v>148</v>
      </c>
      <c r="E57" s="87">
        <f>31436.3-12983.5-8352.6+8047.5</f>
        <v>18147.699999999997</v>
      </c>
    </row>
    <row r="58" spans="1:5" ht="13.5">
      <c r="A58" s="58" t="s">
        <v>181</v>
      </c>
      <c r="B58" s="59"/>
      <c r="C58" s="60"/>
      <c r="D58" s="72" t="s">
        <v>219</v>
      </c>
      <c r="E58" s="62">
        <f>E59+E65+E95+E125</f>
        <v>200433</v>
      </c>
    </row>
    <row r="59" spans="1:5" s="2" customFormat="1" ht="26.25">
      <c r="A59" s="166"/>
      <c r="B59" s="68" t="s">
        <v>355</v>
      </c>
      <c r="C59" s="76"/>
      <c r="D59" s="152" t="s">
        <v>356</v>
      </c>
      <c r="E59" s="71">
        <f>E60</f>
        <v>50347.1</v>
      </c>
    </row>
    <row r="60" spans="1:5" s="2" customFormat="1" ht="27">
      <c r="A60" s="166"/>
      <c r="B60" s="58" t="s">
        <v>361</v>
      </c>
      <c r="C60" s="58"/>
      <c r="D60" s="72" t="s">
        <v>362</v>
      </c>
      <c r="E60" s="73">
        <f>E61</f>
        <v>50347.1</v>
      </c>
    </row>
    <row r="61" spans="1:5" ht="13.5">
      <c r="A61" s="166"/>
      <c r="B61" s="85" t="s">
        <v>364</v>
      </c>
      <c r="C61" s="157"/>
      <c r="D61" s="158" t="s">
        <v>260</v>
      </c>
      <c r="E61" s="87">
        <f>E62+E63+E64</f>
        <v>50347.1</v>
      </c>
    </row>
    <row r="62" spans="1:5" ht="51.75">
      <c r="A62" s="166"/>
      <c r="B62" s="85"/>
      <c r="C62" s="157" t="s">
        <v>145</v>
      </c>
      <c r="D62" s="78" t="s">
        <v>564</v>
      </c>
      <c r="E62" s="87">
        <f>41713+2736.5</f>
        <v>44449.5</v>
      </c>
    </row>
    <row r="63" spans="1:5" ht="26.25">
      <c r="A63" s="166"/>
      <c r="B63" s="85"/>
      <c r="C63" s="157" t="s">
        <v>146</v>
      </c>
      <c r="D63" s="158" t="s">
        <v>313</v>
      </c>
      <c r="E63" s="87">
        <v>2446</v>
      </c>
    </row>
    <row r="64" spans="1:5" ht="13.5">
      <c r="A64" s="166"/>
      <c r="B64" s="85"/>
      <c r="C64" s="157" t="s">
        <v>147</v>
      </c>
      <c r="D64" s="158" t="s">
        <v>148</v>
      </c>
      <c r="E64" s="87">
        <v>3451.6</v>
      </c>
    </row>
    <row r="65" spans="1:5" ht="26.25">
      <c r="A65" s="166"/>
      <c r="B65" s="68" t="s">
        <v>8</v>
      </c>
      <c r="C65" s="76"/>
      <c r="D65" s="152" t="s">
        <v>9</v>
      </c>
      <c r="E65" s="71">
        <f>E66+E84</f>
        <v>38643.1</v>
      </c>
    </row>
    <row r="66" spans="1:5" s="2" customFormat="1" ht="15.75" customHeight="1">
      <c r="A66" s="166"/>
      <c r="B66" s="58" t="s">
        <v>15</v>
      </c>
      <c r="C66" s="58"/>
      <c r="D66" s="72" t="s">
        <v>16</v>
      </c>
      <c r="E66" s="73">
        <f>E67+E69+E71+E73+E75+E77+E81</f>
        <v>18076.8</v>
      </c>
    </row>
    <row r="67" spans="1:5" ht="39">
      <c r="A67" s="166"/>
      <c r="B67" s="76" t="s">
        <v>17</v>
      </c>
      <c r="C67" s="98"/>
      <c r="D67" s="99" t="s">
        <v>18</v>
      </c>
      <c r="E67" s="8">
        <f>E68</f>
        <v>2331.7</v>
      </c>
    </row>
    <row r="68" spans="1:5" ht="26.25">
      <c r="A68" s="166"/>
      <c r="B68" s="76"/>
      <c r="C68" s="85" t="s">
        <v>151</v>
      </c>
      <c r="D68" s="86" t="s">
        <v>152</v>
      </c>
      <c r="E68" s="8">
        <v>2331.7</v>
      </c>
    </row>
    <row r="69" spans="1:5" ht="26.25">
      <c r="A69" s="166"/>
      <c r="B69" s="76" t="s">
        <v>19</v>
      </c>
      <c r="C69" s="76"/>
      <c r="D69" s="184" t="s">
        <v>122</v>
      </c>
      <c r="E69" s="8">
        <f>E70</f>
        <v>160</v>
      </c>
    </row>
    <row r="70" spans="1:5" ht="26.25">
      <c r="A70" s="166"/>
      <c r="B70" s="59"/>
      <c r="C70" s="79" t="s">
        <v>146</v>
      </c>
      <c r="D70" s="78" t="s">
        <v>313</v>
      </c>
      <c r="E70" s="8">
        <v>160</v>
      </c>
    </row>
    <row r="71" spans="1:5" ht="26.25">
      <c r="A71" s="166"/>
      <c r="B71" s="76" t="s">
        <v>20</v>
      </c>
      <c r="C71" s="79"/>
      <c r="D71" s="184" t="s">
        <v>21</v>
      </c>
      <c r="E71" s="8">
        <f>E72</f>
        <v>4600</v>
      </c>
    </row>
    <row r="72" spans="1:5" ht="26.25">
      <c r="A72" s="166"/>
      <c r="B72" s="59"/>
      <c r="C72" s="79" t="s">
        <v>146</v>
      </c>
      <c r="D72" s="78" t="s">
        <v>313</v>
      </c>
      <c r="E72" s="8">
        <v>4600</v>
      </c>
    </row>
    <row r="73" spans="1:5" ht="13.5">
      <c r="A73" s="166"/>
      <c r="B73" s="76" t="s">
        <v>22</v>
      </c>
      <c r="C73" s="79"/>
      <c r="D73" s="106" t="s">
        <v>297</v>
      </c>
      <c r="E73" s="8">
        <f>E74</f>
        <v>400</v>
      </c>
    </row>
    <row r="74" spans="1:5" ht="26.25">
      <c r="A74" s="166"/>
      <c r="B74" s="76"/>
      <c r="C74" s="79" t="s">
        <v>146</v>
      </c>
      <c r="D74" s="78" t="s">
        <v>313</v>
      </c>
      <c r="E74" s="8">
        <v>400</v>
      </c>
    </row>
    <row r="75" spans="1:5" ht="13.5">
      <c r="A75" s="166"/>
      <c r="B75" s="76" t="s">
        <v>23</v>
      </c>
      <c r="C75" s="76"/>
      <c r="D75" s="184" t="s">
        <v>254</v>
      </c>
      <c r="E75" s="8">
        <f>E76</f>
        <v>130</v>
      </c>
    </row>
    <row r="76" spans="1:5" ht="26.25">
      <c r="A76" s="166"/>
      <c r="B76" s="59"/>
      <c r="C76" s="79" t="s">
        <v>146</v>
      </c>
      <c r="D76" s="78" t="s">
        <v>313</v>
      </c>
      <c r="E76" s="8">
        <v>130</v>
      </c>
    </row>
    <row r="77" spans="1:5" ht="13.5">
      <c r="A77" s="166"/>
      <c r="B77" s="76" t="s">
        <v>24</v>
      </c>
      <c r="C77" s="76"/>
      <c r="D77" s="86" t="s">
        <v>260</v>
      </c>
      <c r="E77" s="8">
        <f>E78+E79+E80</f>
        <v>7111.099999999999</v>
      </c>
    </row>
    <row r="78" spans="1:5" ht="51.75">
      <c r="A78" s="166"/>
      <c r="B78" s="59"/>
      <c r="C78" s="79" t="s">
        <v>145</v>
      </c>
      <c r="D78" s="78" t="s">
        <v>564</v>
      </c>
      <c r="E78" s="8">
        <f>3543.6+184.2</f>
        <v>3727.7999999999997</v>
      </c>
    </row>
    <row r="79" spans="1:5" ht="26.25">
      <c r="A79" s="166"/>
      <c r="B79" s="59"/>
      <c r="C79" s="79" t="s">
        <v>146</v>
      </c>
      <c r="D79" s="78" t="s">
        <v>313</v>
      </c>
      <c r="E79" s="8">
        <v>3339.6</v>
      </c>
    </row>
    <row r="80" spans="1:5" ht="13.5">
      <c r="A80" s="166"/>
      <c r="B80" s="76"/>
      <c r="C80" s="79" t="s">
        <v>147</v>
      </c>
      <c r="D80" s="84" t="s">
        <v>148</v>
      </c>
      <c r="E80" s="8">
        <v>43.7</v>
      </c>
    </row>
    <row r="81" spans="1:5" ht="13.5">
      <c r="A81" s="166"/>
      <c r="B81" s="76" t="s">
        <v>25</v>
      </c>
      <c r="C81" s="76"/>
      <c r="D81" s="184" t="s">
        <v>319</v>
      </c>
      <c r="E81" s="8">
        <f>E82+E83</f>
        <v>3344</v>
      </c>
    </row>
    <row r="82" spans="1:5" ht="26.25">
      <c r="A82" s="166"/>
      <c r="B82" s="59"/>
      <c r="C82" s="79" t="s">
        <v>146</v>
      </c>
      <c r="D82" s="78" t="s">
        <v>313</v>
      </c>
      <c r="E82" s="8">
        <f>965</f>
        <v>965</v>
      </c>
    </row>
    <row r="83" spans="1:5" ht="26.25">
      <c r="A83" s="166"/>
      <c r="B83" s="76"/>
      <c r="C83" s="85" t="s">
        <v>151</v>
      </c>
      <c r="D83" s="86" t="s">
        <v>152</v>
      </c>
      <c r="E83" s="8">
        <v>2379</v>
      </c>
    </row>
    <row r="84" spans="1:5" s="2" customFormat="1" ht="27">
      <c r="A84" s="166"/>
      <c r="B84" s="58" t="s">
        <v>10</v>
      </c>
      <c r="C84" s="58"/>
      <c r="D84" s="72" t="s">
        <v>26</v>
      </c>
      <c r="E84" s="62">
        <f>E85+E91+E87</f>
        <v>20566.3</v>
      </c>
    </row>
    <row r="85" spans="1:5" ht="51.75">
      <c r="A85" s="166"/>
      <c r="B85" s="83" t="s">
        <v>27</v>
      </c>
      <c r="C85" s="88"/>
      <c r="D85" s="84" t="s">
        <v>577</v>
      </c>
      <c r="E85" s="8">
        <f>E86</f>
        <v>400</v>
      </c>
    </row>
    <row r="86" spans="1:5" ht="13.5">
      <c r="A86" s="166"/>
      <c r="B86" s="76"/>
      <c r="C86" s="83" t="s">
        <v>147</v>
      </c>
      <c r="D86" s="84" t="s">
        <v>148</v>
      </c>
      <c r="E86" s="8">
        <v>400</v>
      </c>
    </row>
    <row r="87" spans="1:5" ht="13.5">
      <c r="A87" s="166"/>
      <c r="B87" s="76" t="s">
        <v>28</v>
      </c>
      <c r="C87" s="76"/>
      <c r="D87" s="86" t="s">
        <v>260</v>
      </c>
      <c r="E87" s="8">
        <f>E88+E89+E90</f>
        <v>14985.3</v>
      </c>
    </row>
    <row r="88" spans="1:5" ht="51.75">
      <c r="A88" s="166"/>
      <c r="B88" s="59"/>
      <c r="C88" s="79" t="s">
        <v>145</v>
      </c>
      <c r="D88" s="78" t="s">
        <v>564</v>
      </c>
      <c r="E88" s="8">
        <f>12624.4+819.6</f>
        <v>13444</v>
      </c>
    </row>
    <row r="89" spans="1:5" ht="26.25">
      <c r="A89" s="166"/>
      <c r="B89" s="59"/>
      <c r="C89" s="79" t="s">
        <v>146</v>
      </c>
      <c r="D89" s="78" t="s">
        <v>313</v>
      </c>
      <c r="E89" s="8">
        <v>1482.3</v>
      </c>
    </row>
    <row r="90" spans="1:5" ht="13.5">
      <c r="A90" s="166"/>
      <c r="B90" s="76"/>
      <c r="C90" s="79" t="s">
        <v>147</v>
      </c>
      <c r="D90" s="84" t="s">
        <v>148</v>
      </c>
      <c r="E90" s="8">
        <v>59</v>
      </c>
    </row>
    <row r="91" spans="1:5" ht="13.5">
      <c r="A91" s="166"/>
      <c r="B91" s="76" t="s">
        <v>29</v>
      </c>
      <c r="C91" s="76"/>
      <c r="D91" s="86" t="s">
        <v>311</v>
      </c>
      <c r="E91" s="8">
        <f>E92+E93+E94</f>
        <v>5181</v>
      </c>
    </row>
    <row r="92" spans="1:5" ht="51.75">
      <c r="A92" s="166"/>
      <c r="B92" s="59"/>
      <c r="C92" s="79" t="s">
        <v>145</v>
      </c>
      <c r="D92" s="78" t="s">
        <v>564</v>
      </c>
      <c r="E92" s="8">
        <v>4286.1</v>
      </c>
    </row>
    <row r="93" spans="1:5" ht="26.25">
      <c r="A93" s="166"/>
      <c r="B93" s="59"/>
      <c r="C93" s="79" t="s">
        <v>146</v>
      </c>
      <c r="D93" s="78" t="s">
        <v>313</v>
      </c>
      <c r="E93" s="8">
        <f>894.9-20</f>
        <v>874.9</v>
      </c>
    </row>
    <row r="94" spans="1:5" ht="13.5">
      <c r="A94" s="166"/>
      <c r="B94" s="59"/>
      <c r="C94" s="79" t="s">
        <v>147</v>
      </c>
      <c r="D94" s="84" t="s">
        <v>148</v>
      </c>
      <c r="E94" s="8">
        <v>20</v>
      </c>
    </row>
    <row r="95" spans="1:5" s="335" customFormat="1" ht="25.5">
      <c r="A95" s="170"/>
      <c r="B95" s="59" t="s">
        <v>368</v>
      </c>
      <c r="C95" s="179"/>
      <c r="D95" s="75" t="s">
        <v>369</v>
      </c>
      <c r="E95" s="71">
        <f>E96+E101+E104+E111+E116</f>
        <v>111017.8</v>
      </c>
    </row>
    <row r="96" spans="1:5" ht="27">
      <c r="A96" s="166"/>
      <c r="B96" s="58" t="s">
        <v>370</v>
      </c>
      <c r="C96" s="74"/>
      <c r="D96" s="161" t="s">
        <v>371</v>
      </c>
      <c r="E96" s="73">
        <f>E97+E99</f>
        <v>11508.400000000001</v>
      </c>
    </row>
    <row r="97" spans="1:5" ht="13.5">
      <c r="A97" s="166"/>
      <c r="B97" s="76" t="s">
        <v>372</v>
      </c>
      <c r="C97" s="77"/>
      <c r="D97" s="105" t="s">
        <v>373</v>
      </c>
      <c r="E97" s="87">
        <f>E98</f>
        <v>1615.7</v>
      </c>
    </row>
    <row r="98" spans="1:5" ht="26.25">
      <c r="A98" s="166"/>
      <c r="B98" s="76"/>
      <c r="C98" s="79" t="s">
        <v>146</v>
      </c>
      <c r="D98" s="78" t="s">
        <v>313</v>
      </c>
      <c r="E98" s="8">
        <v>1615.7</v>
      </c>
    </row>
    <row r="99" spans="1:5" ht="39">
      <c r="A99" s="166"/>
      <c r="B99" s="76" t="s">
        <v>374</v>
      </c>
      <c r="C99" s="77"/>
      <c r="D99" s="105" t="s">
        <v>375</v>
      </c>
      <c r="E99" s="87">
        <f>E100</f>
        <v>9892.7</v>
      </c>
    </row>
    <row r="100" spans="1:5" ht="26.25">
      <c r="A100" s="166"/>
      <c r="B100" s="76"/>
      <c r="C100" s="79" t="s">
        <v>146</v>
      </c>
      <c r="D100" s="78" t="s">
        <v>313</v>
      </c>
      <c r="E100" s="8">
        <v>9892.7</v>
      </c>
    </row>
    <row r="101" spans="1:5" ht="27">
      <c r="A101" s="166"/>
      <c r="B101" s="58" t="s">
        <v>376</v>
      </c>
      <c r="C101" s="74"/>
      <c r="D101" s="161" t="s">
        <v>377</v>
      </c>
      <c r="E101" s="73">
        <f>E102</f>
        <v>900</v>
      </c>
    </row>
    <row r="102" spans="1:5" ht="13.5">
      <c r="A102" s="166"/>
      <c r="B102" s="76" t="s">
        <v>378</v>
      </c>
      <c r="C102" s="77"/>
      <c r="D102" s="105" t="s">
        <v>379</v>
      </c>
      <c r="E102" s="87">
        <f>E103</f>
        <v>900</v>
      </c>
    </row>
    <row r="103" spans="1:5" ht="26.25">
      <c r="A103" s="166"/>
      <c r="B103" s="76"/>
      <c r="C103" s="79" t="s">
        <v>146</v>
      </c>
      <c r="D103" s="78" t="s">
        <v>313</v>
      </c>
      <c r="E103" s="8">
        <v>900</v>
      </c>
    </row>
    <row r="104" spans="1:5" ht="27">
      <c r="A104" s="166"/>
      <c r="B104" s="58" t="s">
        <v>380</v>
      </c>
      <c r="C104" s="74"/>
      <c r="D104" s="161" t="s">
        <v>381</v>
      </c>
      <c r="E104" s="73">
        <f>E105+E107+E109</f>
        <v>4635.7</v>
      </c>
    </row>
    <row r="105" spans="1:5" ht="26.25">
      <c r="A105" s="166"/>
      <c r="B105" s="76" t="s">
        <v>382</v>
      </c>
      <c r="C105" s="77"/>
      <c r="D105" s="105" t="s">
        <v>383</v>
      </c>
      <c r="E105" s="87">
        <f>E106</f>
        <v>443.7</v>
      </c>
    </row>
    <row r="106" spans="1:5" ht="26.25">
      <c r="A106" s="166"/>
      <c r="B106" s="76"/>
      <c r="C106" s="79" t="s">
        <v>146</v>
      </c>
      <c r="D106" s="78" t="s">
        <v>313</v>
      </c>
      <c r="E106" s="8">
        <v>443.7</v>
      </c>
    </row>
    <row r="107" spans="1:5" ht="26.25">
      <c r="A107" s="166"/>
      <c r="B107" s="76" t="s">
        <v>384</v>
      </c>
      <c r="C107" s="77"/>
      <c r="D107" s="105" t="s">
        <v>385</v>
      </c>
      <c r="E107" s="87">
        <f>E108</f>
        <v>4181.8</v>
      </c>
    </row>
    <row r="108" spans="1:5" ht="26.25">
      <c r="A108" s="166"/>
      <c r="B108" s="76"/>
      <c r="C108" s="79" t="s">
        <v>146</v>
      </c>
      <c r="D108" s="78" t="s">
        <v>313</v>
      </c>
      <c r="E108" s="8">
        <v>4181.8</v>
      </c>
    </row>
    <row r="109" spans="1:5" s="2" customFormat="1" ht="51.75">
      <c r="A109" s="166"/>
      <c r="B109" s="76" t="s">
        <v>386</v>
      </c>
      <c r="C109" s="77"/>
      <c r="D109" s="105" t="s">
        <v>387</v>
      </c>
      <c r="E109" s="87">
        <f>E110</f>
        <v>10.2</v>
      </c>
    </row>
    <row r="110" spans="1:5" ht="51.75">
      <c r="A110" s="166"/>
      <c r="B110" s="76"/>
      <c r="C110" s="79" t="s">
        <v>145</v>
      </c>
      <c r="D110" s="78" t="s">
        <v>564</v>
      </c>
      <c r="E110" s="8">
        <v>10.2</v>
      </c>
    </row>
    <row r="111" spans="1:5" ht="40.5">
      <c r="A111" s="166"/>
      <c r="B111" s="58" t="s">
        <v>388</v>
      </c>
      <c r="C111" s="74"/>
      <c r="D111" s="161" t="s">
        <v>389</v>
      </c>
      <c r="E111" s="73">
        <f>E112</f>
        <v>69507.4</v>
      </c>
    </row>
    <row r="112" spans="1:5" ht="13.5">
      <c r="A112" s="166"/>
      <c r="B112" s="76" t="s">
        <v>390</v>
      </c>
      <c r="C112" s="77"/>
      <c r="D112" s="105" t="s">
        <v>260</v>
      </c>
      <c r="E112" s="87">
        <f>E113+E114+E115</f>
        <v>69507.4</v>
      </c>
    </row>
    <row r="113" spans="1:5" ht="51.75">
      <c r="A113" s="166"/>
      <c r="B113" s="76"/>
      <c r="C113" s="79" t="s">
        <v>145</v>
      </c>
      <c r="D113" s="25" t="s">
        <v>564</v>
      </c>
      <c r="E113" s="8">
        <f>29137.6+8774.8+3.4+5.5+2493.6</f>
        <v>40414.899999999994</v>
      </c>
    </row>
    <row r="114" spans="1:5" ht="26.25">
      <c r="A114" s="166"/>
      <c r="B114" s="76"/>
      <c r="C114" s="79" t="s">
        <v>146</v>
      </c>
      <c r="D114" s="78" t="s">
        <v>313</v>
      </c>
      <c r="E114" s="8">
        <f>219.9+40.5+1+194+271.7+93+70+200+3297.5+2362.1+553.1+4543.1+4909.1+3905.9+485.5+4358.7+2757.4-19.2</f>
        <v>28243.300000000003</v>
      </c>
    </row>
    <row r="115" spans="1:5" ht="13.5">
      <c r="A115" s="166"/>
      <c r="B115" s="76"/>
      <c r="C115" s="79" t="s">
        <v>147</v>
      </c>
      <c r="D115" s="78" t="s">
        <v>148</v>
      </c>
      <c r="E115" s="8">
        <f>763.2+86</f>
        <v>849.2</v>
      </c>
    </row>
    <row r="116" spans="1:5" ht="40.5">
      <c r="A116" s="166"/>
      <c r="B116" s="58" t="s">
        <v>391</v>
      </c>
      <c r="C116" s="74"/>
      <c r="D116" s="161" t="s">
        <v>392</v>
      </c>
      <c r="E116" s="73">
        <f>E117+E121+E123</f>
        <v>24466.300000000007</v>
      </c>
    </row>
    <row r="117" spans="1:5" s="140" customFormat="1" ht="26.25">
      <c r="A117" s="166"/>
      <c r="B117" s="76" t="s">
        <v>393</v>
      </c>
      <c r="C117" s="77"/>
      <c r="D117" s="105" t="s">
        <v>334</v>
      </c>
      <c r="E117" s="87">
        <f>E118+E119+E120</f>
        <v>23649.300000000007</v>
      </c>
    </row>
    <row r="118" spans="1:5" ht="51.75">
      <c r="A118" s="166"/>
      <c r="B118" s="76"/>
      <c r="C118" s="79" t="s">
        <v>145</v>
      </c>
      <c r="D118" s="25" t="s">
        <v>564</v>
      </c>
      <c r="E118" s="8">
        <f>15256.2+4445.1+4.8+16+60.4+72+1269.7</f>
        <v>21124.200000000004</v>
      </c>
    </row>
    <row r="119" spans="1:5" ht="26.25">
      <c r="A119" s="166"/>
      <c r="B119" s="76"/>
      <c r="C119" s="79" t="s">
        <v>146</v>
      </c>
      <c r="D119" s="78" t="s">
        <v>313</v>
      </c>
      <c r="E119" s="8">
        <f>296.2+98.8+179.2+782.8+288+31+391.5+161+100+195.9</f>
        <v>2524.4</v>
      </c>
    </row>
    <row r="120" spans="1:5" ht="13.5">
      <c r="A120" s="166"/>
      <c r="B120" s="76"/>
      <c r="C120" s="79" t="s">
        <v>147</v>
      </c>
      <c r="D120" s="78" t="s">
        <v>148</v>
      </c>
      <c r="E120" s="8">
        <v>0.7</v>
      </c>
    </row>
    <row r="121" spans="1:5" ht="26.25">
      <c r="A121" s="166"/>
      <c r="B121" s="76" t="s">
        <v>394</v>
      </c>
      <c r="C121" s="77"/>
      <c r="D121" s="105" t="s">
        <v>395</v>
      </c>
      <c r="E121" s="87">
        <f>E122</f>
        <v>517</v>
      </c>
    </row>
    <row r="122" spans="1:5" ht="26.25">
      <c r="A122" s="166"/>
      <c r="B122" s="76"/>
      <c r="C122" s="79" t="s">
        <v>146</v>
      </c>
      <c r="D122" s="78" t="s">
        <v>313</v>
      </c>
      <c r="E122" s="8">
        <v>517</v>
      </c>
    </row>
    <row r="123" spans="1:5" ht="51.75">
      <c r="A123" s="166"/>
      <c r="B123" s="76" t="s">
        <v>396</v>
      </c>
      <c r="C123" s="77"/>
      <c r="D123" s="105" t="s">
        <v>577</v>
      </c>
      <c r="E123" s="87">
        <f>E124</f>
        <v>300</v>
      </c>
    </row>
    <row r="124" spans="1:5" s="2" customFormat="1" ht="13.5">
      <c r="A124" s="166"/>
      <c r="B124" s="76"/>
      <c r="C124" s="79" t="s">
        <v>147</v>
      </c>
      <c r="D124" s="78" t="s">
        <v>148</v>
      </c>
      <c r="E124" s="8">
        <v>300</v>
      </c>
    </row>
    <row r="125" spans="1:5" ht="13.5">
      <c r="A125" s="166"/>
      <c r="B125" s="14" t="s">
        <v>258</v>
      </c>
      <c r="C125" s="14"/>
      <c r="D125" s="16" t="s">
        <v>257</v>
      </c>
      <c r="E125" s="71">
        <f>E126</f>
        <v>425</v>
      </c>
    </row>
    <row r="126" spans="1:5" ht="26.25">
      <c r="A126" s="166"/>
      <c r="B126" s="17" t="s">
        <v>52</v>
      </c>
      <c r="C126" s="17"/>
      <c r="D126" s="23" t="s">
        <v>21</v>
      </c>
      <c r="E126" s="8">
        <f>E127</f>
        <v>425</v>
      </c>
    </row>
    <row r="127" spans="1:5" ht="26.25">
      <c r="A127" s="166"/>
      <c r="B127" s="17"/>
      <c r="C127" s="24" t="s">
        <v>146</v>
      </c>
      <c r="D127" s="25" t="s">
        <v>313</v>
      </c>
      <c r="E127" s="8">
        <v>425</v>
      </c>
    </row>
    <row r="128" spans="1:5" ht="25.5">
      <c r="A128" s="59" t="s">
        <v>220</v>
      </c>
      <c r="B128" s="59"/>
      <c r="C128" s="162"/>
      <c r="D128" s="108" t="s">
        <v>221</v>
      </c>
      <c r="E128" s="101">
        <f>E129+E138</f>
        <v>27054.100000000002</v>
      </c>
    </row>
    <row r="129" spans="1:5" ht="40.5">
      <c r="A129" s="107" t="s">
        <v>222</v>
      </c>
      <c r="B129" s="107"/>
      <c r="C129" s="107"/>
      <c r="D129" s="61" t="s">
        <v>312</v>
      </c>
      <c r="E129" s="62">
        <f>E130</f>
        <v>26903.4</v>
      </c>
    </row>
    <row r="130" spans="1:5" s="140" customFormat="1" ht="25.5">
      <c r="A130" s="68"/>
      <c r="B130" s="68" t="s">
        <v>397</v>
      </c>
      <c r="C130" s="68"/>
      <c r="D130" s="165" t="s">
        <v>398</v>
      </c>
      <c r="E130" s="101">
        <f>E131</f>
        <v>26903.4</v>
      </c>
    </row>
    <row r="131" spans="1:5" ht="67.5">
      <c r="A131" s="76"/>
      <c r="B131" s="58" t="s">
        <v>399</v>
      </c>
      <c r="C131" s="166"/>
      <c r="D131" s="167" t="s">
        <v>400</v>
      </c>
      <c r="E131" s="73">
        <f>E132+E136</f>
        <v>26903.4</v>
      </c>
    </row>
    <row r="132" spans="1:5" ht="25.5">
      <c r="A132" s="76"/>
      <c r="B132" s="76" t="s">
        <v>401</v>
      </c>
      <c r="C132" s="76"/>
      <c r="D132" s="125" t="s">
        <v>402</v>
      </c>
      <c r="E132" s="8">
        <f>E133+E134+E135</f>
        <v>26103.4</v>
      </c>
    </row>
    <row r="133" spans="1:5" ht="51">
      <c r="A133" s="76"/>
      <c r="B133" s="76"/>
      <c r="C133" s="76" t="s">
        <v>145</v>
      </c>
      <c r="D133" s="168" t="s">
        <v>564</v>
      </c>
      <c r="E133" s="8">
        <f>19920.2+1310.1</f>
        <v>21230.3</v>
      </c>
    </row>
    <row r="134" spans="1:5" ht="25.5">
      <c r="A134" s="76"/>
      <c r="B134" s="76"/>
      <c r="C134" s="76" t="s">
        <v>146</v>
      </c>
      <c r="D134" s="169" t="s">
        <v>313</v>
      </c>
      <c r="E134" s="8">
        <v>4534.2</v>
      </c>
    </row>
    <row r="135" spans="1:5" ht="12.75">
      <c r="A135" s="76"/>
      <c r="B135" s="76"/>
      <c r="C135" s="76" t="s">
        <v>147</v>
      </c>
      <c r="D135" s="169" t="s">
        <v>148</v>
      </c>
      <c r="E135" s="8">
        <v>338.9</v>
      </c>
    </row>
    <row r="136" spans="1:5" ht="25.5">
      <c r="A136" s="76"/>
      <c r="B136" s="76" t="s">
        <v>403</v>
      </c>
      <c r="C136" s="76"/>
      <c r="D136" s="125" t="s">
        <v>404</v>
      </c>
      <c r="E136" s="8">
        <f>E137</f>
        <v>800</v>
      </c>
    </row>
    <row r="137" spans="1:5" ht="25.5">
      <c r="A137" s="76"/>
      <c r="B137" s="170"/>
      <c r="C137" s="76" t="s">
        <v>146</v>
      </c>
      <c r="D137" s="169" t="s">
        <v>313</v>
      </c>
      <c r="E137" s="8">
        <v>800</v>
      </c>
    </row>
    <row r="138" spans="1:5" ht="27">
      <c r="A138" s="107" t="s">
        <v>175</v>
      </c>
      <c r="B138" s="107"/>
      <c r="C138" s="151"/>
      <c r="D138" s="161" t="s">
        <v>169</v>
      </c>
      <c r="E138" s="73">
        <f>E139</f>
        <v>150.7</v>
      </c>
    </row>
    <row r="139" spans="1:5" ht="25.5">
      <c r="A139" s="76"/>
      <c r="B139" s="68" t="s">
        <v>8</v>
      </c>
      <c r="C139" s="76"/>
      <c r="D139" s="152" t="s">
        <v>9</v>
      </c>
      <c r="E139" s="71">
        <f>E140</f>
        <v>150.7</v>
      </c>
    </row>
    <row r="140" spans="1:5" s="2" customFormat="1" ht="27">
      <c r="A140" s="58"/>
      <c r="B140" s="58" t="s">
        <v>10</v>
      </c>
      <c r="C140" s="58"/>
      <c r="D140" s="72" t="s">
        <v>26</v>
      </c>
      <c r="E140" s="73">
        <f>E141</f>
        <v>150.7</v>
      </c>
    </row>
    <row r="141" spans="1:5" ht="25.5">
      <c r="A141" s="76"/>
      <c r="B141" s="76" t="s">
        <v>30</v>
      </c>
      <c r="C141" s="82"/>
      <c r="D141" s="86" t="s">
        <v>143</v>
      </c>
      <c r="E141" s="8">
        <f>E142</f>
        <v>150.7</v>
      </c>
    </row>
    <row r="142" spans="1:5" ht="25.5">
      <c r="A142" s="76"/>
      <c r="B142" s="76"/>
      <c r="C142" s="79" t="s">
        <v>146</v>
      </c>
      <c r="D142" s="78" t="s">
        <v>313</v>
      </c>
      <c r="E142" s="8">
        <v>150.7</v>
      </c>
    </row>
    <row r="143" spans="1:5" ht="12.75">
      <c r="A143" s="59" t="s">
        <v>223</v>
      </c>
      <c r="B143" s="59"/>
      <c r="C143" s="162"/>
      <c r="D143" s="108" t="s">
        <v>224</v>
      </c>
      <c r="E143" s="101">
        <f>E144+E149+E162+E185</f>
        <v>471872.4</v>
      </c>
    </row>
    <row r="144" spans="1:5" ht="13.5">
      <c r="A144" s="107" t="s">
        <v>166</v>
      </c>
      <c r="B144" s="107"/>
      <c r="C144" s="151"/>
      <c r="D144" s="161" t="s">
        <v>167</v>
      </c>
      <c r="E144" s="73">
        <f>E145</f>
        <v>2182.2</v>
      </c>
    </row>
    <row r="145" spans="1:5" ht="25.5">
      <c r="A145" s="59"/>
      <c r="B145" s="68" t="s">
        <v>397</v>
      </c>
      <c r="C145" s="76"/>
      <c r="D145" s="152" t="s">
        <v>398</v>
      </c>
      <c r="E145" s="101">
        <f>E147</f>
        <v>2182.2</v>
      </c>
    </row>
    <row r="146" spans="1:5" s="2" customFormat="1" ht="27">
      <c r="A146" s="58"/>
      <c r="B146" s="58" t="s">
        <v>31</v>
      </c>
      <c r="C146" s="58"/>
      <c r="D146" s="72" t="s">
        <v>32</v>
      </c>
      <c r="E146" s="62">
        <f>E147</f>
        <v>2182.2</v>
      </c>
    </row>
    <row r="147" spans="1:5" ht="12.75">
      <c r="A147" s="76"/>
      <c r="B147" s="76" t="s">
        <v>33</v>
      </c>
      <c r="C147" s="185"/>
      <c r="D147" s="154" t="s">
        <v>34</v>
      </c>
      <c r="E147" s="8">
        <f>E148</f>
        <v>2182.2</v>
      </c>
    </row>
    <row r="148" spans="1:5" ht="25.5">
      <c r="A148" s="76"/>
      <c r="B148" s="76"/>
      <c r="C148" s="79" t="s">
        <v>146</v>
      </c>
      <c r="D148" s="78" t="s">
        <v>313</v>
      </c>
      <c r="E148" s="8">
        <v>2182.2</v>
      </c>
    </row>
    <row r="149" spans="1:5" s="140" customFormat="1" ht="13.5">
      <c r="A149" s="58" t="s">
        <v>160</v>
      </c>
      <c r="B149" s="58"/>
      <c r="C149" s="58"/>
      <c r="D149" s="72" t="s">
        <v>161</v>
      </c>
      <c r="E149" s="62">
        <f>E150+E158</f>
        <v>52302.5</v>
      </c>
    </row>
    <row r="150" spans="1:5" ht="25.5" customHeight="1">
      <c r="A150" s="58"/>
      <c r="B150" s="215" t="s">
        <v>445</v>
      </c>
      <c r="C150" s="215"/>
      <c r="D150" s="70" t="s">
        <v>446</v>
      </c>
      <c r="E150" s="71">
        <f>E151</f>
        <v>52270.3</v>
      </c>
    </row>
    <row r="151" spans="1:5" s="140" customFormat="1" ht="13.5">
      <c r="A151" s="58"/>
      <c r="B151" s="216" t="s">
        <v>447</v>
      </c>
      <c r="C151" s="216"/>
      <c r="D151" s="217" t="s">
        <v>448</v>
      </c>
      <c r="E151" s="73">
        <f>E156+E152</f>
        <v>52270.3</v>
      </c>
    </row>
    <row r="152" spans="1:5" ht="13.5">
      <c r="A152" s="58"/>
      <c r="B152" s="76" t="s">
        <v>449</v>
      </c>
      <c r="C152" s="76"/>
      <c r="D152" s="86" t="s">
        <v>260</v>
      </c>
      <c r="E152" s="87">
        <f>SUM(E153:E155)</f>
        <v>6727.5</v>
      </c>
    </row>
    <row r="153" spans="1:5" ht="51.75">
      <c r="A153" s="58"/>
      <c r="B153" s="76"/>
      <c r="C153" s="18" t="s">
        <v>145</v>
      </c>
      <c r="D153" s="213" t="s">
        <v>564</v>
      </c>
      <c r="E153" s="87">
        <f>5211.3+334.5</f>
        <v>5545.8</v>
      </c>
    </row>
    <row r="154" spans="1:5" ht="26.25">
      <c r="A154" s="58"/>
      <c r="B154" s="76"/>
      <c r="C154" s="18" t="s">
        <v>146</v>
      </c>
      <c r="D154" s="213" t="s">
        <v>313</v>
      </c>
      <c r="E154" s="87">
        <v>1157.6</v>
      </c>
    </row>
    <row r="155" spans="1:5" ht="13.5">
      <c r="A155" s="58"/>
      <c r="B155" s="76"/>
      <c r="C155" s="18" t="s">
        <v>147</v>
      </c>
      <c r="D155" s="213" t="s">
        <v>148</v>
      </c>
      <c r="E155" s="87">
        <v>24.1</v>
      </c>
    </row>
    <row r="156" spans="1:5" ht="13.5">
      <c r="A156" s="58"/>
      <c r="B156" s="207" t="s">
        <v>556</v>
      </c>
      <c r="C156" s="207"/>
      <c r="D156" s="208" t="s">
        <v>557</v>
      </c>
      <c r="E156" s="8">
        <f>E157</f>
        <v>45542.8</v>
      </c>
    </row>
    <row r="157" spans="1:5" ht="13.5">
      <c r="A157" s="58"/>
      <c r="B157" s="207"/>
      <c r="C157" s="207" t="s">
        <v>147</v>
      </c>
      <c r="D157" s="208" t="s">
        <v>148</v>
      </c>
      <c r="E157" s="8">
        <v>45542.8</v>
      </c>
    </row>
    <row r="158" spans="1:5" ht="26.25">
      <c r="A158" s="58"/>
      <c r="B158" s="68" t="s">
        <v>8</v>
      </c>
      <c r="C158" s="76"/>
      <c r="D158" s="152" t="s">
        <v>9</v>
      </c>
      <c r="E158" s="101">
        <f>E159</f>
        <v>32.2</v>
      </c>
    </row>
    <row r="159" spans="1:5" ht="27">
      <c r="A159" s="58"/>
      <c r="B159" s="58" t="s">
        <v>10</v>
      </c>
      <c r="C159" s="58"/>
      <c r="D159" s="72" t="s">
        <v>26</v>
      </c>
      <c r="E159" s="62">
        <f>E160</f>
        <v>32.2</v>
      </c>
    </row>
    <row r="160" spans="1:5" ht="64.5">
      <c r="A160" s="58"/>
      <c r="B160" s="76" t="s">
        <v>35</v>
      </c>
      <c r="C160" s="79"/>
      <c r="D160" s="81" t="s">
        <v>252</v>
      </c>
      <c r="E160" s="8">
        <f>E161</f>
        <v>32.2</v>
      </c>
    </row>
    <row r="161" spans="1:5" ht="51.75">
      <c r="A161" s="58"/>
      <c r="B161" s="76"/>
      <c r="C161" s="79" t="s">
        <v>145</v>
      </c>
      <c r="D161" s="78" t="s">
        <v>564</v>
      </c>
      <c r="E161" s="8">
        <v>32.2</v>
      </c>
    </row>
    <row r="162" spans="1:5" ht="13.5">
      <c r="A162" s="107" t="s">
        <v>453</v>
      </c>
      <c r="B162" s="107"/>
      <c r="C162" s="107"/>
      <c r="D162" s="203" t="s">
        <v>454</v>
      </c>
      <c r="E162" s="73">
        <f>E163+E167</f>
        <v>414774</v>
      </c>
    </row>
    <row r="163" spans="1:5" s="1" customFormat="1" ht="15.75" customHeight="1">
      <c r="A163" s="204"/>
      <c r="B163" s="215" t="s">
        <v>445</v>
      </c>
      <c r="C163" s="215"/>
      <c r="D163" s="70" t="s">
        <v>446</v>
      </c>
      <c r="E163" s="71">
        <f>E164</f>
        <v>40000</v>
      </c>
    </row>
    <row r="164" spans="1:5" ht="15.75" customHeight="1">
      <c r="A164" s="107"/>
      <c r="B164" s="216" t="s">
        <v>509</v>
      </c>
      <c r="C164" s="216"/>
      <c r="D164" s="217" t="s">
        <v>510</v>
      </c>
      <c r="E164" s="73">
        <f>E165</f>
        <v>40000</v>
      </c>
    </row>
    <row r="165" spans="1:5" ht="25.5">
      <c r="A165" s="85"/>
      <c r="B165" s="207" t="s">
        <v>511</v>
      </c>
      <c r="C165" s="207"/>
      <c r="D165" s="208" t="s">
        <v>512</v>
      </c>
      <c r="E165" s="87">
        <f>E166</f>
        <v>40000</v>
      </c>
    </row>
    <row r="166" spans="1:5" s="140" customFormat="1" ht="12.75">
      <c r="A166" s="85"/>
      <c r="B166" s="76"/>
      <c r="C166" s="79" t="s">
        <v>147</v>
      </c>
      <c r="D166" s="84" t="s">
        <v>148</v>
      </c>
      <c r="E166" s="87">
        <v>40000</v>
      </c>
    </row>
    <row r="167" spans="1:5" ht="25.5">
      <c r="A167" s="85"/>
      <c r="B167" s="59" t="s">
        <v>455</v>
      </c>
      <c r="C167" s="205"/>
      <c r="D167" s="108" t="s">
        <v>456</v>
      </c>
      <c r="E167" s="101">
        <f>E168</f>
        <v>374774</v>
      </c>
    </row>
    <row r="168" spans="1:5" ht="27">
      <c r="A168" s="107"/>
      <c r="B168" s="107" t="s">
        <v>457</v>
      </c>
      <c r="C168" s="107"/>
      <c r="D168" s="203" t="s">
        <v>458</v>
      </c>
      <c r="E168" s="73">
        <f>E169+E172+E174+E176+E178+E180</f>
        <v>374774</v>
      </c>
    </row>
    <row r="169" spans="1:5" ht="39">
      <c r="A169" s="107"/>
      <c r="B169" s="17" t="s">
        <v>459</v>
      </c>
      <c r="C169" s="36"/>
      <c r="D169" s="206" t="s">
        <v>460</v>
      </c>
      <c r="E169" s="87">
        <f>E170</f>
        <v>172302</v>
      </c>
    </row>
    <row r="170" spans="1:5" ht="26.25">
      <c r="A170" s="107"/>
      <c r="B170" s="17" t="s">
        <v>461</v>
      </c>
      <c r="C170" s="17"/>
      <c r="D170" s="29" t="s">
        <v>462</v>
      </c>
      <c r="E170" s="87">
        <f>E171</f>
        <v>172302</v>
      </c>
    </row>
    <row r="171" spans="1:5" ht="26.25">
      <c r="A171" s="107"/>
      <c r="B171" s="17"/>
      <c r="C171" s="20" t="s">
        <v>151</v>
      </c>
      <c r="D171" s="21" t="s">
        <v>152</v>
      </c>
      <c r="E171" s="87">
        <v>172302</v>
      </c>
    </row>
    <row r="172" spans="1:5" s="140" customFormat="1" ht="26.25">
      <c r="A172" s="107"/>
      <c r="B172" s="17" t="s">
        <v>463</v>
      </c>
      <c r="C172" s="20"/>
      <c r="D172" s="29" t="s">
        <v>72</v>
      </c>
      <c r="E172" s="87">
        <f>E173</f>
        <v>6400</v>
      </c>
    </row>
    <row r="173" spans="1:5" ht="26.25">
      <c r="A173" s="107"/>
      <c r="B173" s="17"/>
      <c r="C173" s="20" t="s">
        <v>151</v>
      </c>
      <c r="D173" s="21" t="s">
        <v>152</v>
      </c>
      <c r="E173" s="87">
        <v>6400</v>
      </c>
    </row>
    <row r="174" spans="1:5" s="140" customFormat="1" ht="26.25">
      <c r="A174" s="107"/>
      <c r="B174" s="85" t="s">
        <v>464</v>
      </c>
      <c r="C174" s="107"/>
      <c r="D174" s="106" t="s">
        <v>465</v>
      </c>
      <c r="E174" s="8">
        <f>E175</f>
        <v>87530.6</v>
      </c>
    </row>
    <row r="175" spans="1:5" ht="26.25">
      <c r="A175" s="107"/>
      <c r="B175" s="107"/>
      <c r="C175" s="207" t="s">
        <v>146</v>
      </c>
      <c r="D175" s="208" t="s">
        <v>313</v>
      </c>
      <c r="E175" s="8">
        <v>87530.6</v>
      </c>
    </row>
    <row r="176" spans="1:5" ht="26.25">
      <c r="A176" s="107"/>
      <c r="B176" s="85" t="s">
        <v>466</v>
      </c>
      <c r="C176" s="107"/>
      <c r="D176" s="106" t="s">
        <v>467</v>
      </c>
      <c r="E176" s="8">
        <f>E177</f>
        <v>45939.3</v>
      </c>
    </row>
    <row r="177" spans="1:5" ht="26.25">
      <c r="A177" s="107"/>
      <c r="B177" s="85"/>
      <c r="C177" s="207" t="s">
        <v>146</v>
      </c>
      <c r="D177" s="208" t="s">
        <v>313</v>
      </c>
      <c r="E177" s="8">
        <v>45939.3</v>
      </c>
    </row>
    <row r="178" spans="1:5" ht="26.25">
      <c r="A178" s="107"/>
      <c r="B178" s="85" t="s">
        <v>468</v>
      </c>
      <c r="C178" s="107"/>
      <c r="D178" s="106" t="s">
        <v>469</v>
      </c>
      <c r="E178" s="8">
        <f>E179</f>
        <v>3454.9</v>
      </c>
    </row>
    <row r="179" spans="1:5" ht="26.25">
      <c r="A179" s="107"/>
      <c r="B179" s="107"/>
      <c r="C179" s="207" t="s">
        <v>146</v>
      </c>
      <c r="D179" s="208" t="s">
        <v>313</v>
      </c>
      <c r="E179" s="8">
        <v>3454.9</v>
      </c>
    </row>
    <row r="180" spans="1:5" ht="26.25">
      <c r="A180" s="107"/>
      <c r="B180" s="85" t="s">
        <v>470</v>
      </c>
      <c r="C180" s="85"/>
      <c r="D180" s="23" t="s">
        <v>415</v>
      </c>
      <c r="E180" s="8">
        <f>E181+E183</f>
        <v>59147.2</v>
      </c>
    </row>
    <row r="181" spans="1:5" ht="13.5">
      <c r="A181" s="107"/>
      <c r="B181" s="85" t="s">
        <v>471</v>
      </c>
      <c r="C181" s="207"/>
      <c r="D181" s="154" t="s">
        <v>472</v>
      </c>
      <c r="E181" s="8">
        <f>E182</f>
        <v>1900</v>
      </c>
    </row>
    <row r="182" spans="1:5" ht="26.25">
      <c r="A182" s="107"/>
      <c r="B182" s="85"/>
      <c r="C182" s="85" t="s">
        <v>153</v>
      </c>
      <c r="D182" s="106" t="s">
        <v>337</v>
      </c>
      <c r="E182" s="8">
        <v>1900</v>
      </c>
    </row>
    <row r="183" spans="1:5" ht="31.5" customHeight="1">
      <c r="A183" s="107"/>
      <c r="B183" s="85" t="s">
        <v>473</v>
      </c>
      <c r="C183" s="207"/>
      <c r="D183" s="154" t="s">
        <v>474</v>
      </c>
      <c r="E183" s="8">
        <f>E184</f>
        <v>57247.2</v>
      </c>
    </row>
    <row r="184" spans="1:5" ht="26.25">
      <c r="A184" s="107"/>
      <c r="B184" s="85"/>
      <c r="C184" s="85" t="s">
        <v>153</v>
      </c>
      <c r="D184" s="106" t="s">
        <v>337</v>
      </c>
      <c r="E184" s="8">
        <v>57247.2</v>
      </c>
    </row>
    <row r="185" spans="1:5" ht="13.5">
      <c r="A185" s="93" t="s">
        <v>207</v>
      </c>
      <c r="B185" s="76"/>
      <c r="C185" s="94"/>
      <c r="D185" s="95" t="s">
        <v>208</v>
      </c>
      <c r="E185" s="96">
        <f>E186+E205+E201</f>
        <v>2613.7</v>
      </c>
    </row>
    <row r="186" spans="1:5" ht="26.25">
      <c r="A186" s="93"/>
      <c r="B186" s="68" t="s">
        <v>513</v>
      </c>
      <c r="C186" s="204"/>
      <c r="D186" s="108" t="s">
        <v>514</v>
      </c>
      <c r="E186" s="101">
        <f>E187+E192</f>
        <v>1300</v>
      </c>
    </row>
    <row r="187" spans="1:5" ht="40.5">
      <c r="A187" s="93"/>
      <c r="B187" s="107" t="s">
        <v>515</v>
      </c>
      <c r="C187" s="210"/>
      <c r="D187" s="219" t="s">
        <v>516</v>
      </c>
      <c r="E187" s="62">
        <f>E189+E191</f>
        <v>100</v>
      </c>
    </row>
    <row r="188" spans="1:5" ht="13.5">
      <c r="A188" s="93"/>
      <c r="B188" s="85" t="s">
        <v>517</v>
      </c>
      <c r="C188" s="204"/>
      <c r="D188" s="208" t="s">
        <v>518</v>
      </c>
      <c r="E188" s="8">
        <f>E189</f>
        <v>15</v>
      </c>
    </row>
    <row r="189" spans="1:5" ht="26.25">
      <c r="A189" s="93"/>
      <c r="B189" s="85"/>
      <c r="C189" s="85" t="s">
        <v>151</v>
      </c>
      <c r="D189" s="86" t="s">
        <v>152</v>
      </c>
      <c r="E189" s="8">
        <v>15</v>
      </c>
    </row>
    <row r="190" spans="1:5" ht="13.5">
      <c r="A190" s="93"/>
      <c r="B190" s="85" t="s">
        <v>519</v>
      </c>
      <c r="C190" s="204"/>
      <c r="D190" s="208" t="s">
        <v>520</v>
      </c>
      <c r="E190" s="8">
        <f>E191</f>
        <v>85</v>
      </c>
    </row>
    <row r="191" spans="1:5" ht="26.25">
      <c r="A191" s="93"/>
      <c r="B191" s="85"/>
      <c r="C191" s="85" t="s">
        <v>151</v>
      </c>
      <c r="D191" s="86" t="s">
        <v>152</v>
      </c>
      <c r="E191" s="8">
        <v>85</v>
      </c>
    </row>
    <row r="192" spans="1:5" ht="40.5">
      <c r="A192" s="93"/>
      <c r="B192" s="107" t="s">
        <v>521</v>
      </c>
      <c r="C192" s="220"/>
      <c r="D192" s="219" t="s">
        <v>522</v>
      </c>
      <c r="E192" s="62">
        <f>E193+E195+E197+E199</f>
        <v>1200</v>
      </c>
    </row>
    <row r="193" spans="1:5" ht="51.75">
      <c r="A193" s="93"/>
      <c r="B193" s="85" t="s">
        <v>523</v>
      </c>
      <c r="C193" s="221"/>
      <c r="D193" s="208" t="s">
        <v>524</v>
      </c>
      <c r="E193" s="8">
        <f>E194</f>
        <v>120</v>
      </c>
    </row>
    <row r="194" spans="1:5" ht="26.25">
      <c r="A194" s="93"/>
      <c r="B194" s="85"/>
      <c r="C194" s="85" t="s">
        <v>151</v>
      </c>
      <c r="D194" s="86" t="s">
        <v>152</v>
      </c>
      <c r="E194" s="8">
        <v>120</v>
      </c>
    </row>
    <row r="195" spans="1:5" ht="26.25">
      <c r="A195" s="93"/>
      <c r="B195" s="85" t="s">
        <v>525</v>
      </c>
      <c r="C195" s="207"/>
      <c r="D195" s="208" t="s">
        <v>526</v>
      </c>
      <c r="E195" s="8">
        <f>E196</f>
        <v>305</v>
      </c>
    </row>
    <row r="196" spans="1:5" ht="26.25">
      <c r="A196" s="93"/>
      <c r="B196" s="107"/>
      <c r="C196" s="85" t="s">
        <v>151</v>
      </c>
      <c r="D196" s="86" t="s">
        <v>152</v>
      </c>
      <c r="E196" s="8">
        <v>305</v>
      </c>
    </row>
    <row r="197" spans="1:5" ht="26.25">
      <c r="A197" s="93"/>
      <c r="B197" s="85" t="s">
        <v>527</v>
      </c>
      <c r="C197" s="207"/>
      <c r="D197" s="208" t="s">
        <v>528</v>
      </c>
      <c r="E197" s="8">
        <f>E198</f>
        <v>400</v>
      </c>
    </row>
    <row r="198" spans="1:5" ht="13.5">
      <c r="A198" s="93"/>
      <c r="B198" s="85"/>
      <c r="C198" s="207" t="s">
        <v>147</v>
      </c>
      <c r="D198" s="208" t="s">
        <v>148</v>
      </c>
      <c r="E198" s="8">
        <v>400</v>
      </c>
    </row>
    <row r="199" spans="1:5" ht="13.5">
      <c r="A199" s="93"/>
      <c r="B199" s="85" t="s">
        <v>529</v>
      </c>
      <c r="C199" s="222"/>
      <c r="D199" s="208" t="s">
        <v>530</v>
      </c>
      <c r="E199" s="8">
        <f>E200</f>
        <v>375</v>
      </c>
    </row>
    <row r="200" spans="1:5" ht="26.25">
      <c r="A200" s="93"/>
      <c r="B200" s="85"/>
      <c r="C200" s="85" t="s">
        <v>151</v>
      </c>
      <c r="D200" s="86" t="s">
        <v>152</v>
      </c>
      <c r="E200" s="8">
        <v>375</v>
      </c>
    </row>
    <row r="201" spans="1:5" ht="26.25">
      <c r="A201" s="93"/>
      <c r="B201" s="68" t="s">
        <v>397</v>
      </c>
      <c r="C201" s="59"/>
      <c r="D201" s="152" t="s">
        <v>398</v>
      </c>
      <c r="E201" s="101">
        <f>E202</f>
        <v>286.5</v>
      </c>
    </row>
    <row r="202" spans="1:5" ht="27">
      <c r="A202" s="93"/>
      <c r="B202" s="58" t="s">
        <v>31</v>
      </c>
      <c r="C202" s="58"/>
      <c r="D202" s="72" t="s">
        <v>32</v>
      </c>
      <c r="E202" s="62">
        <f>E203</f>
        <v>286.5</v>
      </c>
    </row>
    <row r="203" spans="1:5" ht="26.25">
      <c r="A203" s="93"/>
      <c r="B203" s="76" t="s">
        <v>569</v>
      </c>
      <c r="C203" s="112"/>
      <c r="D203" s="113" t="s">
        <v>571</v>
      </c>
      <c r="E203" s="8">
        <f>E204</f>
        <v>286.5</v>
      </c>
    </row>
    <row r="204" spans="1:5" ht="26.25">
      <c r="A204" s="93"/>
      <c r="B204" s="76"/>
      <c r="C204" s="79" t="s">
        <v>146</v>
      </c>
      <c r="D204" s="78" t="s">
        <v>313</v>
      </c>
      <c r="E204" s="8">
        <v>286.5</v>
      </c>
    </row>
    <row r="205" spans="1:5" ht="26.25">
      <c r="A205" s="93"/>
      <c r="B205" s="59" t="s">
        <v>368</v>
      </c>
      <c r="C205" s="74"/>
      <c r="D205" s="75" t="s">
        <v>369</v>
      </c>
      <c r="E205" s="71">
        <f>E206</f>
        <v>1027.2</v>
      </c>
    </row>
    <row r="206" spans="1:5" ht="27">
      <c r="A206" s="93"/>
      <c r="B206" s="58" t="s">
        <v>376</v>
      </c>
      <c r="C206" s="74"/>
      <c r="D206" s="161" t="s">
        <v>377</v>
      </c>
      <c r="E206" s="73">
        <f>E207+E209</f>
        <v>1027.2</v>
      </c>
    </row>
    <row r="207" spans="1:5" ht="13.5">
      <c r="A207" s="93"/>
      <c r="B207" s="76" t="s">
        <v>405</v>
      </c>
      <c r="C207" s="77"/>
      <c r="D207" s="105" t="s">
        <v>373</v>
      </c>
      <c r="E207" s="87">
        <f>E208</f>
        <v>347.2</v>
      </c>
    </row>
    <row r="208" spans="1:5" ht="26.25">
      <c r="A208" s="93"/>
      <c r="B208" s="76"/>
      <c r="C208" s="79" t="s">
        <v>146</v>
      </c>
      <c r="D208" s="78" t="s">
        <v>313</v>
      </c>
      <c r="E208" s="8">
        <v>347.2</v>
      </c>
    </row>
    <row r="209" spans="1:5" ht="64.5">
      <c r="A209" s="93"/>
      <c r="B209" s="76" t="s">
        <v>406</v>
      </c>
      <c r="C209" s="77"/>
      <c r="D209" s="105" t="s">
        <v>292</v>
      </c>
      <c r="E209" s="87">
        <f>E210</f>
        <v>680</v>
      </c>
    </row>
    <row r="210" spans="1:5" ht="26.25">
      <c r="A210" s="93"/>
      <c r="B210" s="76"/>
      <c r="C210" s="79" t="s">
        <v>146</v>
      </c>
      <c r="D210" s="78" t="s">
        <v>313</v>
      </c>
      <c r="E210" s="8">
        <v>680</v>
      </c>
    </row>
    <row r="211" spans="1:5" ht="12.75">
      <c r="A211" s="90" t="s">
        <v>225</v>
      </c>
      <c r="B211" s="59"/>
      <c r="C211" s="91"/>
      <c r="D211" s="109" t="s">
        <v>226</v>
      </c>
      <c r="E211" s="101">
        <f>E212+E225+E241+E267</f>
        <v>1754793.7000000002</v>
      </c>
    </row>
    <row r="212" spans="1:5" ht="13.5">
      <c r="A212" s="93" t="s">
        <v>227</v>
      </c>
      <c r="B212" s="59"/>
      <c r="C212" s="91"/>
      <c r="D212" s="110" t="s">
        <v>228</v>
      </c>
      <c r="E212" s="62">
        <f>E213+E221</f>
        <v>1529664.8</v>
      </c>
    </row>
    <row r="213" spans="1:5" ht="13.5">
      <c r="A213" s="93"/>
      <c r="B213" s="215" t="s">
        <v>445</v>
      </c>
      <c r="C213" s="215"/>
      <c r="D213" s="70" t="s">
        <v>446</v>
      </c>
      <c r="E213" s="71">
        <f>SUM(E214)</f>
        <v>29664.8</v>
      </c>
    </row>
    <row r="214" spans="1:5" ht="13.5">
      <c r="A214" s="93"/>
      <c r="B214" s="107" t="s">
        <v>509</v>
      </c>
      <c r="C214" s="224"/>
      <c r="D214" s="225" t="s">
        <v>510</v>
      </c>
      <c r="E214" s="73">
        <f>E215+E217+E219</f>
        <v>29664.8</v>
      </c>
    </row>
    <row r="215" spans="1:5" ht="39">
      <c r="A215" s="93"/>
      <c r="B215" s="85" t="s">
        <v>531</v>
      </c>
      <c r="C215" s="91"/>
      <c r="D215" s="226" t="s">
        <v>532</v>
      </c>
      <c r="E215" s="8">
        <f>E216</f>
        <v>5000</v>
      </c>
    </row>
    <row r="216" spans="1:5" ht="26.25">
      <c r="A216" s="93"/>
      <c r="B216" s="85"/>
      <c r="C216" s="207" t="s">
        <v>146</v>
      </c>
      <c r="D216" s="208" t="s">
        <v>313</v>
      </c>
      <c r="E216" s="8">
        <v>5000</v>
      </c>
    </row>
    <row r="217" spans="1:5" ht="26.25">
      <c r="A217" s="93"/>
      <c r="B217" s="85" t="s">
        <v>533</v>
      </c>
      <c r="C217" s="91"/>
      <c r="D217" s="226" t="s">
        <v>534</v>
      </c>
      <c r="E217" s="8">
        <f>E218</f>
        <v>23664.8</v>
      </c>
    </row>
    <row r="218" spans="1:5" ht="13.5">
      <c r="A218" s="93"/>
      <c r="B218" s="85"/>
      <c r="C218" s="207" t="s">
        <v>147</v>
      </c>
      <c r="D218" s="208" t="s">
        <v>148</v>
      </c>
      <c r="E218" s="8">
        <v>23664.8</v>
      </c>
    </row>
    <row r="219" spans="1:5" ht="26.25">
      <c r="A219" s="93"/>
      <c r="B219" s="85" t="s">
        <v>535</v>
      </c>
      <c r="C219" s="91"/>
      <c r="D219" s="226" t="s">
        <v>536</v>
      </c>
      <c r="E219" s="8">
        <f>E220</f>
        <v>1000</v>
      </c>
    </row>
    <row r="220" spans="1:5" ht="13.5">
      <c r="A220" s="93"/>
      <c r="B220" s="37"/>
      <c r="C220" s="207" t="s">
        <v>147</v>
      </c>
      <c r="D220" s="208" t="s">
        <v>148</v>
      </c>
      <c r="E220" s="8">
        <v>1000</v>
      </c>
    </row>
    <row r="221" spans="1:5" ht="26.25">
      <c r="A221" s="244"/>
      <c r="B221" s="59" t="s">
        <v>368</v>
      </c>
      <c r="C221" s="74"/>
      <c r="D221" s="75" t="s">
        <v>369</v>
      </c>
      <c r="E221" s="71">
        <f>E222</f>
        <v>1500000</v>
      </c>
    </row>
    <row r="222" spans="1:5" ht="27">
      <c r="A222" s="244"/>
      <c r="B222" s="58" t="s">
        <v>380</v>
      </c>
      <c r="C222" s="74"/>
      <c r="D222" s="161" t="s">
        <v>381</v>
      </c>
      <c r="E222" s="73">
        <f>E223</f>
        <v>1500000</v>
      </c>
    </row>
    <row r="223" spans="1:5" ht="26.25">
      <c r="A223" s="244"/>
      <c r="B223" s="76" t="s">
        <v>407</v>
      </c>
      <c r="C223" s="77"/>
      <c r="D223" s="105" t="s">
        <v>408</v>
      </c>
      <c r="E223" s="87">
        <f>E224</f>
        <v>1500000</v>
      </c>
    </row>
    <row r="224" spans="1:5" s="140" customFormat="1" ht="26.25">
      <c r="A224" s="244"/>
      <c r="B224" s="76"/>
      <c r="C224" s="79" t="s">
        <v>153</v>
      </c>
      <c r="D224" s="106" t="s">
        <v>337</v>
      </c>
      <c r="E224" s="8">
        <v>1500000</v>
      </c>
    </row>
    <row r="225" spans="1:5" s="140" customFormat="1" ht="13.5">
      <c r="A225" s="93" t="s">
        <v>537</v>
      </c>
      <c r="B225" s="107"/>
      <c r="C225" s="91"/>
      <c r="D225" s="225" t="s">
        <v>538</v>
      </c>
      <c r="E225" s="73">
        <f>E226+E234</f>
        <v>27997.5</v>
      </c>
    </row>
    <row r="226" spans="1:5" ht="13.5">
      <c r="A226" s="93"/>
      <c r="B226" s="68" t="s">
        <v>445</v>
      </c>
      <c r="C226" s="215"/>
      <c r="D226" s="70" t="s">
        <v>446</v>
      </c>
      <c r="E226" s="71">
        <f>E227+E230</f>
        <v>18377.7</v>
      </c>
    </row>
    <row r="227" spans="1:5" ht="13.5">
      <c r="A227" s="93"/>
      <c r="B227" s="107" t="s">
        <v>509</v>
      </c>
      <c r="C227" s="224"/>
      <c r="D227" s="225" t="s">
        <v>510</v>
      </c>
      <c r="E227" s="73">
        <f>E228</f>
        <v>6000</v>
      </c>
    </row>
    <row r="228" spans="1:5" ht="26.25">
      <c r="A228" s="93"/>
      <c r="B228" s="85" t="s">
        <v>539</v>
      </c>
      <c r="C228" s="112"/>
      <c r="D228" s="226" t="s">
        <v>540</v>
      </c>
      <c r="E228" s="87">
        <f>E229</f>
        <v>6000</v>
      </c>
    </row>
    <row r="229" spans="1:5" ht="26.25">
      <c r="A229" s="93"/>
      <c r="B229" s="85"/>
      <c r="C229" s="207" t="s">
        <v>146</v>
      </c>
      <c r="D229" s="208" t="s">
        <v>313</v>
      </c>
      <c r="E229" s="87">
        <v>6000</v>
      </c>
    </row>
    <row r="230" spans="1:5" ht="27">
      <c r="A230" s="93"/>
      <c r="B230" s="107" t="s">
        <v>541</v>
      </c>
      <c r="C230" s="107"/>
      <c r="D230" s="203" t="s">
        <v>542</v>
      </c>
      <c r="E230" s="73">
        <f>E231</f>
        <v>12377.7</v>
      </c>
    </row>
    <row r="231" spans="1:5" ht="26.25">
      <c r="A231" s="93"/>
      <c r="B231" s="85" t="s">
        <v>543</v>
      </c>
      <c r="C231" s="85"/>
      <c r="D231" s="23" t="s">
        <v>415</v>
      </c>
      <c r="E231" s="8">
        <f>E232</f>
        <v>12377.7</v>
      </c>
    </row>
    <row r="232" spans="1:5" ht="13.5">
      <c r="A232" s="93"/>
      <c r="B232" s="85" t="s">
        <v>544</v>
      </c>
      <c r="C232" s="85"/>
      <c r="D232" s="106" t="s">
        <v>545</v>
      </c>
      <c r="E232" s="8">
        <f>E233</f>
        <v>12377.7</v>
      </c>
    </row>
    <row r="233" spans="1:5" ht="26.25">
      <c r="A233" s="93"/>
      <c r="B233" s="107"/>
      <c r="C233" s="85" t="s">
        <v>153</v>
      </c>
      <c r="D233" s="106" t="s">
        <v>337</v>
      </c>
      <c r="E233" s="8">
        <v>12377.7</v>
      </c>
    </row>
    <row r="234" spans="1:5" ht="26.25">
      <c r="A234" s="93"/>
      <c r="B234" s="68" t="s">
        <v>455</v>
      </c>
      <c r="C234" s="97"/>
      <c r="D234" s="227" t="s">
        <v>456</v>
      </c>
      <c r="E234" s="71">
        <f>E235</f>
        <v>9619.8</v>
      </c>
    </row>
    <row r="235" spans="1:5" ht="27">
      <c r="A235" s="93"/>
      <c r="B235" s="210" t="s">
        <v>495</v>
      </c>
      <c r="C235" s="210"/>
      <c r="D235" s="211" t="s">
        <v>496</v>
      </c>
      <c r="E235" s="73">
        <f>E236</f>
        <v>9619.8</v>
      </c>
    </row>
    <row r="236" spans="1:5" ht="26.25">
      <c r="A236" s="93"/>
      <c r="B236" s="76" t="s">
        <v>546</v>
      </c>
      <c r="C236" s="76"/>
      <c r="D236" s="23" t="s">
        <v>415</v>
      </c>
      <c r="E236" s="8">
        <f>E237+E239</f>
        <v>9619.8</v>
      </c>
    </row>
    <row r="237" spans="1:5" ht="26.25">
      <c r="A237" s="93"/>
      <c r="B237" s="94" t="s">
        <v>547</v>
      </c>
      <c r="C237" s="79"/>
      <c r="D237" s="78" t="s">
        <v>548</v>
      </c>
      <c r="E237" s="8">
        <f>E238</f>
        <v>4411.8</v>
      </c>
    </row>
    <row r="238" spans="1:5" ht="26.25">
      <c r="A238" s="93"/>
      <c r="B238" s="94"/>
      <c r="C238" s="228" t="s">
        <v>153</v>
      </c>
      <c r="D238" s="106" t="s">
        <v>337</v>
      </c>
      <c r="E238" s="8">
        <v>4411.8</v>
      </c>
    </row>
    <row r="239" spans="1:5" ht="13.5">
      <c r="A239" s="93"/>
      <c r="B239" s="85" t="s">
        <v>549</v>
      </c>
      <c r="C239" s="85"/>
      <c r="D239" s="106" t="s">
        <v>550</v>
      </c>
      <c r="E239" s="87">
        <f>E240</f>
        <v>5208</v>
      </c>
    </row>
    <row r="240" spans="1:5" ht="26.25">
      <c r="A240" s="93"/>
      <c r="B240" s="85"/>
      <c r="C240" s="228" t="s">
        <v>153</v>
      </c>
      <c r="D240" s="106" t="s">
        <v>337</v>
      </c>
      <c r="E240" s="87">
        <v>5208</v>
      </c>
    </row>
    <row r="241" spans="1:5" s="333" customFormat="1" ht="13.5">
      <c r="A241" s="210" t="s">
        <v>475</v>
      </c>
      <c r="B241" s="107"/>
      <c r="C241" s="210"/>
      <c r="D241" s="211" t="s">
        <v>476</v>
      </c>
      <c r="E241" s="62">
        <f>E242</f>
        <v>175527.1</v>
      </c>
    </row>
    <row r="242" spans="1:5" ht="25.5">
      <c r="A242" s="204"/>
      <c r="B242" s="68" t="s">
        <v>455</v>
      </c>
      <c r="C242" s="204"/>
      <c r="D242" s="209" t="s">
        <v>456</v>
      </c>
      <c r="E242" s="101">
        <f>E243+E264</f>
        <v>175527.1</v>
      </c>
    </row>
    <row r="243" spans="1:5" ht="27">
      <c r="A243" s="204"/>
      <c r="B243" s="107" t="s">
        <v>477</v>
      </c>
      <c r="C243" s="210"/>
      <c r="D243" s="211" t="s">
        <v>478</v>
      </c>
      <c r="E243" s="62">
        <f>E244+E246+E248+E250+E253+E255+E262</f>
        <v>173487.30000000002</v>
      </c>
    </row>
    <row r="244" spans="1:5" ht="13.5">
      <c r="A244" s="204"/>
      <c r="B244" s="85" t="s">
        <v>479</v>
      </c>
      <c r="C244" s="210"/>
      <c r="D244" s="208" t="s">
        <v>319</v>
      </c>
      <c r="E244" s="87">
        <f>E245</f>
        <v>5031.3</v>
      </c>
    </row>
    <row r="245" spans="1:5" ht="26.25">
      <c r="A245" s="204"/>
      <c r="B245" s="107"/>
      <c r="C245" s="207" t="s">
        <v>146</v>
      </c>
      <c r="D245" s="208" t="s">
        <v>313</v>
      </c>
      <c r="E245" s="87">
        <v>5031.3</v>
      </c>
    </row>
    <row r="246" spans="1:5" ht="13.5">
      <c r="A246" s="204"/>
      <c r="B246" s="85" t="s">
        <v>480</v>
      </c>
      <c r="C246" s="210"/>
      <c r="D246" s="212" t="s">
        <v>481</v>
      </c>
      <c r="E246" s="8">
        <f>E247</f>
        <v>39838.1</v>
      </c>
    </row>
    <row r="247" spans="1:5" ht="25.5">
      <c r="A247" s="204"/>
      <c r="B247" s="85"/>
      <c r="C247" s="207" t="s">
        <v>146</v>
      </c>
      <c r="D247" s="208" t="s">
        <v>313</v>
      </c>
      <c r="E247" s="8">
        <v>39838.1</v>
      </c>
    </row>
    <row r="248" spans="1:5" ht="13.5">
      <c r="A248" s="204"/>
      <c r="B248" s="85" t="s">
        <v>482</v>
      </c>
      <c r="C248" s="210"/>
      <c r="D248" s="212" t="s">
        <v>483</v>
      </c>
      <c r="E248" s="8">
        <f>E249</f>
        <v>17956</v>
      </c>
    </row>
    <row r="249" spans="1:5" ht="25.5">
      <c r="A249" s="204"/>
      <c r="B249" s="85"/>
      <c r="C249" s="207" t="s">
        <v>146</v>
      </c>
      <c r="D249" s="208" t="s">
        <v>313</v>
      </c>
      <c r="E249" s="8">
        <v>17956</v>
      </c>
    </row>
    <row r="250" spans="1:5" ht="25.5">
      <c r="A250" s="204"/>
      <c r="B250" s="85" t="s">
        <v>484</v>
      </c>
      <c r="C250" s="207"/>
      <c r="D250" s="208" t="s">
        <v>485</v>
      </c>
      <c r="E250" s="8">
        <f>E251+E252</f>
        <v>51997.3</v>
      </c>
    </row>
    <row r="251" spans="1:5" ht="25.5">
      <c r="A251" s="204"/>
      <c r="B251" s="85"/>
      <c r="C251" s="207" t="s">
        <v>146</v>
      </c>
      <c r="D251" s="208" t="s">
        <v>313</v>
      </c>
      <c r="E251" s="8">
        <v>49554.9</v>
      </c>
    </row>
    <row r="252" spans="1:5" ht="12.75">
      <c r="A252" s="204"/>
      <c r="B252" s="85"/>
      <c r="C252" s="207" t="s">
        <v>147</v>
      </c>
      <c r="D252" s="208" t="s">
        <v>148</v>
      </c>
      <c r="E252" s="8">
        <v>2442.4</v>
      </c>
    </row>
    <row r="253" spans="1:5" ht="12.75">
      <c r="A253" s="204"/>
      <c r="B253" s="85" t="s">
        <v>486</v>
      </c>
      <c r="C253" s="207"/>
      <c r="D253" s="208" t="s">
        <v>487</v>
      </c>
      <c r="E253" s="8">
        <f>E254</f>
        <v>5562.7</v>
      </c>
    </row>
    <row r="254" spans="1:5" ht="25.5">
      <c r="A254" s="204"/>
      <c r="B254" s="85"/>
      <c r="C254" s="207" t="s">
        <v>146</v>
      </c>
      <c r="D254" s="208" t="s">
        <v>313</v>
      </c>
      <c r="E254" s="8">
        <v>5562.7</v>
      </c>
    </row>
    <row r="255" spans="1:5" ht="25.5">
      <c r="A255" s="204"/>
      <c r="B255" s="85" t="s">
        <v>488</v>
      </c>
      <c r="C255" s="85"/>
      <c r="D255" s="23" t="s">
        <v>415</v>
      </c>
      <c r="E255" s="8">
        <f>E256+E260+E258</f>
        <v>51854.8</v>
      </c>
    </row>
    <row r="256" spans="1:5" ht="26.25">
      <c r="A256" s="204"/>
      <c r="B256" s="85" t="s">
        <v>489</v>
      </c>
      <c r="C256" s="210"/>
      <c r="D256" s="212" t="s">
        <v>490</v>
      </c>
      <c r="E256" s="8">
        <f>E257</f>
        <v>15027.9</v>
      </c>
    </row>
    <row r="257" spans="1:5" ht="25.5">
      <c r="A257" s="204"/>
      <c r="B257" s="85"/>
      <c r="C257" s="85" t="s">
        <v>153</v>
      </c>
      <c r="D257" s="106" t="s">
        <v>337</v>
      </c>
      <c r="E257" s="8">
        <v>15027.9</v>
      </c>
    </row>
    <row r="258" spans="1:5" ht="25.5">
      <c r="A258" s="204"/>
      <c r="B258" s="94" t="s">
        <v>551</v>
      </c>
      <c r="C258" s="79"/>
      <c r="D258" s="78" t="s">
        <v>552</v>
      </c>
      <c r="E258" s="87">
        <f>E259</f>
        <v>14820.7</v>
      </c>
    </row>
    <row r="259" spans="1:5" ht="25.5">
      <c r="A259" s="204"/>
      <c r="B259" s="94"/>
      <c r="C259" s="228" t="s">
        <v>153</v>
      </c>
      <c r="D259" s="106" t="s">
        <v>337</v>
      </c>
      <c r="E259" s="87">
        <v>14820.7</v>
      </c>
    </row>
    <row r="260" spans="1:5" ht="13.5">
      <c r="A260" s="204"/>
      <c r="B260" s="85" t="s">
        <v>491</v>
      </c>
      <c r="C260" s="210"/>
      <c r="D260" s="212" t="s">
        <v>492</v>
      </c>
      <c r="E260" s="8">
        <f>E261</f>
        <v>22006.2</v>
      </c>
    </row>
    <row r="261" spans="1:5" ht="25.5">
      <c r="A261" s="204"/>
      <c r="B261" s="85"/>
      <c r="C261" s="85" t="s">
        <v>153</v>
      </c>
      <c r="D261" s="106" t="s">
        <v>337</v>
      </c>
      <c r="E261" s="8">
        <v>22006.2</v>
      </c>
    </row>
    <row r="262" spans="1:5" ht="13.5">
      <c r="A262" s="204"/>
      <c r="B262" s="85" t="s">
        <v>493</v>
      </c>
      <c r="C262" s="210"/>
      <c r="D262" s="212" t="s">
        <v>494</v>
      </c>
      <c r="E262" s="8">
        <f>E263</f>
        <v>1247.1</v>
      </c>
    </row>
    <row r="263" spans="1:5" ht="12.75">
      <c r="A263" s="204"/>
      <c r="B263" s="98"/>
      <c r="C263" s="207" t="s">
        <v>147</v>
      </c>
      <c r="D263" s="208" t="s">
        <v>148</v>
      </c>
      <c r="E263" s="8">
        <v>1247.1</v>
      </c>
    </row>
    <row r="264" spans="1:5" ht="27">
      <c r="A264" s="204"/>
      <c r="B264" s="210" t="s">
        <v>495</v>
      </c>
      <c r="C264" s="210"/>
      <c r="D264" s="211" t="s">
        <v>496</v>
      </c>
      <c r="E264" s="62">
        <f>E265</f>
        <v>2039.8</v>
      </c>
    </row>
    <row r="265" spans="1:5" ht="12.75">
      <c r="A265" s="204"/>
      <c r="B265" s="98" t="s">
        <v>497</v>
      </c>
      <c r="C265" s="98"/>
      <c r="D265" s="212" t="s">
        <v>498</v>
      </c>
      <c r="E265" s="8">
        <f>E266</f>
        <v>2039.8</v>
      </c>
    </row>
    <row r="266" spans="1:5" ht="25.5">
      <c r="A266" s="204"/>
      <c r="B266" s="98"/>
      <c r="C266" s="207" t="s">
        <v>146</v>
      </c>
      <c r="D266" s="208" t="s">
        <v>313</v>
      </c>
      <c r="E266" s="8">
        <v>2039.8</v>
      </c>
    </row>
    <row r="267" spans="1:5" ht="27">
      <c r="A267" s="93" t="s">
        <v>499</v>
      </c>
      <c r="B267" s="68"/>
      <c r="C267" s="223"/>
      <c r="D267" s="245" t="s">
        <v>500</v>
      </c>
      <c r="E267" s="73">
        <f>E268</f>
        <v>21604.3</v>
      </c>
    </row>
    <row r="268" spans="1:5" ht="26.25">
      <c r="A268" s="244"/>
      <c r="B268" s="68" t="s">
        <v>455</v>
      </c>
      <c r="C268" s="204"/>
      <c r="D268" s="209" t="s">
        <v>456</v>
      </c>
      <c r="E268" s="101">
        <f>E269</f>
        <v>21604.3</v>
      </c>
    </row>
    <row r="269" spans="1:5" s="2" customFormat="1" ht="13.5">
      <c r="A269" s="244"/>
      <c r="B269" s="107" t="s">
        <v>501</v>
      </c>
      <c r="C269" s="210"/>
      <c r="D269" s="211" t="s">
        <v>578</v>
      </c>
      <c r="E269" s="62">
        <f>E270+E274</f>
        <v>21604.3</v>
      </c>
    </row>
    <row r="270" spans="1:5" ht="26.25">
      <c r="A270" s="244"/>
      <c r="B270" s="17" t="s">
        <v>502</v>
      </c>
      <c r="C270" s="18"/>
      <c r="D270" s="213" t="s">
        <v>334</v>
      </c>
      <c r="E270" s="8">
        <f>SUM(E271:E273)</f>
        <v>12747.099999999999</v>
      </c>
    </row>
    <row r="271" spans="1:5" ht="51.75">
      <c r="A271" s="244"/>
      <c r="B271" s="17"/>
      <c r="C271" s="18" t="s">
        <v>145</v>
      </c>
      <c r="D271" s="213" t="s">
        <v>564</v>
      </c>
      <c r="E271" s="8">
        <f>11173.4+705.3</f>
        <v>11878.699999999999</v>
      </c>
    </row>
    <row r="272" spans="1:5" ht="26.25">
      <c r="A272" s="244"/>
      <c r="B272" s="17"/>
      <c r="C272" s="18" t="s">
        <v>146</v>
      </c>
      <c r="D272" s="213" t="s">
        <v>313</v>
      </c>
      <c r="E272" s="8">
        <v>866.1</v>
      </c>
    </row>
    <row r="273" spans="1:5" ht="13.5">
      <c r="A273" s="244"/>
      <c r="B273" s="17"/>
      <c r="C273" s="18" t="s">
        <v>147</v>
      </c>
      <c r="D273" s="213" t="s">
        <v>148</v>
      </c>
      <c r="E273" s="8">
        <v>2.3</v>
      </c>
    </row>
    <row r="274" spans="1:5" s="155" customFormat="1" ht="12.75">
      <c r="A274" s="246"/>
      <c r="B274" s="17" t="s">
        <v>503</v>
      </c>
      <c r="C274" s="17"/>
      <c r="D274" s="214" t="s">
        <v>260</v>
      </c>
      <c r="E274" s="8">
        <f>SUM(E275:E277)</f>
        <v>8857.2</v>
      </c>
    </row>
    <row r="275" spans="1:5" s="155" customFormat="1" ht="51.75">
      <c r="A275" s="244"/>
      <c r="B275" s="17"/>
      <c r="C275" s="17" t="s">
        <v>145</v>
      </c>
      <c r="D275" s="214" t="s">
        <v>564</v>
      </c>
      <c r="E275" s="8">
        <v>7978.8</v>
      </c>
    </row>
    <row r="276" spans="1:5" ht="26.25">
      <c r="A276" s="244"/>
      <c r="B276" s="17"/>
      <c r="C276" s="17" t="s">
        <v>146</v>
      </c>
      <c r="D276" s="214" t="s">
        <v>313</v>
      </c>
      <c r="E276" s="8">
        <v>809.9</v>
      </c>
    </row>
    <row r="277" spans="1:5" ht="13.5">
      <c r="A277" s="244"/>
      <c r="B277" s="17"/>
      <c r="C277" s="17" t="s">
        <v>147</v>
      </c>
      <c r="D277" s="214" t="s">
        <v>148</v>
      </c>
      <c r="E277" s="8">
        <v>68.5</v>
      </c>
    </row>
    <row r="278" spans="1:5" ht="12.75">
      <c r="A278" s="90" t="s">
        <v>229</v>
      </c>
      <c r="B278" s="59"/>
      <c r="C278" s="91"/>
      <c r="D278" s="109" t="s">
        <v>230</v>
      </c>
      <c r="E278" s="101">
        <f>E279+E284</f>
        <v>2845.9</v>
      </c>
    </row>
    <row r="279" spans="1:5" ht="27">
      <c r="A279" s="93" t="s">
        <v>504</v>
      </c>
      <c r="B279" s="59"/>
      <c r="C279" s="91"/>
      <c r="D279" s="110" t="s">
        <v>505</v>
      </c>
      <c r="E279" s="73">
        <f>E280</f>
        <v>1268.9</v>
      </c>
    </row>
    <row r="280" spans="1:5" ht="25.5">
      <c r="A280" s="97"/>
      <c r="B280" s="68" t="s">
        <v>506</v>
      </c>
      <c r="C280" s="204"/>
      <c r="D280" s="209" t="s">
        <v>456</v>
      </c>
      <c r="E280" s="101">
        <f>E281</f>
        <v>1268.9</v>
      </c>
    </row>
    <row r="281" spans="1:5" ht="27">
      <c r="A281" s="93"/>
      <c r="B281" s="210" t="s">
        <v>495</v>
      </c>
      <c r="C281" s="210"/>
      <c r="D281" s="211" t="s">
        <v>496</v>
      </c>
      <c r="E281" s="62">
        <f>E282</f>
        <v>1268.9</v>
      </c>
    </row>
    <row r="282" spans="1:5" ht="13.5">
      <c r="A282" s="93"/>
      <c r="B282" s="98" t="s">
        <v>507</v>
      </c>
      <c r="C282" s="112"/>
      <c r="D282" s="113" t="s">
        <v>508</v>
      </c>
      <c r="E282" s="8">
        <f>E283</f>
        <v>1268.9</v>
      </c>
    </row>
    <row r="283" spans="1:5" ht="26.25">
      <c r="A283" s="93"/>
      <c r="B283" s="76"/>
      <c r="C283" s="79" t="s">
        <v>146</v>
      </c>
      <c r="D283" s="78" t="s">
        <v>313</v>
      </c>
      <c r="E283" s="8">
        <v>1268.9</v>
      </c>
    </row>
    <row r="284" spans="1:5" ht="13.5">
      <c r="A284" s="93" t="s">
        <v>176</v>
      </c>
      <c r="B284" s="59"/>
      <c r="C284" s="91"/>
      <c r="D284" s="110" t="s">
        <v>231</v>
      </c>
      <c r="E284" s="62">
        <f>E285</f>
        <v>1577</v>
      </c>
    </row>
    <row r="285" spans="1:5" ht="25.5">
      <c r="A285" s="97"/>
      <c r="B285" s="68" t="s">
        <v>397</v>
      </c>
      <c r="C285" s="76"/>
      <c r="D285" s="152" t="s">
        <v>398</v>
      </c>
      <c r="E285" s="101">
        <f>E286</f>
        <v>1577</v>
      </c>
    </row>
    <row r="286" spans="1:5" s="2" customFormat="1" ht="27">
      <c r="A286" s="93"/>
      <c r="B286" s="58" t="s">
        <v>31</v>
      </c>
      <c r="C286" s="58"/>
      <c r="D286" s="72" t="s">
        <v>32</v>
      </c>
      <c r="E286" s="62">
        <f>E287</f>
        <v>1577</v>
      </c>
    </row>
    <row r="287" spans="1:5" ht="25.5">
      <c r="A287" s="111"/>
      <c r="B287" s="76" t="s">
        <v>36</v>
      </c>
      <c r="C287" s="112"/>
      <c r="D287" s="113" t="s">
        <v>37</v>
      </c>
      <c r="E287" s="8">
        <f>E288+E289</f>
        <v>1577</v>
      </c>
    </row>
    <row r="288" spans="1:5" ht="25.5">
      <c r="A288" s="111"/>
      <c r="B288" s="76"/>
      <c r="C288" s="79" t="s">
        <v>146</v>
      </c>
      <c r="D288" s="78" t="s">
        <v>313</v>
      </c>
      <c r="E288" s="8">
        <v>1397</v>
      </c>
    </row>
    <row r="289" spans="1:5" ht="25.5">
      <c r="A289" s="111"/>
      <c r="B289" s="76"/>
      <c r="C289" s="85" t="s">
        <v>151</v>
      </c>
      <c r="D289" s="106" t="s">
        <v>152</v>
      </c>
      <c r="E289" s="8">
        <v>180</v>
      </c>
    </row>
    <row r="290" spans="1:5" ht="12.75">
      <c r="A290" s="59" t="s">
        <v>232</v>
      </c>
      <c r="B290" s="59"/>
      <c r="C290" s="162"/>
      <c r="D290" s="247" t="s">
        <v>233</v>
      </c>
      <c r="E290" s="101">
        <f>E291+E308+E375+E430</f>
        <v>2163217.1000000006</v>
      </c>
    </row>
    <row r="291" spans="1:5" ht="13.5">
      <c r="A291" s="58" t="s">
        <v>234</v>
      </c>
      <c r="B291" s="58"/>
      <c r="C291" s="60"/>
      <c r="D291" s="72" t="s">
        <v>235</v>
      </c>
      <c r="E291" s="62">
        <f>E292</f>
        <v>874948.6</v>
      </c>
    </row>
    <row r="292" spans="1:5" s="2" customFormat="1" ht="25.5">
      <c r="A292" s="59"/>
      <c r="B292" s="14" t="s">
        <v>63</v>
      </c>
      <c r="C292" s="14"/>
      <c r="D292" s="115" t="s">
        <v>293</v>
      </c>
      <c r="E292" s="9">
        <f>E293</f>
        <v>874948.6</v>
      </c>
    </row>
    <row r="293" spans="1:5" s="140" customFormat="1" ht="13.5">
      <c r="A293" s="58"/>
      <c r="B293" s="14" t="s">
        <v>66</v>
      </c>
      <c r="C293" s="32"/>
      <c r="D293" s="33" t="s">
        <v>67</v>
      </c>
      <c r="E293" s="41">
        <f>E294+E297+E299+E304+E303</f>
        <v>874948.6</v>
      </c>
    </row>
    <row r="294" spans="1:5" ht="25.5">
      <c r="A294" s="76"/>
      <c r="B294" s="17" t="s">
        <v>68</v>
      </c>
      <c r="C294" s="35"/>
      <c r="D294" s="64" t="s">
        <v>302</v>
      </c>
      <c r="E294" s="11">
        <f>E295+E306+E302</f>
        <v>770759.2999999999</v>
      </c>
    </row>
    <row r="295" spans="1:5" s="140" customFormat="1" ht="51">
      <c r="A295" s="82"/>
      <c r="B295" s="17" t="s">
        <v>69</v>
      </c>
      <c r="C295" s="17"/>
      <c r="D295" s="29" t="s">
        <v>338</v>
      </c>
      <c r="E295" s="11">
        <f>E296</f>
        <v>147676.4</v>
      </c>
    </row>
    <row r="296" spans="1:5" ht="25.5">
      <c r="A296" s="82"/>
      <c r="B296" s="17"/>
      <c r="C296" s="20" t="s">
        <v>151</v>
      </c>
      <c r="D296" s="21" t="s">
        <v>152</v>
      </c>
      <c r="E296" s="4">
        <v>147676.4</v>
      </c>
    </row>
    <row r="297" spans="1:5" s="2" customFormat="1" ht="12.75">
      <c r="A297" s="82"/>
      <c r="B297" s="17" t="s">
        <v>115</v>
      </c>
      <c r="C297" s="17"/>
      <c r="D297" s="23" t="s">
        <v>70</v>
      </c>
      <c r="E297" s="8">
        <f>E298</f>
        <v>62209</v>
      </c>
    </row>
    <row r="298" spans="1:5" s="140" customFormat="1" ht="25.5">
      <c r="A298" s="82"/>
      <c r="B298" s="17"/>
      <c r="C298" s="24" t="s">
        <v>151</v>
      </c>
      <c r="D298" s="21" t="s">
        <v>152</v>
      </c>
      <c r="E298" s="8">
        <v>62209</v>
      </c>
    </row>
    <row r="299" spans="1:5" ht="25.5">
      <c r="A299" s="82"/>
      <c r="B299" s="20" t="s">
        <v>71</v>
      </c>
      <c r="C299" s="20"/>
      <c r="D299" s="21" t="s">
        <v>72</v>
      </c>
      <c r="E299" s="8">
        <f>E300</f>
        <v>30410.3</v>
      </c>
    </row>
    <row r="300" spans="1:5" s="2" customFormat="1" ht="25.5">
      <c r="A300" s="82"/>
      <c r="B300" s="17"/>
      <c r="C300" s="20" t="s">
        <v>151</v>
      </c>
      <c r="D300" s="21" t="s">
        <v>152</v>
      </c>
      <c r="E300" s="8">
        <v>30410.3</v>
      </c>
    </row>
    <row r="301" spans="1:5" s="155" customFormat="1" ht="38.25">
      <c r="A301" s="82"/>
      <c r="B301" s="17" t="s">
        <v>73</v>
      </c>
      <c r="C301" s="20"/>
      <c r="D301" s="232" t="s">
        <v>339</v>
      </c>
      <c r="E301" s="4">
        <f>E302+E303</f>
        <v>6088.4</v>
      </c>
    </row>
    <row r="302" spans="1:5" s="149" customFormat="1" ht="38.25">
      <c r="A302" s="82"/>
      <c r="B302" s="17"/>
      <c r="C302" s="20" t="s">
        <v>151</v>
      </c>
      <c r="D302" s="21" t="s">
        <v>554</v>
      </c>
      <c r="E302" s="4">
        <f>6088.4-560.2</f>
        <v>5528.2</v>
      </c>
    </row>
    <row r="303" spans="1:5" s="140" customFormat="1" ht="38.25">
      <c r="A303" s="82"/>
      <c r="B303" s="17"/>
      <c r="C303" s="20" t="s">
        <v>151</v>
      </c>
      <c r="D303" s="21" t="s">
        <v>555</v>
      </c>
      <c r="E303" s="4">
        <v>560.2</v>
      </c>
    </row>
    <row r="304" spans="1:5" ht="25.5">
      <c r="A304" s="82"/>
      <c r="B304" s="20" t="s">
        <v>74</v>
      </c>
      <c r="C304" s="20"/>
      <c r="D304" s="21" t="s">
        <v>340</v>
      </c>
      <c r="E304" s="4">
        <f>E305</f>
        <v>11009.8</v>
      </c>
    </row>
    <row r="305" spans="1:5" s="140" customFormat="1" ht="25.5">
      <c r="A305" s="82"/>
      <c r="B305" s="17"/>
      <c r="C305" s="20" t="s">
        <v>151</v>
      </c>
      <c r="D305" s="21" t="s">
        <v>152</v>
      </c>
      <c r="E305" s="4">
        <v>11009.8</v>
      </c>
    </row>
    <row r="306" spans="1:5" ht="51">
      <c r="A306" s="82"/>
      <c r="B306" s="17" t="s">
        <v>75</v>
      </c>
      <c r="C306" s="18"/>
      <c r="D306" s="43" t="s">
        <v>341</v>
      </c>
      <c r="E306" s="11">
        <f>E307</f>
        <v>617554.7</v>
      </c>
    </row>
    <row r="307" spans="1:5" s="2" customFormat="1" ht="25.5">
      <c r="A307" s="82"/>
      <c r="B307" s="14"/>
      <c r="C307" s="20" t="s">
        <v>151</v>
      </c>
      <c r="D307" s="21" t="s">
        <v>152</v>
      </c>
      <c r="E307" s="4">
        <v>617554.7</v>
      </c>
    </row>
    <row r="308" spans="1:5" ht="13.5">
      <c r="A308" s="58" t="s">
        <v>236</v>
      </c>
      <c r="B308" s="59"/>
      <c r="C308" s="58"/>
      <c r="D308" s="219" t="s">
        <v>237</v>
      </c>
      <c r="E308" s="62">
        <f>E309+E355+E343</f>
        <v>1113770.1000000003</v>
      </c>
    </row>
    <row r="309" spans="1:5" ht="26.25">
      <c r="A309" s="58"/>
      <c r="B309" s="14" t="s">
        <v>63</v>
      </c>
      <c r="C309" s="14"/>
      <c r="D309" s="115" t="s">
        <v>293</v>
      </c>
      <c r="E309" s="3">
        <f>E310+E337</f>
        <v>966471.9000000001</v>
      </c>
    </row>
    <row r="310" spans="1:5" ht="27">
      <c r="A310" s="58"/>
      <c r="B310" s="15" t="s">
        <v>76</v>
      </c>
      <c r="C310" s="40"/>
      <c r="D310" s="44" t="s">
        <v>342</v>
      </c>
      <c r="E310" s="41">
        <f>E311+E314+E316+E333+E335+E318</f>
        <v>824532.1000000001</v>
      </c>
    </row>
    <row r="311" spans="1:5" ht="26.25">
      <c r="A311" s="58"/>
      <c r="B311" s="17" t="s">
        <v>77</v>
      </c>
      <c r="C311" s="36"/>
      <c r="D311" s="64" t="s">
        <v>303</v>
      </c>
      <c r="E311" s="11">
        <f>E312+E329+E331</f>
        <v>715014</v>
      </c>
    </row>
    <row r="312" spans="1:5" ht="64.5">
      <c r="A312" s="58"/>
      <c r="B312" s="17" t="s">
        <v>78</v>
      </c>
      <c r="C312" s="17"/>
      <c r="D312" s="29" t="s">
        <v>343</v>
      </c>
      <c r="E312" s="11">
        <f>E313</f>
        <v>66733.3</v>
      </c>
    </row>
    <row r="313" spans="1:5" ht="26.25">
      <c r="A313" s="58"/>
      <c r="B313" s="17"/>
      <c r="C313" s="20" t="s">
        <v>151</v>
      </c>
      <c r="D313" s="21" t="s">
        <v>152</v>
      </c>
      <c r="E313" s="4">
        <v>66733.3</v>
      </c>
    </row>
    <row r="314" spans="1:5" ht="13.5">
      <c r="A314" s="58"/>
      <c r="B314" s="17" t="s">
        <v>116</v>
      </c>
      <c r="C314" s="17"/>
      <c r="D314" s="23" t="s">
        <v>70</v>
      </c>
      <c r="E314" s="4">
        <f>E315</f>
        <v>128</v>
      </c>
    </row>
    <row r="315" spans="1:5" ht="26.25">
      <c r="A315" s="58"/>
      <c r="B315" s="17"/>
      <c r="C315" s="24" t="s">
        <v>151</v>
      </c>
      <c r="D315" s="21" t="s">
        <v>152</v>
      </c>
      <c r="E315" s="4">
        <v>128</v>
      </c>
    </row>
    <row r="316" spans="1:5" ht="26.25">
      <c r="A316" s="58"/>
      <c r="B316" s="20" t="s">
        <v>79</v>
      </c>
      <c r="C316" s="20"/>
      <c r="D316" s="21" t="s">
        <v>72</v>
      </c>
      <c r="E316" s="11">
        <f>E317</f>
        <v>54764.4</v>
      </c>
    </row>
    <row r="317" spans="1:5" ht="26.25">
      <c r="A317" s="58"/>
      <c r="B317" s="17"/>
      <c r="C317" s="20" t="s">
        <v>151</v>
      </c>
      <c r="D317" s="21" t="s">
        <v>152</v>
      </c>
      <c r="E317" s="8">
        <v>54764.4</v>
      </c>
    </row>
    <row r="318" spans="1:5" ht="26.25">
      <c r="A318" s="58"/>
      <c r="B318" s="85" t="s">
        <v>418</v>
      </c>
      <c r="C318" s="85"/>
      <c r="D318" s="106" t="s">
        <v>419</v>
      </c>
      <c r="E318" s="8">
        <f>E319+E321+E323+E325+E327</f>
        <v>20209.9</v>
      </c>
    </row>
    <row r="319" spans="1:5" ht="13.5">
      <c r="A319" s="58"/>
      <c r="B319" s="85" t="s">
        <v>420</v>
      </c>
      <c r="C319" s="85"/>
      <c r="D319" s="106" t="s">
        <v>421</v>
      </c>
      <c r="E319" s="8">
        <f>E320</f>
        <v>7006.4</v>
      </c>
    </row>
    <row r="320" spans="1:5" ht="26.25">
      <c r="A320" s="58"/>
      <c r="B320" s="85"/>
      <c r="C320" s="85" t="s">
        <v>153</v>
      </c>
      <c r="D320" s="106" t="s">
        <v>337</v>
      </c>
      <c r="E320" s="8">
        <v>7006.4</v>
      </c>
    </row>
    <row r="321" spans="1:5" ht="26.25">
      <c r="A321" s="58"/>
      <c r="B321" s="85" t="s">
        <v>422</v>
      </c>
      <c r="C321" s="85"/>
      <c r="D321" s="106" t="s">
        <v>423</v>
      </c>
      <c r="E321" s="8">
        <f>E322</f>
        <v>9245.9</v>
      </c>
    </row>
    <row r="322" spans="1:5" ht="26.25">
      <c r="A322" s="58"/>
      <c r="B322" s="85"/>
      <c r="C322" s="85" t="s">
        <v>153</v>
      </c>
      <c r="D322" s="106" t="s">
        <v>337</v>
      </c>
      <c r="E322" s="8">
        <v>9245.9</v>
      </c>
    </row>
    <row r="323" spans="1:5" ht="51.75">
      <c r="A323" s="58"/>
      <c r="B323" s="85" t="s">
        <v>424</v>
      </c>
      <c r="C323" s="85"/>
      <c r="D323" s="106" t="s">
        <v>425</v>
      </c>
      <c r="E323" s="8">
        <f>E324</f>
        <v>1319.2</v>
      </c>
    </row>
    <row r="324" spans="1:5" ht="26.25">
      <c r="A324" s="58"/>
      <c r="B324" s="85"/>
      <c r="C324" s="85" t="s">
        <v>153</v>
      </c>
      <c r="D324" s="106" t="s">
        <v>337</v>
      </c>
      <c r="E324" s="8">
        <v>1319.2</v>
      </c>
    </row>
    <row r="325" spans="1:5" ht="26.25">
      <c r="A325" s="58"/>
      <c r="B325" s="85" t="s">
        <v>426</v>
      </c>
      <c r="C325" s="85"/>
      <c r="D325" s="106" t="s">
        <v>427</v>
      </c>
      <c r="E325" s="8">
        <f>E326</f>
        <v>1319.2</v>
      </c>
    </row>
    <row r="326" spans="1:5" ht="26.25">
      <c r="A326" s="58"/>
      <c r="B326" s="85"/>
      <c r="C326" s="85" t="s">
        <v>153</v>
      </c>
      <c r="D326" s="106" t="s">
        <v>337</v>
      </c>
      <c r="E326" s="8">
        <v>1319.2</v>
      </c>
    </row>
    <row r="327" spans="1:5" ht="32.25" customHeight="1">
      <c r="A327" s="58"/>
      <c r="B327" s="85" t="s">
        <v>428</v>
      </c>
      <c r="C327" s="85"/>
      <c r="D327" s="106" t="s">
        <v>429</v>
      </c>
      <c r="E327" s="8">
        <f>E328</f>
        <v>1319.2</v>
      </c>
    </row>
    <row r="328" spans="1:5" ht="26.25">
      <c r="A328" s="58"/>
      <c r="B328" s="85"/>
      <c r="C328" s="85" t="s">
        <v>153</v>
      </c>
      <c r="D328" s="106" t="s">
        <v>337</v>
      </c>
      <c r="E328" s="8">
        <v>1319.2</v>
      </c>
    </row>
    <row r="329" spans="1:5" ht="64.5">
      <c r="A329" s="58"/>
      <c r="B329" s="17" t="s">
        <v>80</v>
      </c>
      <c r="C329" s="17"/>
      <c r="D329" s="29" t="s">
        <v>344</v>
      </c>
      <c r="E329" s="11">
        <f>E330</f>
        <v>499750.2</v>
      </c>
    </row>
    <row r="330" spans="1:5" ht="26.25">
      <c r="A330" s="58"/>
      <c r="B330" s="17"/>
      <c r="C330" s="20" t="s">
        <v>151</v>
      </c>
      <c r="D330" s="21" t="s">
        <v>152</v>
      </c>
      <c r="E330" s="4">
        <v>499750.2</v>
      </c>
    </row>
    <row r="331" spans="1:5" ht="128.25">
      <c r="A331" s="58"/>
      <c r="B331" s="100" t="s">
        <v>81</v>
      </c>
      <c r="C331" s="117"/>
      <c r="D331" s="118" t="s">
        <v>345</v>
      </c>
      <c r="E331" s="4">
        <f>E332</f>
        <v>148530.5</v>
      </c>
    </row>
    <row r="332" spans="1:5" ht="26.25">
      <c r="A332" s="58"/>
      <c r="B332" s="100"/>
      <c r="C332" s="100" t="s">
        <v>151</v>
      </c>
      <c r="D332" s="118" t="s">
        <v>152</v>
      </c>
      <c r="E332" s="4">
        <v>148530.5</v>
      </c>
    </row>
    <row r="333" spans="1:5" ht="39">
      <c r="A333" s="58"/>
      <c r="B333" s="17" t="s">
        <v>82</v>
      </c>
      <c r="C333" s="18"/>
      <c r="D333" s="21" t="s">
        <v>346</v>
      </c>
      <c r="E333" s="11">
        <f>E334</f>
        <v>20075.5</v>
      </c>
    </row>
    <row r="334" spans="1:5" ht="26.25">
      <c r="A334" s="58"/>
      <c r="B334" s="17"/>
      <c r="C334" s="20" t="s">
        <v>151</v>
      </c>
      <c r="D334" s="21" t="s">
        <v>152</v>
      </c>
      <c r="E334" s="4">
        <v>20075.5</v>
      </c>
    </row>
    <row r="335" spans="1:5" ht="26.25">
      <c r="A335" s="58"/>
      <c r="B335" s="17" t="s">
        <v>83</v>
      </c>
      <c r="C335" s="18"/>
      <c r="D335" s="21" t="s">
        <v>340</v>
      </c>
      <c r="E335" s="11">
        <f>E336</f>
        <v>14340.3</v>
      </c>
    </row>
    <row r="336" spans="1:5" ht="26.25">
      <c r="A336" s="58"/>
      <c r="B336" s="17"/>
      <c r="C336" s="20" t="s">
        <v>151</v>
      </c>
      <c r="D336" s="21" t="s">
        <v>152</v>
      </c>
      <c r="E336" s="4">
        <v>14340.3</v>
      </c>
    </row>
    <row r="337" spans="1:5" ht="13.5">
      <c r="A337" s="58"/>
      <c r="B337" s="15" t="s">
        <v>84</v>
      </c>
      <c r="C337" s="40"/>
      <c r="D337" s="44" t="s">
        <v>85</v>
      </c>
      <c r="E337" s="41">
        <f>E338+E341</f>
        <v>141939.8</v>
      </c>
    </row>
    <row r="338" spans="1:5" ht="39">
      <c r="A338" s="58"/>
      <c r="B338" s="17" t="s">
        <v>86</v>
      </c>
      <c r="C338" s="36"/>
      <c r="D338" s="64" t="s">
        <v>347</v>
      </c>
      <c r="E338" s="11">
        <f>E339</f>
        <v>133720.8</v>
      </c>
    </row>
    <row r="339" spans="1:5" ht="39">
      <c r="A339" s="58"/>
      <c r="B339" s="17" t="s">
        <v>87</v>
      </c>
      <c r="C339" s="20"/>
      <c r="D339" s="30" t="s">
        <v>348</v>
      </c>
      <c r="E339" s="4">
        <f>E340</f>
        <v>133720.8</v>
      </c>
    </row>
    <row r="340" spans="1:5" ht="26.25">
      <c r="A340" s="58"/>
      <c r="B340" s="17"/>
      <c r="C340" s="20" t="s">
        <v>151</v>
      </c>
      <c r="D340" s="21" t="s">
        <v>152</v>
      </c>
      <c r="E340" s="4">
        <f>141472.3-1463.9-6287.6</f>
        <v>133720.8</v>
      </c>
    </row>
    <row r="341" spans="1:5" ht="26.25">
      <c r="A341" s="58"/>
      <c r="B341" s="20" t="s">
        <v>88</v>
      </c>
      <c r="C341" s="20"/>
      <c r="D341" s="21" t="s">
        <v>72</v>
      </c>
      <c r="E341" s="4">
        <f>E342</f>
        <v>8219</v>
      </c>
    </row>
    <row r="342" spans="1:5" ht="26.25">
      <c r="A342" s="58"/>
      <c r="B342" s="17"/>
      <c r="C342" s="20" t="s">
        <v>151</v>
      </c>
      <c r="D342" s="21" t="s">
        <v>152</v>
      </c>
      <c r="E342" s="4">
        <f>8219</f>
        <v>8219</v>
      </c>
    </row>
    <row r="343" spans="1:5" ht="25.5">
      <c r="A343" s="166"/>
      <c r="B343" s="14" t="s">
        <v>261</v>
      </c>
      <c r="C343" s="14"/>
      <c r="D343" s="126" t="s">
        <v>294</v>
      </c>
      <c r="E343" s="5">
        <f>E344+E350</f>
        <v>32033.6</v>
      </c>
    </row>
    <row r="344" spans="1:5" s="2" customFormat="1" ht="27">
      <c r="A344" s="166"/>
      <c r="B344" s="15" t="s">
        <v>262</v>
      </c>
      <c r="C344" s="15"/>
      <c r="D344" s="127" t="s">
        <v>263</v>
      </c>
      <c r="E344" s="13">
        <f>E345+E348</f>
        <v>31558.6</v>
      </c>
    </row>
    <row r="345" spans="1:5" s="155" customFormat="1" ht="25.5">
      <c r="A345" s="156"/>
      <c r="B345" s="17" t="s">
        <v>264</v>
      </c>
      <c r="C345" s="17"/>
      <c r="D345" s="128" t="s">
        <v>304</v>
      </c>
      <c r="E345" s="7">
        <f>E347</f>
        <v>31397.6</v>
      </c>
    </row>
    <row r="346" spans="1:5" ht="25.5">
      <c r="A346" s="166"/>
      <c r="B346" s="17" t="s">
        <v>265</v>
      </c>
      <c r="C346" s="17"/>
      <c r="D346" s="128" t="s">
        <v>315</v>
      </c>
      <c r="E346" s="7">
        <f>E347</f>
        <v>31397.6</v>
      </c>
    </row>
    <row r="347" spans="1:5" ht="25.5">
      <c r="A347" s="166"/>
      <c r="B347" s="14"/>
      <c r="C347" s="20" t="s">
        <v>151</v>
      </c>
      <c r="D347" s="128" t="s">
        <v>152</v>
      </c>
      <c r="E347" s="7">
        <v>31397.6</v>
      </c>
    </row>
    <row r="348" spans="1:5" ht="30" customHeight="1">
      <c r="A348" s="166"/>
      <c r="B348" s="17" t="s">
        <v>316</v>
      </c>
      <c r="C348" s="17"/>
      <c r="D348" s="128" t="s">
        <v>317</v>
      </c>
      <c r="E348" s="7">
        <f>E349</f>
        <v>161</v>
      </c>
    </row>
    <row r="349" spans="1:5" s="140" customFormat="1" ht="25.5">
      <c r="A349" s="166"/>
      <c r="B349" s="14"/>
      <c r="C349" s="20" t="s">
        <v>151</v>
      </c>
      <c r="D349" s="128" t="s">
        <v>152</v>
      </c>
      <c r="E349" s="7">
        <v>161</v>
      </c>
    </row>
    <row r="350" spans="1:5" ht="27">
      <c r="A350" s="166"/>
      <c r="B350" s="15" t="s">
        <v>267</v>
      </c>
      <c r="C350" s="51"/>
      <c r="D350" s="129" t="s">
        <v>268</v>
      </c>
      <c r="E350" s="13">
        <f>E351+E353</f>
        <v>475</v>
      </c>
    </row>
    <row r="351" spans="1:5" s="140" customFormat="1" ht="13.5">
      <c r="A351" s="166"/>
      <c r="B351" s="20" t="s">
        <v>318</v>
      </c>
      <c r="C351" s="20"/>
      <c r="D351" s="130" t="s">
        <v>319</v>
      </c>
      <c r="E351" s="12">
        <f>E352</f>
        <v>100</v>
      </c>
    </row>
    <row r="352" spans="1:5" ht="25.5">
      <c r="A352" s="166"/>
      <c r="B352" s="20"/>
      <c r="C352" s="20" t="s">
        <v>151</v>
      </c>
      <c r="D352" s="128" t="s">
        <v>152</v>
      </c>
      <c r="E352" s="12">
        <v>100</v>
      </c>
    </row>
    <row r="353" spans="1:5" s="163" customFormat="1" ht="25.5">
      <c r="A353" s="166"/>
      <c r="B353" s="17" t="s">
        <v>269</v>
      </c>
      <c r="C353" s="20"/>
      <c r="D353" s="128" t="s">
        <v>270</v>
      </c>
      <c r="E353" s="7">
        <f>E354</f>
        <v>375</v>
      </c>
    </row>
    <row r="354" spans="1:5" s="164" customFormat="1" ht="25.5">
      <c r="A354" s="166"/>
      <c r="B354" s="14"/>
      <c r="C354" s="20" t="s">
        <v>151</v>
      </c>
      <c r="D354" s="128" t="s">
        <v>152</v>
      </c>
      <c r="E354" s="7">
        <v>375</v>
      </c>
    </row>
    <row r="355" spans="1:5" s="163" customFormat="1" ht="26.25">
      <c r="A355" s="166"/>
      <c r="B355" s="14" t="s">
        <v>121</v>
      </c>
      <c r="C355" s="37"/>
      <c r="D355" s="115" t="s">
        <v>295</v>
      </c>
      <c r="E355" s="5">
        <f>E356</f>
        <v>115264.59999999999</v>
      </c>
    </row>
    <row r="356" spans="1:5" s="155" customFormat="1" ht="27">
      <c r="A356" s="166"/>
      <c r="B356" s="15" t="s">
        <v>123</v>
      </c>
      <c r="C356" s="15"/>
      <c r="D356" s="33" t="s">
        <v>124</v>
      </c>
      <c r="E356" s="13">
        <f>E357+E360+E364+E366+E362+E370</f>
        <v>115264.59999999999</v>
      </c>
    </row>
    <row r="357" spans="1:5" s="149" customFormat="1" ht="26.25">
      <c r="A357" s="166"/>
      <c r="B357" s="17" t="s">
        <v>125</v>
      </c>
      <c r="C357" s="17"/>
      <c r="D357" s="23" t="s">
        <v>305</v>
      </c>
      <c r="E357" s="7">
        <f>E358</f>
        <v>98745.7</v>
      </c>
    </row>
    <row r="358" spans="1:5" s="149" customFormat="1" ht="39">
      <c r="A358" s="166"/>
      <c r="B358" s="17" t="s">
        <v>126</v>
      </c>
      <c r="C358" s="17"/>
      <c r="D358" s="23" t="s">
        <v>579</v>
      </c>
      <c r="E358" s="172">
        <v>98745.7</v>
      </c>
    </row>
    <row r="359" spans="1:5" s="149" customFormat="1" ht="26.25">
      <c r="A359" s="166"/>
      <c r="B359" s="37"/>
      <c r="C359" s="20" t="s">
        <v>151</v>
      </c>
      <c r="D359" s="21" t="s">
        <v>152</v>
      </c>
      <c r="E359" s="172">
        <v>98745.7</v>
      </c>
    </row>
    <row r="360" spans="1:5" s="149" customFormat="1" ht="13.5">
      <c r="A360" s="166"/>
      <c r="B360" s="20" t="s">
        <v>127</v>
      </c>
      <c r="C360" s="20"/>
      <c r="D360" s="30" t="s">
        <v>109</v>
      </c>
      <c r="E360" s="7">
        <f>E361</f>
        <v>200</v>
      </c>
    </row>
    <row r="361" spans="1:5" s="149" customFormat="1" ht="25.5">
      <c r="A361" s="156"/>
      <c r="B361" s="20"/>
      <c r="C361" s="17" t="s">
        <v>146</v>
      </c>
      <c r="D361" s="31" t="s">
        <v>313</v>
      </c>
      <c r="E361" s="172">
        <v>200</v>
      </c>
    </row>
    <row r="362" spans="1:5" s="149" customFormat="1" ht="26.25">
      <c r="A362" s="166"/>
      <c r="B362" s="20" t="s">
        <v>117</v>
      </c>
      <c r="C362" s="17"/>
      <c r="D362" s="31" t="s">
        <v>119</v>
      </c>
      <c r="E362" s="7">
        <f>E363</f>
        <v>249</v>
      </c>
    </row>
    <row r="363" spans="1:5" ht="13.5">
      <c r="A363" s="166"/>
      <c r="B363" s="20"/>
      <c r="C363" s="17" t="s">
        <v>149</v>
      </c>
      <c r="D363" s="23" t="s">
        <v>58</v>
      </c>
      <c r="E363" s="172">
        <v>249</v>
      </c>
    </row>
    <row r="364" spans="1:5" ht="26.25">
      <c r="A364" s="166"/>
      <c r="B364" s="20" t="s">
        <v>129</v>
      </c>
      <c r="C364" s="20"/>
      <c r="D364" s="30" t="s">
        <v>266</v>
      </c>
      <c r="E364" s="7">
        <f>E365</f>
        <v>5264.700000000001</v>
      </c>
    </row>
    <row r="365" spans="1:5" ht="26.25">
      <c r="A365" s="166"/>
      <c r="B365" s="20"/>
      <c r="C365" s="20" t="s">
        <v>151</v>
      </c>
      <c r="D365" s="21" t="s">
        <v>152</v>
      </c>
      <c r="E365" s="202">
        <f>4450.1+814.6</f>
        <v>5264.700000000001</v>
      </c>
    </row>
    <row r="366" spans="1:5" s="2" customFormat="1" ht="39">
      <c r="A366" s="58"/>
      <c r="B366" s="20" t="s">
        <v>130</v>
      </c>
      <c r="C366" s="20"/>
      <c r="D366" s="30" t="s">
        <v>131</v>
      </c>
      <c r="E366" s="172">
        <f>E367+E368+E369</f>
        <v>5470</v>
      </c>
    </row>
    <row r="367" spans="1:5" s="140" customFormat="1" ht="26.25">
      <c r="A367" s="58"/>
      <c r="B367" s="20"/>
      <c r="C367" s="17" t="s">
        <v>146</v>
      </c>
      <c r="D367" s="31" t="s">
        <v>313</v>
      </c>
      <c r="E367" s="172">
        <v>1800</v>
      </c>
    </row>
    <row r="368" spans="1:5" ht="13.5">
      <c r="A368" s="58"/>
      <c r="B368" s="20"/>
      <c r="C368" s="17" t="s">
        <v>149</v>
      </c>
      <c r="D368" s="23" t="s">
        <v>58</v>
      </c>
      <c r="E368" s="172">
        <v>650</v>
      </c>
    </row>
    <row r="369" spans="1:5" s="140" customFormat="1" ht="26.25">
      <c r="A369" s="58"/>
      <c r="B369" s="20"/>
      <c r="C369" s="17" t="s">
        <v>151</v>
      </c>
      <c r="D369" s="21" t="s">
        <v>152</v>
      </c>
      <c r="E369" s="172">
        <v>3020</v>
      </c>
    </row>
    <row r="370" spans="1:5" ht="26.25">
      <c r="A370" s="58"/>
      <c r="B370" s="20" t="s">
        <v>414</v>
      </c>
      <c r="C370" s="17"/>
      <c r="D370" s="23" t="s">
        <v>415</v>
      </c>
      <c r="E370" s="172">
        <f>E371+E373</f>
        <v>5335.2</v>
      </c>
    </row>
    <row r="371" spans="1:5" ht="26.25">
      <c r="A371" s="58"/>
      <c r="B371" s="20" t="s">
        <v>416</v>
      </c>
      <c r="C371" s="17"/>
      <c r="D371" s="30" t="s">
        <v>1</v>
      </c>
      <c r="E371" s="172">
        <f>E372</f>
        <v>3135.2</v>
      </c>
    </row>
    <row r="372" spans="1:5" ht="26.25">
      <c r="A372" s="58"/>
      <c r="B372" s="20"/>
      <c r="C372" s="17" t="s">
        <v>153</v>
      </c>
      <c r="D372" s="116" t="s">
        <v>337</v>
      </c>
      <c r="E372" s="172">
        <v>3135.2</v>
      </c>
    </row>
    <row r="373" spans="1:5" ht="26.25">
      <c r="A373" s="58"/>
      <c r="B373" s="17" t="s">
        <v>430</v>
      </c>
      <c r="C373" s="193"/>
      <c r="D373" s="23" t="s">
        <v>431</v>
      </c>
      <c r="E373" s="172">
        <v>2200</v>
      </c>
    </row>
    <row r="374" spans="1:5" s="2" customFormat="1" ht="26.25">
      <c r="A374" s="58"/>
      <c r="B374" s="17"/>
      <c r="C374" s="193" t="s">
        <v>153</v>
      </c>
      <c r="D374" s="194" t="s">
        <v>337</v>
      </c>
      <c r="E374" s="172">
        <v>2200</v>
      </c>
    </row>
    <row r="375" spans="1:5" ht="13.5">
      <c r="A375" s="58" t="s">
        <v>238</v>
      </c>
      <c r="B375" s="59"/>
      <c r="C375" s="58"/>
      <c r="D375" s="248" t="s">
        <v>239</v>
      </c>
      <c r="E375" s="62">
        <f>E376+E394+E398+E410</f>
        <v>144737.7</v>
      </c>
    </row>
    <row r="376" spans="1:5" ht="26.25">
      <c r="A376" s="120"/>
      <c r="B376" s="14" t="s">
        <v>63</v>
      </c>
      <c r="C376" s="14"/>
      <c r="D376" s="115" t="s">
        <v>293</v>
      </c>
      <c r="E376" s="3">
        <f>E377</f>
        <v>41237.7</v>
      </c>
    </row>
    <row r="377" spans="1:5" ht="27">
      <c r="A377" s="120"/>
      <c r="B377" s="15" t="s">
        <v>89</v>
      </c>
      <c r="C377" s="22"/>
      <c r="D377" s="45" t="s">
        <v>90</v>
      </c>
      <c r="E377" s="41">
        <f>E378+E381+E383+E388+E385</f>
        <v>41237.7</v>
      </c>
    </row>
    <row r="378" spans="1:5" ht="39">
      <c r="A378" s="120"/>
      <c r="B378" s="20" t="s">
        <v>91</v>
      </c>
      <c r="C378" s="20"/>
      <c r="D378" s="19" t="s">
        <v>349</v>
      </c>
      <c r="E378" s="11">
        <f>E379</f>
        <v>7981.2</v>
      </c>
    </row>
    <row r="379" spans="1:5" ht="26.25">
      <c r="A379" s="120"/>
      <c r="B379" s="20" t="s">
        <v>92</v>
      </c>
      <c r="C379" s="17"/>
      <c r="D379" s="106" t="s">
        <v>573</v>
      </c>
      <c r="E379" s="11">
        <f>E380</f>
        <v>7981.2</v>
      </c>
    </row>
    <row r="380" spans="1:5" ht="26.25">
      <c r="A380" s="120"/>
      <c r="B380" s="20"/>
      <c r="C380" s="24" t="s">
        <v>151</v>
      </c>
      <c r="D380" s="21" t="s">
        <v>152</v>
      </c>
      <c r="E380" s="4">
        <v>7981.2</v>
      </c>
    </row>
    <row r="381" spans="1:5" ht="13.5">
      <c r="A381" s="120"/>
      <c r="B381" s="20" t="s">
        <v>93</v>
      </c>
      <c r="C381" s="24"/>
      <c r="D381" s="25" t="s">
        <v>279</v>
      </c>
      <c r="E381" s="4">
        <f>E382</f>
        <v>7490.4</v>
      </c>
    </row>
    <row r="382" spans="1:5" ht="26.25">
      <c r="A382" s="120"/>
      <c r="B382" s="20"/>
      <c r="C382" s="20" t="s">
        <v>151</v>
      </c>
      <c r="D382" s="21" t="s">
        <v>152</v>
      </c>
      <c r="E382" s="11">
        <v>7490.4</v>
      </c>
    </row>
    <row r="383" spans="1:5" ht="26.25">
      <c r="A383" s="120"/>
      <c r="B383" s="20" t="s">
        <v>94</v>
      </c>
      <c r="C383" s="24"/>
      <c r="D383" s="21" t="s">
        <v>72</v>
      </c>
      <c r="E383" s="4">
        <f>E384</f>
        <v>1860</v>
      </c>
    </row>
    <row r="384" spans="1:5" ht="26.25">
      <c r="A384" s="120"/>
      <c r="B384" s="20"/>
      <c r="C384" s="24" t="s">
        <v>151</v>
      </c>
      <c r="D384" s="21" t="s">
        <v>152</v>
      </c>
      <c r="E384" s="4">
        <v>1860</v>
      </c>
    </row>
    <row r="385" spans="1:5" ht="26.25">
      <c r="A385" s="120"/>
      <c r="B385" s="85" t="s">
        <v>432</v>
      </c>
      <c r="C385" s="85"/>
      <c r="D385" s="106" t="s">
        <v>419</v>
      </c>
      <c r="E385" s="8">
        <f>E386</f>
        <v>1400</v>
      </c>
    </row>
    <row r="386" spans="1:5" ht="13.5">
      <c r="A386" s="120"/>
      <c r="B386" s="85" t="s">
        <v>433</v>
      </c>
      <c r="C386" s="85"/>
      <c r="D386" s="106" t="s">
        <v>434</v>
      </c>
      <c r="E386" s="8">
        <f>E387</f>
        <v>1400</v>
      </c>
    </row>
    <row r="387" spans="1:5" ht="26.25">
      <c r="A387" s="120"/>
      <c r="B387" s="85"/>
      <c r="C387" s="85" t="s">
        <v>153</v>
      </c>
      <c r="D387" s="106" t="s">
        <v>337</v>
      </c>
      <c r="E387" s="8">
        <v>1400</v>
      </c>
    </row>
    <row r="388" spans="1:5" ht="13.5">
      <c r="A388" s="120"/>
      <c r="B388" s="17" t="s">
        <v>95</v>
      </c>
      <c r="C388" s="20"/>
      <c r="D388" s="21" t="s">
        <v>298</v>
      </c>
      <c r="E388" s="4">
        <f>E389+E390+E391+E392+E393</f>
        <v>22506.1</v>
      </c>
    </row>
    <row r="389" spans="1:5" ht="51.75">
      <c r="A389" s="120"/>
      <c r="B389" s="20"/>
      <c r="C389" s="17" t="s">
        <v>145</v>
      </c>
      <c r="D389" s="25" t="s">
        <v>564</v>
      </c>
      <c r="E389" s="4">
        <v>313.2</v>
      </c>
    </row>
    <row r="390" spans="1:5" ht="26.25">
      <c r="A390" s="120"/>
      <c r="B390" s="20"/>
      <c r="C390" s="17" t="s">
        <v>146</v>
      </c>
      <c r="D390" s="25" t="s">
        <v>313</v>
      </c>
      <c r="E390" s="4">
        <v>2212.5</v>
      </c>
    </row>
    <row r="391" spans="1:5" ht="13.5">
      <c r="A391" s="120"/>
      <c r="B391" s="20"/>
      <c r="C391" s="17" t="s">
        <v>149</v>
      </c>
      <c r="D391" s="46" t="s">
        <v>150</v>
      </c>
      <c r="E391" s="4">
        <v>2023.1</v>
      </c>
    </row>
    <row r="392" spans="1:5" ht="26.25">
      <c r="A392" s="120"/>
      <c r="B392" s="20"/>
      <c r="C392" s="17" t="s">
        <v>151</v>
      </c>
      <c r="D392" s="21" t="s">
        <v>152</v>
      </c>
      <c r="E392" s="4">
        <v>6552.1</v>
      </c>
    </row>
    <row r="393" spans="1:5" ht="13.5">
      <c r="A393" s="120"/>
      <c r="B393" s="20"/>
      <c r="C393" s="47" t="s">
        <v>147</v>
      </c>
      <c r="D393" s="25" t="s">
        <v>148</v>
      </c>
      <c r="E393" s="4">
        <v>11405.2</v>
      </c>
    </row>
    <row r="394" spans="1:5" ht="25.5">
      <c r="A394" s="249"/>
      <c r="B394" s="14" t="s">
        <v>261</v>
      </c>
      <c r="C394" s="14"/>
      <c r="D394" s="126" t="s">
        <v>294</v>
      </c>
      <c r="E394" s="6">
        <f>E395</f>
        <v>138.3</v>
      </c>
    </row>
    <row r="395" spans="1:5" ht="27">
      <c r="A395" s="249"/>
      <c r="B395" s="51" t="s">
        <v>320</v>
      </c>
      <c r="C395" s="17"/>
      <c r="D395" s="131" t="s">
        <v>321</v>
      </c>
      <c r="E395" s="6">
        <f>E396</f>
        <v>138.3</v>
      </c>
    </row>
    <row r="396" spans="1:5" ht="12.75">
      <c r="A396" s="250"/>
      <c r="B396" s="20" t="s">
        <v>322</v>
      </c>
      <c r="C396" s="20"/>
      <c r="D396" s="132" t="s">
        <v>279</v>
      </c>
      <c r="E396" s="12">
        <f>E397</f>
        <v>138.3</v>
      </c>
    </row>
    <row r="397" spans="1:5" ht="25.5">
      <c r="A397" s="249"/>
      <c r="B397" s="26"/>
      <c r="C397" s="20" t="s">
        <v>151</v>
      </c>
      <c r="D397" s="130" t="s">
        <v>152</v>
      </c>
      <c r="E397" s="12">
        <v>138.3</v>
      </c>
    </row>
    <row r="398" spans="1:5" ht="26.25">
      <c r="A398" s="249"/>
      <c r="B398" s="14" t="s">
        <v>121</v>
      </c>
      <c r="C398" s="37"/>
      <c r="D398" s="115" t="s">
        <v>295</v>
      </c>
      <c r="E398" s="173">
        <f>E399</f>
        <v>94463.1</v>
      </c>
    </row>
    <row r="399" spans="1:5" s="333" customFormat="1" ht="27">
      <c r="A399" s="249"/>
      <c r="B399" s="15" t="s">
        <v>123</v>
      </c>
      <c r="C399" s="15"/>
      <c r="D399" s="33" t="s">
        <v>124</v>
      </c>
      <c r="E399" s="345">
        <f>E400+E403+E405+E408</f>
        <v>94463.1</v>
      </c>
    </row>
    <row r="400" spans="1:5" ht="13.5">
      <c r="A400" s="249"/>
      <c r="B400" s="20" t="s">
        <v>128</v>
      </c>
      <c r="C400" s="17"/>
      <c r="D400" s="31" t="s">
        <v>279</v>
      </c>
      <c r="E400" s="172">
        <f>E401+E402</f>
        <v>812.7</v>
      </c>
    </row>
    <row r="401" spans="1:5" ht="26.25">
      <c r="A401" s="249"/>
      <c r="B401" s="20"/>
      <c r="C401" s="17" t="s">
        <v>146</v>
      </c>
      <c r="D401" s="31" t="s">
        <v>313</v>
      </c>
      <c r="E401" s="172">
        <v>68.5</v>
      </c>
    </row>
    <row r="402" spans="1:5" ht="26.25">
      <c r="A402" s="249"/>
      <c r="B402" s="20"/>
      <c r="C402" s="17" t="s">
        <v>151</v>
      </c>
      <c r="D402" s="21" t="s">
        <v>152</v>
      </c>
      <c r="E402" s="172">
        <v>744.2</v>
      </c>
    </row>
    <row r="403" spans="1:5" ht="26.25">
      <c r="A403" s="249"/>
      <c r="B403" s="20" t="s">
        <v>129</v>
      </c>
      <c r="C403" s="17"/>
      <c r="D403" s="30" t="s">
        <v>266</v>
      </c>
      <c r="E403" s="172">
        <f>E404</f>
        <v>2650.4</v>
      </c>
    </row>
    <row r="404" spans="1:5" ht="26.25">
      <c r="A404" s="249"/>
      <c r="B404" s="20"/>
      <c r="C404" s="17" t="s">
        <v>151</v>
      </c>
      <c r="D404" s="21" t="s">
        <v>152</v>
      </c>
      <c r="E404" s="172">
        <v>2650.4</v>
      </c>
    </row>
    <row r="405" spans="1:5" ht="26.25">
      <c r="A405" s="249"/>
      <c r="B405" s="20" t="s">
        <v>414</v>
      </c>
      <c r="C405" s="27"/>
      <c r="D405" s="23" t="s">
        <v>415</v>
      </c>
      <c r="E405" s="230">
        <f>E406</f>
        <v>50260.4</v>
      </c>
    </row>
    <row r="406" spans="1:5" ht="13.5">
      <c r="A406" s="249"/>
      <c r="B406" s="17" t="s">
        <v>435</v>
      </c>
      <c r="C406" s="122"/>
      <c r="D406" s="195" t="s">
        <v>436</v>
      </c>
      <c r="E406" s="230">
        <f>E407</f>
        <v>50260.4</v>
      </c>
    </row>
    <row r="407" spans="1:5" ht="26.25">
      <c r="A407" s="249"/>
      <c r="B407" s="122"/>
      <c r="C407" s="17" t="s">
        <v>153</v>
      </c>
      <c r="D407" s="194" t="s">
        <v>337</v>
      </c>
      <c r="E407" s="230">
        <v>50260.4</v>
      </c>
    </row>
    <row r="408" spans="1:5" ht="64.5">
      <c r="A408" s="249"/>
      <c r="B408" s="198" t="s">
        <v>437</v>
      </c>
      <c r="C408" s="199"/>
      <c r="D408" s="197" t="s">
        <v>568</v>
      </c>
      <c r="E408" s="231">
        <f>E409</f>
        <v>40739.6</v>
      </c>
    </row>
    <row r="409" spans="1:5" ht="26.25">
      <c r="A409" s="249"/>
      <c r="B409" s="122"/>
      <c r="C409" s="196">
        <v>400</v>
      </c>
      <c r="D409" s="116" t="s">
        <v>337</v>
      </c>
      <c r="E409" s="230">
        <v>40739.6</v>
      </c>
    </row>
    <row r="410" spans="1:5" ht="25.5">
      <c r="A410" s="249"/>
      <c r="B410" s="34" t="s">
        <v>271</v>
      </c>
      <c r="C410" s="39"/>
      <c r="D410" s="133" t="s">
        <v>296</v>
      </c>
      <c r="E410" s="5">
        <f>E411+E417</f>
        <v>8898.599999999999</v>
      </c>
    </row>
    <row r="411" spans="1:5" ht="27">
      <c r="A411" s="249"/>
      <c r="B411" s="28" t="s">
        <v>272</v>
      </c>
      <c r="C411" s="28"/>
      <c r="D411" s="134" t="s">
        <v>273</v>
      </c>
      <c r="E411" s="6">
        <f>E412+E415</f>
        <v>4563.4</v>
      </c>
    </row>
    <row r="412" spans="1:5" ht="38.25">
      <c r="A412" s="249"/>
      <c r="B412" s="39" t="s">
        <v>274</v>
      </c>
      <c r="C412" s="39"/>
      <c r="D412" s="132" t="s">
        <v>306</v>
      </c>
      <c r="E412" s="7">
        <f>E413</f>
        <v>3911.4</v>
      </c>
    </row>
    <row r="413" spans="1:5" ht="38.25">
      <c r="A413" s="249"/>
      <c r="B413" s="39" t="s">
        <v>275</v>
      </c>
      <c r="C413" s="39"/>
      <c r="D413" s="132" t="s">
        <v>323</v>
      </c>
      <c r="E413" s="7">
        <f>E414</f>
        <v>3911.4</v>
      </c>
    </row>
    <row r="414" spans="1:5" ht="25.5">
      <c r="A414" s="249"/>
      <c r="B414" s="39"/>
      <c r="C414" s="39" t="s">
        <v>151</v>
      </c>
      <c r="D414" s="135" t="s">
        <v>152</v>
      </c>
      <c r="E414" s="7">
        <v>3911.4</v>
      </c>
    </row>
    <row r="415" spans="1:5" ht="25.5">
      <c r="A415" s="249"/>
      <c r="B415" s="39" t="s">
        <v>324</v>
      </c>
      <c r="C415" s="39"/>
      <c r="D415" s="135" t="s">
        <v>72</v>
      </c>
      <c r="E415" s="7">
        <f>E416</f>
        <v>652</v>
      </c>
    </row>
    <row r="416" spans="1:5" ht="25.5">
      <c r="A416" s="249"/>
      <c r="B416" s="39"/>
      <c r="C416" s="39" t="s">
        <v>151</v>
      </c>
      <c r="D416" s="135" t="s">
        <v>152</v>
      </c>
      <c r="E416" s="7">
        <v>652</v>
      </c>
    </row>
    <row r="417" spans="1:5" ht="13.5">
      <c r="A417" s="249"/>
      <c r="B417" s="28" t="s">
        <v>276</v>
      </c>
      <c r="C417" s="28"/>
      <c r="D417" s="134" t="s">
        <v>277</v>
      </c>
      <c r="E417" s="6">
        <f>E420+E422+E424+E426+E428+E418</f>
        <v>4335.2</v>
      </c>
    </row>
    <row r="418" spans="1:5" ht="13.5">
      <c r="A418" s="249"/>
      <c r="B418" s="39" t="s">
        <v>325</v>
      </c>
      <c r="C418" s="39"/>
      <c r="D418" s="135" t="s">
        <v>319</v>
      </c>
      <c r="E418" s="7">
        <f>E419</f>
        <v>75</v>
      </c>
    </row>
    <row r="419" spans="1:5" ht="25.5">
      <c r="A419" s="249"/>
      <c r="B419" s="39"/>
      <c r="C419" s="39" t="s">
        <v>151</v>
      </c>
      <c r="D419" s="135" t="s">
        <v>152</v>
      </c>
      <c r="E419" s="7">
        <v>75</v>
      </c>
    </row>
    <row r="420" spans="1:5" ht="13.5">
      <c r="A420" s="249"/>
      <c r="B420" s="39" t="s">
        <v>278</v>
      </c>
      <c r="C420" s="39"/>
      <c r="D420" s="135" t="s">
        <v>279</v>
      </c>
      <c r="E420" s="7">
        <f>E421</f>
        <v>363</v>
      </c>
    </row>
    <row r="421" spans="1:5" ht="25.5">
      <c r="A421" s="249"/>
      <c r="B421" s="39"/>
      <c r="C421" s="39" t="s">
        <v>151</v>
      </c>
      <c r="D421" s="135" t="s">
        <v>152</v>
      </c>
      <c r="E421" s="7">
        <v>363</v>
      </c>
    </row>
    <row r="422" spans="1:5" ht="25.5">
      <c r="A422" s="124"/>
      <c r="B422" s="39" t="s">
        <v>280</v>
      </c>
      <c r="C422" s="39"/>
      <c r="D422" s="135" t="s">
        <v>281</v>
      </c>
      <c r="E422" s="7">
        <f>E423</f>
        <v>1272.6</v>
      </c>
    </row>
    <row r="423" spans="1:5" ht="25.5">
      <c r="A423" s="120"/>
      <c r="B423" s="39"/>
      <c r="C423" s="39" t="s">
        <v>151</v>
      </c>
      <c r="D423" s="135" t="s">
        <v>152</v>
      </c>
      <c r="E423" s="7">
        <f>1272.6</f>
        <v>1272.6</v>
      </c>
    </row>
    <row r="424" spans="1:5" ht="29.25" customHeight="1">
      <c r="A424" s="124"/>
      <c r="B424" s="39" t="s">
        <v>282</v>
      </c>
      <c r="C424" s="39"/>
      <c r="D424" s="135" t="s">
        <v>283</v>
      </c>
      <c r="E424" s="7">
        <f>E425</f>
        <v>140</v>
      </c>
    </row>
    <row r="425" spans="1:5" ht="25.5">
      <c r="A425" s="124"/>
      <c r="B425" s="39"/>
      <c r="C425" s="39" t="s">
        <v>151</v>
      </c>
      <c r="D425" s="135" t="s">
        <v>152</v>
      </c>
      <c r="E425" s="7">
        <v>140</v>
      </c>
    </row>
    <row r="426" spans="1:5" ht="25.5">
      <c r="A426" s="124"/>
      <c r="B426" s="39" t="s">
        <v>284</v>
      </c>
      <c r="C426" s="39"/>
      <c r="D426" s="135" t="s">
        <v>285</v>
      </c>
      <c r="E426" s="7">
        <f>E427</f>
        <v>810</v>
      </c>
    </row>
    <row r="427" spans="1:5" ht="25.5">
      <c r="A427" s="120"/>
      <c r="B427" s="39"/>
      <c r="C427" s="39" t="s">
        <v>151</v>
      </c>
      <c r="D427" s="135" t="s">
        <v>152</v>
      </c>
      <c r="E427" s="7">
        <v>810</v>
      </c>
    </row>
    <row r="428" spans="1:5" ht="25.5">
      <c r="A428" s="124"/>
      <c r="B428" s="39" t="s">
        <v>286</v>
      </c>
      <c r="C428" s="39"/>
      <c r="D428" s="135" t="s">
        <v>287</v>
      </c>
      <c r="E428" s="7">
        <f>E429</f>
        <v>1674.6</v>
      </c>
    </row>
    <row r="429" spans="1:5" s="2" customFormat="1" ht="25.5">
      <c r="A429" s="124"/>
      <c r="B429" s="39"/>
      <c r="C429" s="39" t="s">
        <v>151</v>
      </c>
      <c r="D429" s="135" t="s">
        <v>152</v>
      </c>
      <c r="E429" s="7">
        <v>1674.6</v>
      </c>
    </row>
    <row r="430" spans="1:5" ht="13.5">
      <c r="A430" s="58" t="s">
        <v>240</v>
      </c>
      <c r="B430" s="59"/>
      <c r="C430" s="58"/>
      <c r="D430" s="248" t="s">
        <v>241</v>
      </c>
      <c r="E430" s="62">
        <f>E431</f>
        <v>29760.7</v>
      </c>
    </row>
    <row r="431" spans="1:5" ht="26.25">
      <c r="A431" s="166"/>
      <c r="B431" s="14" t="s">
        <v>63</v>
      </c>
      <c r="C431" s="14"/>
      <c r="D431" s="115" t="s">
        <v>293</v>
      </c>
      <c r="E431" s="3">
        <f>E432+E438+E441+E449</f>
        <v>29760.7</v>
      </c>
    </row>
    <row r="432" spans="1:5" s="2" customFormat="1" ht="16.5" customHeight="1">
      <c r="A432" s="166"/>
      <c r="B432" s="15" t="s">
        <v>66</v>
      </c>
      <c r="C432" s="32"/>
      <c r="D432" s="33" t="s">
        <v>67</v>
      </c>
      <c r="E432" s="41">
        <f>E433+E435</f>
        <v>1184</v>
      </c>
    </row>
    <row r="433" spans="1:5" ht="26.25">
      <c r="A433" s="166"/>
      <c r="B433" s="20" t="s">
        <v>74</v>
      </c>
      <c r="C433" s="20"/>
      <c r="D433" s="21" t="s">
        <v>340</v>
      </c>
      <c r="E433" s="4">
        <f>E434</f>
        <v>163.5</v>
      </c>
    </row>
    <row r="434" spans="1:5" ht="26.25">
      <c r="A434" s="166"/>
      <c r="B434" s="17"/>
      <c r="C434" s="39" t="s">
        <v>146</v>
      </c>
      <c r="D434" s="25" t="s">
        <v>313</v>
      </c>
      <c r="E434" s="4">
        <v>163.5</v>
      </c>
    </row>
    <row r="435" spans="1:5" ht="51.75">
      <c r="A435" s="166"/>
      <c r="B435" s="17" t="s">
        <v>96</v>
      </c>
      <c r="C435" s="17"/>
      <c r="D435" s="31" t="s">
        <v>350</v>
      </c>
      <c r="E435" s="4">
        <f>E436+E437</f>
        <v>1020.5</v>
      </c>
    </row>
    <row r="436" spans="1:5" s="140" customFormat="1" ht="51.75">
      <c r="A436" s="166"/>
      <c r="B436" s="17"/>
      <c r="C436" s="24" t="s">
        <v>145</v>
      </c>
      <c r="D436" s="25" t="s">
        <v>564</v>
      </c>
      <c r="E436" s="4">
        <v>567</v>
      </c>
    </row>
    <row r="437" spans="1:5" ht="25.5">
      <c r="A437" s="156"/>
      <c r="B437" s="17"/>
      <c r="C437" s="24" t="s">
        <v>146</v>
      </c>
      <c r="D437" s="25" t="s">
        <v>313</v>
      </c>
      <c r="E437" s="4">
        <v>453.5</v>
      </c>
    </row>
    <row r="438" spans="1:5" ht="27">
      <c r="A438" s="166"/>
      <c r="B438" s="15" t="s">
        <v>76</v>
      </c>
      <c r="C438" s="40"/>
      <c r="D438" s="44" t="s">
        <v>342</v>
      </c>
      <c r="E438" s="6">
        <f>E439</f>
        <v>215.1</v>
      </c>
    </row>
    <row r="439" spans="1:5" ht="26.25">
      <c r="A439" s="166"/>
      <c r="B439" s="17" t="s">
        <v>83</v>
      </c>
      <c r="C439" s="18"/>
      <c r="D439" s="21" t="s">
        <v>340</v>
      </c>
      <c r="E439" s="11">
        <f>E440</f>
        <v>215.1</v>
      </c>
    </row>
    <row r="440" spans="1:5" ht="26.25">
      <c r="A440" s="166"/>
      <c r="B440" s="17"/>
      <c r="C440" s="20" t="s">
        <v>146</v>
      </c>
      <c r="D440" s="25" t="s">
        <v>313</v>
      </c>
      <c r="E440" s="4">
        <v>215.1</v>
      </c>
    </row>
    <row r="441" spans="1:5" ht="13.5">
      <c r="A441" s="166"/>
      <c r="B441" s="15" t="s">
        <v>97</v>
      </c>
      <c r="C441" s="15"/>
      <c r="D441" s="48" t="s">
        <v>98</v>
      </c>
      <c r="E441" s="41">
        <f>E442+E445+E447</f>
        <v>5397.9</v>
      </c>
    </row>
    <row r="442" spans="1:5" ht="39">
      <c r="A442" s="166"/>
      <c r="B442" s="17" t="s">
        <v>99</v>
      </c>
      <c r="C442" s="22"/>
      <c r="D442" s="50" t="s">
        <v>307</v>
      </c>
      <c r="E442" s="11">
        <f>E443</f>
        <v>4327.9</v>
      </c>
    </row>
    <row r="443" spans="1:5" ht="26.25">
      <c r="A443" s="166"/>
      <c r="B443" s="17" t="s">
        <v>100</v>
      </c>
      <c r="C443" s="17"/>
      <c r="D443" s="49" t="s">
        <v>351</v>
      </c>
      <c r="E443" s="11">
        <f>E444</f>
        <v>4327.9</v>
      </c>
    </row>
    <row r="444" spans="1:5" ht="26.25">
      <c r="A444" s="166"/>
      <c r="B444" s="17"/>
      <c r="C444" s="20" t="s">
        <v>151</v>
      </c>
      <c r="D444" s="21" t="s">
        <v>152</v>
      </c>
      <c r="E444" s="11">
        <v>4327.9</v>
      </c>
    </row>
    <row r="445" spans="1:5" ht="25.5">
      <c r="A445" s="156"/>
      <c r="B445" s="20" t="s">
        <v>101</v>
      </c>
      <c r="C445" s="20"/>
      <c r="D445" s="50" t="s">
        <v>102</v>
      </c>
      <c r="E445" s="11">
        <f>E446</f>
        <v>1030</v>
      </c>
    </row>
    <row r="446" spans="1:5" ht="26.25">
      <c r="A446" s="166"/>
      <c r="B446" s="20"/>
      <c r="C446" s="20" t="s">
        <v>151</v>
      </c>
      <c r="D446" s="21" t="s">
        <v>152</v>
      </c>
      <c r="E446" s="11">
        <v>1030</v>
      </c>
    </row>
    <row r="447" spans="1:5" ht="26.25">
      <c r="A447" s="166"/>
      <c r="B447" s="20" t="s">
        <v>103</v>
      </c>
      <c r="C447" s="20"/>
      <c r="D447" s="21" t="s">
        <v>72</v>
      </c>
      <c r="E447" s="11">
        <f>E448</f>
        <v>40</v>
      </c>
    </row>
    <row r="448" spans="1:5" ht="26.25">
      <c r="A448" s="166"/>
      <c r="B448" s="20"/>
      <c r="C448" s="20" t="s">
        <v>151</v>
      </c>
      <c r="D448" s="21" t="s">
        <v>152</v>
      </c>
      <c r="E448" s="11">
        <v>40</v>
      </c>
    </row>
    <row r="449" spans="1:5" ht="27">
      <c r="A449" s="166"/>
      <c r="B449" s="51" t="s">
        <v>104</v>
      </c>
      <c r="C449" s="51"/>
      <c r="D449" s="52" t="s">
        <v>105</v>
      </c>
      <c r="E449" s="41">
        <f>E450+E454+E457+E459</f>
        <v>22963.7</v>
      </c>
    </row>
    <row r="450" spans="1:5" ht="26.25">
      <c r="A450" s="166"/>
      <c r="B450" s="20" t="s">
        <v>352</v>
      </c>
      <c r="C450" s="20"/>
      <c r="D450" s="30" t="s">
        <v>334</v>
      </c>
      <c r="E450" s="11">
        <f>E451+E452+E453</f>
        <v>15734.7</v>
      </c>
    </row>
    <row r="451" spans="1:5" ht="51.75">
      <c r="A451" s="166"/>
      <c r="B451" s="20"/>
      <c r="C451" s="20" t="s">
        <v>145</v>
      </c>
      <c r="D451" s="25" t="s">
        <v>564</v>
      </c>
      <c r="E451" s="11">
        <f>13164.4+883.7</f>
        <v>14048.1</v>
      </c>
    </row>
    <row r="452" spans="1:5" ht="26.25">
      <c r="A452" s="166"/>
      <c r="B452" s="20"/>
      <c r="C452" s="20" t="s">
        <v>146</v>
      </c>
      <c r="D452" s="25" t="s">
        <v>313</v>
      </c>
      <c r="E452" s="11">
        <v>1685.7</v>
      </c>
    </row>
    <row r="453" spans="1:5" ht="12.75">
      <c r="A453" s="156"/>
      <c r="B453" s="20"/>
      <c r="C453" s="20" t="s">
        <v>147</v>
      </c>
      <c r="D453" s="25" t="s">
        <v>148</v>
      </c>
      <c r="E453" s="11">
        <v>0.9</v>
      </c>
    </row>
    <row r="454" spans="1:5" s="164" customFormat="1" ht="26.25">
      <c r="A454" s="166"/>
      <c r="B454" s="20" t="s">
        <v>106</v>
      </c>
      <c r="C454" s="20"/>
      <c r="D454" s="30" t="s">
        <v>308</v>
      </c>
      <c r="E454" s="11">
        <f>E455</f>
        <v>6193.7</v>
      </c>
    </row>
    <row r="455" spans="1:5" s="163" customFormat="1" ht="39">
      <c r="A455" s="166"/>
      <c r="B455" s="20" t="s">
        <v>107</v>
      </c>
      <c r="C455" s="20"/>
      <c r="D455" s="30" t="s">
        <v>353</v>
      </c>
      <c r="E455" s="11">
        <f>E456</f>
        <v>6193.7</v>
      </c>
    </row>
    <row r="456" spans="1:5" ht="26.25">
      <c r="A456" s="166"/>
      <c r="B456" s="20"/>
      <c r="C456" s="20" t="s">
        <v>151</v>
      </c>
      <c r="D456" s="21" t="s">
        <v>152</v>
      </c>
      <c r="E456" s="11">
        <v>6193.7</v>
      </c>
    </row>
    <row r="457" spans="1:5" ht="13.5">
      <c r="A457" s="166"/>
      <c r="B457" s="20" t="s">
        <v>108</v>
      </c>
      <c r="C457" s="20"/>
      <c r="D457" s="50" t="s">
        <v>109</v>
      </c>
      <c r="E457" s="11">
        <f>E458</f>
        <v>979.6</v>
      </c>
    </row>
    <row r="458" spans="1:5" ht="26.25">
      <c r="A458" s="166"/>
      <c r="B458" s="20"/>
      <c r="C458" s="20" t="s">
        <v>151</v>
      </c>
      <c r="D458" s="21" t="s">
        <v>152</v>
      </c>
      <c r="E458" s="11">
        <v>979.6</v>
      </c>
    </row>
    <row r="459" spans="1:5" ht="26.25">
      <c r="A459" s="166"/>
      <c r="B459" s="20" t="s">
        <v>110</v>
      </c>
      <c r="C459" s="20"/>
      <c r="D459" s="21" t="s">
        <v>72</v>
      </c>
      <c r="E459" s="11">
        <f>E460</f>
        <v>55.7</v>
      </c>
    </row>
    <row r="460" spans="1:5" ht="26.25">
      <c r="A460" s="166"/>
      <c r="B460" s="20"/>
      <c r="C460" s="20" t="s">
        <v>151</v>
      </c>
      <c r="D460" s="21" t="s">
        <v>152</v>
      </c>
      <c r="E460" s="11">
        <v>55.7</v>
      </c>
    </row>
    <row r="461" spans="1:5" s="155" customFormat="1" ht="13.5">
      <c r="A461" s="124" t="s">
        <v>242</v>
      </c>
      <c r="B461" s="249"/>
      <c r="C461" s="249"/>
      <c r="D461" s="252" t="s">
        <v>253</v>
      </c>
      <c r="E461" s="71">
        <f>E462+E492</f>
        <v>176483.9</v>
      </c>
    </row>
    <row r="462" spans="1:5" s="155" customFormat="1" ht="13.5">
      <c r="A462" s="58" t="s">
        <v>243</v>
      </c>
      <c r="B462" s="120"/>
      <c r="C462" s="120"/>
      <c r="D462" s="253" t="s">
        <v>244</v>
      </c>
      <c r="E462" s="73">
        <f>E463</f>
        <v>166768.69999999998</v>
      </c>
    </row>
    <row r="463" spans="1:5" s="155" customFormat="1" ht="25.5">
      <c r="A463" s="250"/>
      <c r="B463" s="14" t="s">
        <v>261</v>
      </c>
      <c r="C463" s="14"/>
      <c r="D463" s="126" t="s">
        <v>294</v>
      </c>
      <c r="E463" s="10">
        <f>E464+E487</f>
        <v>166768.69999999998</v>
      </c>
    </row>
    <row r="464" spans="1:5" s="155" customFormat="1" ht="27">
      <c r="A464" s="249"/>
      <c r="B464" s="15" t="s">
        <v>288</v>
      </c>
      <c r="C464" s="15"/>
      <c r="D464" s="127" t="s">
        <v>289</v>
      </c>
      <c r="E464" s="13">
        <f>E465+E476+E478+E480+E482+E484</f>
        <v>153239.69999999998</v>
      </c>
    </row>
    <row r="465" spans="1:5" s="155" customFormat="1" ht="25.5">
      <c r="A465" s="249"/>
      <c r="B465" s="17" t="s">
        <v>290</v>
      </c>
      <c r="C465" s="17"/>
      <c r="D465" s="128" t="s">
        <v>309</v>
      </c>
      <c r="E465" s="7">
        <f>E466+E468+E470+E472+E474</f>
        <v>92778.9</v>
      </c>
    </row>
    <row r="466" spans="1:5" s="155" customFormat="1" ht="25.5">
      <c r="A466" s="249"/>
      <c r="B466" s="39" t="s">
        <v>291</v>
      </c>
      <c r="C466" s="17"/>
      <c r="D466" s="128" t="s">
        <v>570</v>
      </c>
      <c r="E466" s="7">
        <f>E467</f>
        <v>24728.6</v>
      </c>
    </row>
    <row r="467" spans="1:5" s="155" customFormat="1" ht="25.5">
      <c r="A467" s="249"/>
      <c r="B467" s="40"/>
      <c r="C467" s="17" t="s">
        <v>151</v>
      </c>
      <c r="D467" s="128" t="s">
        <v>152</v>
      </c>
      <c r="E467" s="7">
        <v>24728.6</v>
      </c>
    </row>
    <row r="468" spans="1:5" s="155" customFormat="1" ht="25.5">
      <c r="A468" s="249"/>
      <c r="B468" s="20" t="s">
        <v>53</v>
      </c>
      <c r="C468" s="20"/>
      <c r="D468" s="137" t="s">
        <v>326</v>
      </c>
      <c r="E468" s="7">
        <f>E469</f>
        <v>14978.7</v>
      </c>
    </row>
    <row r="469" spans="1:5" s="155" customFormat="1" ht="25.5">
      <c r="A469" s="249"/>
      <c r="B469" s="20"/>
      <c r="C469" s="17" t="s">
        <v>151</v>
      </c>
      <c r="D469" s="128" t="s">
        <v>152</v>
      </c>
      <c r="E469" s="7">
        <v>14978.7</v>
      </c>
    </row>
    <row r="470" spans="1:5" s="155" customFormat="1" ht="13.5">
      <c r="A470" s="249"/>
      <c r="B470" s="20" t="s">
        <v>54</v>
      </c>
      <c r="C470" s="17"/>
      <c r="D470" s="128" t="s">
        <v>327</v>
      </c>
      <c r="E470" s="7">
        <f>E471</f>
        <v>10037</v>
      </c>
    </row>
    <row r="471" spans="1:5" s="155" customFormat="1" ht="25.5">
      <c r="A471" s="249"/>
      <c r="B471" s="20"/>
      <c r="C471" s="17" t="s">
        <v>151</v>
      </c>
      <c r="D471" s="128" t="s">
        <v>152</v>
      </c>
      <c r="E471" s="7">
        <v>10037</v>
      </c>
    </row>
    <row r="472" spans="1:5" s="155" customFormat="1" ht="25.5">
      <c r="A472" s="249"/>
      <c r="B472" s="20" t="s">
        <v>328</v>
      </c>
      <c r="C472" s="17"/>
      <c r="D472" s="128" t="s">
        <v>562</v>
      </c>
      <c r="E472" s="7">
        <f>E473</f>
        <v>40056.6</v>
      </c>
    </row>
    <row r="473" spans="1:5" s="155" customFormat="1" ht="25.5">
      <c r="A473" s="249"/>
      <c r="B473" s="20"/>
      <c r="C473" s="17" t="s">
        <v>151</v>
      </c>
      <c r="D473" s="128" t="s">
        <v>152</v>
      </c>
      <c r="E473" s="7">
        <v>40056.6</v>
      </c>
    </row>
    <row r="474" spans="1:5" s="155" customFormat="1" ht="25.5">
      <c r="A474" s="120"/>
      <c r="B474" s="20" t="s">
        <v>329</v>
      </c>
      <c r="C474" s="17"/>
      <c r="D474" s="128" t="s">
        <v>330</v>
      </c>
      <c r="E474" s="7">
        <f>E475</f>
        <v>2978</v>
      </c>
    </row>
    <row r="475" spans="1:5" s="155" customFormat="1" ht="25.5">
      <c r="A475" s="59"/>
      <c r="B475" s="20"/>
      <c r="C475" s="17" t="s">
        <v>151</v>
      </c>
      <c r="D475" s="128" t="s">
        <v>152</v>
      </c>
      <c r="E475" s="7">
        <v>2978</v>
      </c>
    </row>
    <row r="476" spans="1:5" s="155" customFormat="1" ht="27.75" customHeight="1">
      <c r="A476" s="58"/>
      <c r="B476" s="17" t="s">
        <v>55</v>
      </c>
      <c r="C476" s="17"/>
      <c r="D476" s="125" t="s">
        <v>572</v>
      </c>
      <c r="E476" s="7">
        <f>E477</f>
        <v>940.8</v>
      </c>
    </row>
    <row r="477" spans="1:5" s="155" customFormat="1" ht="25.5">
      <c r="A477" s="58"/>
      <c r="B477" s="17"/>
      <c r="C477" s="17" t="s">
        <v>151</v>
      </c>
      <c r="D477" s="128" t="s">
        <v>152</v>
      </c>
      <c r="E477" s="7">
        <v>940.8</v>
      </c>
    </row>
    <row r="478" spans="1:5" s="155" customFormat="1" ht="25.5">
      <c r="A478" s="58"/>
      <c r="B478" s="17" t="s">
        <v>56</v>
      </c>
      <c r="C478" s="17"/>
      <c r="D478" s="128" t="s">
        <v>563</v>
      </c>
      <c r="E478" s="7">
        <f>E479</f>
        <v>2976.9</v>
      </c>
    </row>
    <row r="479" spans="1:5" s="155" customFormat="1" ht="25.5">
      <c r="A479" s="58"/>
      <c r="B479" s="14"/>
      <c r="C479" s="17" t="s">
        <v>151</v>
      </c>
      <c r="D479" s="128" t="s">
        <v>152</v>
      </c>
      <c r="E479" s="12">
        <v>2976.9</v>
      </c>
    </row>
    <row r="480" spans="1:5" s="155" customFormat="1" ht="25.5">
      <c r="A480" s="58"/>
      <c r="B480" s="17" t="s">
        <v>57</v>
      </c>
      <c r="C480" s="22"/>
      <c r="D480" s="138" t="s">
        <v>266</v>
      </c>
      <c r="E480" s="12">
        <f>E481</f>
        <v>5077.3</v>
      </c>
    </row>
    <row r="481" spans="1:5" s="155" customFormat="1" ht="25.5">
      <c r="A481" s="166"/>
      <c r="B481" s="14"/>
      <c r="C481" s="17" t="s">
        <v>151</v>
      </c>
      <c r="D481" s="128" t="s">
        <v>152</v>
      </c>
      <c r="E481" s="12">
        <v>5077.3</v>
      </c>
    </row>
    <row r="482" spans="1:5" s="155" customFormat="1" ht="25.5">
      <c r="A482" s="166"/>
      <c r="B482" s="20" t="s">
        <v>331</v>
      </c>
      <c r="C482" s="17"/>
      <c r="D482" s="128" t="s">
        <v>332</v>
      </c>
      <c r="E482" s="12">
        <f>E483</f>
        <v>1190.4</v>
      </c>
    </row>
    <row r="483" spans="1:5" s="155" customFormat="1" ht="25.5">
      <c r="A483" s="166"/>
      <c r="B483" s="14"/>
      <c r="C483" s="17" t="s">
        <v>151</v>
      </c>
      <c r="D483" s="128" t="s">
        <v>152</v>
      </c>
      <c r="E483" s="12">
        <v>1190.4</v>
      </c>
    </row>
    <row r="484" spans="1:5" s="155" customFormat="1" ht="25.5">
      <c r="A484" s="166"/>
      <c r="B484" s="17" t="s">
        <v>64</v>
      </c>
      <c r="C484" s="123"/>
      <c r="D484" s="146" t="s">
        <v>335</v>
      </c>
      <c r="E484" s="147">
        <f>E485</f>
        <v>50275.4</v>
      </c>
    </row>
    <row r="485" spans="1:5" s="155" customFormat="1" ht="38.25">
      <c r="A485" s="166"/>
      <c r="B485" s="17" t="s">
        <v>65</v>
      </c>
      <c r="C485" s="123"/>
      <c r="D485" s="146" t="s">
        <v>336</v>
      </c>
      <c r="E485" s="147">
        <f>E486</f>
        <v>50275.4</v>
      </c>
    </row>
    <row r="486" spans="1:5" s="155" customFormat="1" ht="25.5">
      <c r="A486" s="166"/>
      <c r="B486" s="122"/>
      <c r="C486" s="17" t="s">
        <v>153</v>
      </c>
      <c r="D486" s="145" t="s">
        <v>337</v>
      </c>
      <c r="E486" s="148">
        <v>50275.4</v>
      </c>
    </row>
    <row r="487" spans="1:5" s="155" customFormat="1" ht="27">
      <c r="A487" s="166"/>
      <c r="B487" s="15" t="s">
        <v>267</v>
      </c>
      <c r="C487" s="51"/>
      <c r="D487" s="129" t="s">
        <v>268</v>
      </c>
      <c r="E487" s="13">
        <f>E490+E488</f>
        <v>13529</v>
      </c>
    </row>
    <row r="488" spans="1:5" s="155" customFormat="1" ht="13.5">
      <c r="A488" s="166"/>
      <c r="B488" s="20" t="s">
        <v>318</v>
      </c>
      <c r="C488" s="20"/>
      <c r="D488" s="130" t="s">
        <v>319</v>
      </c>
      <c r="E488" s="12">
        <v>2828</v>
      </c>
    </row>
    <row r="489" spans="1:5" s="155" customFormat="1" ht="25.5">
      <c r="A489" s="166"/>
      <c r="B489" s="37"/>
      <c r="C489" s="20" t="s">
        <v>151</v>
      </c>
      <c r="D489" s="128" t="s">
        <v>152</v>
      </c>
      <c r="E489" s="12">
        <v>2928</v>
      </c>
    </row>
    <row r="490" spans="1:5" s="155" customFormat="1" ht="25.5">
      <c r="A490" s="166"/>
      <c r="B490" s="17" t="s">
        <v>269</v>
      </c>
      <c r="C490" s="20"/>
      <c r="D490" s="128" t="s">
        <v>270</v>
      </c>
      <c r="E490" s="12">
        <f>E491</f>
        <v>10701</v>
      </c>
    </row>
    <row r="491" spans="1:5" s="155" customFormat="1" ht="25.5">
      <c r="A491" s="166"/>
      <c r="B491" s="37"/>
      <c r="C491" s="20" t="s">
        <v>151</v>
      </c>
      <c r="D491" s="128" t="s">
        <v>152</v>
      </c>
      <c r="E491" s="12">
        <v>10701</v>
      </c>
    </row>
    <row r="492" spans="1:5" s="155" customFormat="1" ht="13.5">
      <c r="A492" s="58" t="s">
        <v>201</v>
      </c>
      <c r="B492" s="59"/>
      <c r="C492" s="76"/>
      <c r="D492" s="188" t="s">
        <v>202</v>
      </c>
      <c r="E492" s="71">
        <f>E493+E499</f>
        <v>9715.2</v>
      </c>
    </row>
    <row r="493" spans="1:5" s="155" customFormat="1" ht="25.5">
      <c r="A493" s="58"/>
      <c r="B493" s="14" t="s">
        <v>261</v>
      </c>
      <c r="C493" s="14"/>
      <c r="D493" s="126" t="s">
        <v>294</v>
      </c>
      <c r="E493" s="10">
        <f>E494</f>
        <v>6836.900000000001</v>
      </c>
    </row>
    <row r="494" spans="1:5" s="164" customFormat="1" ht="27">
      <c r="A494" s="58"/>
      <c r="B494" s="51" t="s">
        <v>320</v>
      </c>
      <c r="C494" s="15"/>
      <c r="D494" s="131" t="s">
        <v>321</v>
      </c>
      <c r="E494" s="13">
        <f>E495</f>
        <v>6836.900000000001</v>
      </c>
    </row>
    <row r="495" spans="1:5" s="155" customFormat="1" ht="25.5">
      <c r="A495" s="58"/>
      <c r="B495" s="20" t="s">
        <v>333</v>
      </c>
      <c r="C495" s="20"/>
      <c r="D495" s="139" t="s">
        <v>334</v>
      </c>
      <c r="E495" s="12">
        <f>E496+E497+E498</f>
        <v>6836.900000000001</v>
      </c>
    </row>
    <row r="496" spans="1:5" s="155" customFormat="1" ht="51">
      <c r="A496" s="58"/>
      <c r="B496" s="14"/>
      <c r="C496" s="17" t="s">
        <v>145</v>
      </c>
      <c r="D496" s="141" t="s">
        <v>564</v>
      </c>
      <c r="E496" s="12">
        <f>5853.8+370.3</f>
        <v>6224.1</v>
      </c>
    </row>
    <row r="497" spans="1:5" s="155" customFormat="1" ht="25.5">
      <c r="A497" s="58"/>
      <c r="B497" s="14"/>
      <c r="C497" s="17" t="s">
        <v>146</v>
      </c>
      <c r="D497" s="142" t="s">
        <v>313</v>
      </c>
      <c r="E497" s="12">
        <v>608.3</v>
      </c>
    </row>
    <row r="498" spans="1:5" s="155" customFormat="1" ht="13.5">
      <c r="A498" s="58"/>
      <c r="B498" s="14"/>
      <c r="C498" s="17" t="s">
        <v>147</v>
      </c>
      <c r="D498" s="142" t="s">
        <v>148</v>
      </c>
      <c r="E498" s="12">
        <v>4.5</v>
      </c>
    </row>
    <row r="499" spans="1:5" s="155" customFormat="1" ht="26.25">
      <c r="A499" s="58"/>
      <c r="B499" s="68" t="s">
        <v>8</v>
      </c>
      <c r="C499" s="76"/>
      <c r="D499" s="152" t="s">
        <v>9</v>
      </c>
      <c r="E499" s="71">
        <f>E500</f>
        <v>2878.3</v>
      </c>
    </row>
    <row r="500" spans="1:5" s="333" customFormat="1" ht="27">
      <c r="A500" s="58"/>
      <c r="B500" s="58" t="s">
        <v>10</v>
      </c>
      <c r="C500" s="58"/>
      <c r="D500" s="72" t="s">
        <v>26</v>
      </c>
      <c r="E500" s="73">
        <f>E501+E506</f>
        <v>2878.3</v>
      </c>
    </row>
    <row r="501" spans="1:6" ht="26.25">
      <c r="A501" s="58"/>
      <c r="B501" s="76" t="s">
        <v>38</v>
      </c>
      <c r="C501" s="76"/>
      <c r="D501" s="86" t="s">
        <v>39</v>
      </c>
      <c r="E501" s="87">
        <f>E502+E504</f>
        <v>2674.1000000000004</v>
      </c>
      <c r="F501" s="136"/>
    </row>
    <row r="502" spans="1:5" ht="26.25">
      <c r="A502" s="58"/>
      <c r="B502" s="76" t="s">
        <v>40</v>
      </c>
      <c r="C502" s="76"/>
      <c r="D502" s="86" t="s">
        <v>41</v>
      </c>
      <c r="E502" s="87">
        <f>E503</f>
        <v>2363.3</v>
      </c>
    </row>
    <row r="503" spans="1:5" ht="26.25">
      <c r="A503" s="58"/>
      <c r="B503" s="76"/>
      <c r="C503" s="85" t="s">
        <v>151</v>
      </c>
      <c r="D503" s="106" t="s">
        <v>152</v>
      </c>
      <c r="E503" s="87">
        <v>2363.3</v>
      </c>
    </row>
    <row r="504" spans="1:5" ht="38.25">
      <c r="A504" s="59"/>
      <c r="B504" s="76" t="s">
        <v>42</v>
      </c>
      <c r="C504" s="82"/>
      <c r="D504" s="81" t="s">
        <v>118</v>
      </c>
      <c r="E504" s="8">
        <f>E505</f>
        <v>310.8</v>
      </c>
    </row>
    <row r="505" spans="1:5" ht="26.25">
      <c r="A505" s="58"/>
      <c r="B505" s="76"/>
      <c r="C505" s="85" t="s">
        <v>151</v>
      </c>
      <c r="D505" s="106" t="s">
        <v>152</v>
      </c>
      <c r="E505" s="8">
        <v>310.8</v>
      </c>
    </row>
    <row r="506" spans="1:5" s="155" customFormat="1" ht="26.25">
      <c r="A506" s="58"/>
      <c r="B506" s="76" t="s">
        <v>43</v>
      </c>
      <c r="C506" s="85"/>
      <c r="D506" s="106" t="s">
        <v>72</v>
      </c>
      <c r="E506" s="8">
        <f>E507</f>
        <v>204.2</v>
      </c>
    </row>
    <row r="507" spans="1:5" s="155" customFormat="1" ht="26.25">
      <c r="A507" s="58"/>
      <c r="B507" s="76"/>
      <c r="C507" s="85" t="s">
        <v>151</v>
      </c>
      <c r="D507" s="106" t="s">
        <v>152</v>
      </c>
      <c r="E507" s="8">
        <v>204.2</v>
      </c>
    </row>
    <row r="508" spans="1:5" s="155" customFormat="1" ht="12.75">
      <c r="A508" s="59" t="s">
        <v>156</v>
      </c>
      <c r="B508" s="59"/>
      <c r="C508" s="59"/>
      <c r="D508" s="186" t="s">
        <v>157</v>
      </c>
      <c r="E508" s="101">
        <f>E509+E514+E556+E561</f>
        <v>90718.40000000001</v>
      </c>
    </row>
    <row r="509" spans="1:5" s="155" customFormat="1" ht="13.5">
      <c r="A509" s="58" t="s">
        <v>158</v>
      </c>
      <c r="B509" s="59"/>
      <c r="C509" s="58"/>
      <c r="D509" s="187" t="s">
        <v>159</v>
      </c>
      <c r="E509" s="62">
        <f>E510</f>
        <v>6476.8</v>
      </c>
    </row>
    <row r="510" spans="1:5" s="155" customFormat="1" ht="25.5">
      <c r="A510" s="59"/>
      <c r="B510" s="68" t="s">
        <v>8</v>
      </c>
      <c r="C510" s="76"/>
      <c r="D510" s="152" t="s">
        <v>9</v>
      </c>
      <c r="E510" s="101">
        <f>E511</f>
        <v>6476.8</v>
      </c>
    </row>
    <row r="511" spans="1:5" s="164" customFormat="1" ht="27">
      <c r="A511" s="58"/>
      <c r="B511" s="58" t="s">
        <v>10</v>
      </c>
      <c r="C511" s="58"/>
      <c r="D511" s="72" t="s">
        <v>26</v>
      </c>
      <c r="E511" s="62">
        <f>E512</f>
        <v>6476.8</v>
      </c>
    </row>
    <row r="512" spans="1:5" s="155" customFormat="1" ht="25.5">
      <c r="A512" s="59"/>
      <c r="B512" s="76" t="s">
        <v>44</v>
      </c>
      <c r="C512" s="76"/>
      <c r="D512" s="154" t="s">
        <v>185</v>
      </c>
      <c r="E512" s="8">
        <f>E513</f>
        <v>6476.8</v>
      </c>
    </row>
    <row r="513" spans="1:5" s="155" customFormat="1" ht="12.75">
      <c r="A513" s="59"/>
      <c r="B513" s="76"/>
      <c r="C513" s="85" t="s">
        <v>149</v>
      </c>
      <c r="D513" s="171" t="s">
        <v>150</v>
      </c>
      <c r="E513" s="87">
        <v>6476.8</v>
      </c>
    </row>
    <row r="514" spans="1:5" s="155" customFormat="1" ht="13.5">
      <c r="A514" s="58" t="s">
        <v>162</v>
      </c>
      <c r="B514" s="59"/>
      <c r="C514" s="58"/>
      <c r="D514" s="188" t="s">
        <v>163</v>
      </c>
      <c r="E514" s="62">
        <f>E515+E536+E540+E546</f>
        <v>43355.1</v>
      </c>
    </row>
    <row r="515" spans="1:5" s="155" customFormat="1" ht="26.25">
      <c r="A515" s="58"/>
      <c r="B515" s="14" t="s">
        <v>63</v>
      </c>
      <c r="C515" s="14"/>
      <c r="D515" s="115" t="s">
        <v>293</v>
      </c>
      <c r="E515" s="3">
        <f>E516+E522+E533</f>
        <v>12787.000000000002</v>
      </c>
    </row>
    <row r="516" spans="1:5" s="337" customFormat="1" ht="13.5">
      <c r="A516" s="58"/>
      <c r="B516" s="15" t="s">
        <v>66</v>
      </c>
      <c r="C516" s="32"/>
      <c r="D516" s="33" t="s">
        <v>67</v>
      </c>
      <c r="E516" s="41">
        <f>E517+E519</f>
        <v>848.1999999999999</v>
      </c>
    </row>
    <row r="517" spans="1:5" s="155" customFormat="1" ht="39">
      <c r="A517" s="58"/>
      <c r="B517" s="17" t="s">
        <v>73</v>
      </c>
      <c r="C517" s="17"/>
      <c r="D517" s="42" t="s">
        <v>339</v>
      </c>
      <c r="E517" s="11">
        <f>E518</f>
        <v>542.8</v>
      </c>
    </row>
    <row r="518" spans="1:5" s="155" customFormat="1" ht="13.5">
      <c r="A518" s="58"/>
      <c r="B518" s="15"/>
      <c r="C518" s="20" t="s">
        <v>149</v>
      </c>
      <c r="D518" s="46" t="s">
        <v>150</v>
      </c>
      <c r="E518" s="11">
        <v>542.8</v>
      </c>
    </row>
    <row r="519" spans="1:5" s="155" customFormat="1" ht="26.25">
      <c r="A519" s="58"/>
      <c r="B519" s="20" t="s">
        <v>74</v>
      </c>
      <c r="C519" s="20"/>
      <c r="D519" s="21" t="s">
        <v>340</v>
      </c>
      <c r="E519" s="4">
        <f>E520+E521</f>
        <v>305.4</v>
      </c>
    </row>
    <row r="520" spans="1:5" s="155" customFormat="1" ht="25.5">
      <c r="A520" s="58"/>
      <c r="B520" s="20"/>
      <c r="C520" s="17" t="s">
        <v>146</v>
      </c>
      <c r="D520" s="142" t="s">
        <v>313</v>
      </c>
      <c r="E520" s="4">
        <v>4.6</v>
      </c>
    </row>
    <row r="521" spans="1:5" s="155" customFormat="1" ht="13.5">
      <c r="A521" s="58"/>
      <c r="B521" s="15"/>
      <c r="C521" s="20" t="s">
        <v>149</v>
      </c>
      <c r="D521" s="46" t="s">
        <v>150</v>
      </c>
      <c r="E521" s="11">
        <f>305.4-4.6</f>
        <v>300.79999999999995</v>
      </c>
    </row>
    <row r="522" spans="1:5" s="337" customFormat="1" ht="27">
      <c r="A522" s="58"/>
      <c r="B522" s="15" t="s">
        <v>76</v>
      </c>
      <c r="C522" s="32"/>
      <c r="D522" s="44" t="s">
        <v>342</v>
      </c>
      <c r="E522" s="41">
        <f>E528+E531+E526+E523</f>
        <v>11908.800000000001</v>
      </c>
    </row>
    <row r="523" spans="1:5" s="155" customFormat="1" ht="26.25">
      <c r="A523" s="58"/>
      <c r="B523" s="20" t="s">
        <v>83</v>
      </c>
      <c r="C523" s="20"/>
      <c r="D523" s="21" t="s">
        <v>340</v>
      </c>
      <c r="E523" s="4">
        <f>E524+E525</f>
        <v>545</v>
      </c>
    </row>
    <row r="524" spans="1:5" s="155" customFormat="1" ht="25.5">
      <c r="A524" s="58"/>
      <c r="B524" s="20"/>
      <c r="C524" s="17" t="s">
        <v>146</v>
      </c>
      <c r="D524" s="142" t="s">
        <v>313</v>
      </c>
      <c r="E524" s="4">
        <v>8.2</v>
      </c>
    </row>
    <row r="525" spans="1:5" s="155" customFormat="1" ht="13.5">
      <c r="A525" s="58"/>
      <c r="B525" s="15"/>
      <c r="C525" s="20" t="s">
        <v>149</v>
      </c>
      <c r="D525" s="46" t="s">
        <v>150</v>
      </c>
      <c r="E525" s="11">
        <f>545-8.2</f>
        <v>536.8</v>
      </c>
    </row>
    <row r="526" spans="1:5" s="155" customFormat="1" ht="51.75">
      <c r="A526" s="58"/>
      <c r="B526" s="20" t="s">
        <v>111</v>
      </c>
      <c r="C526" s="20"/>
      <c r="D526" s="55" t="s">
        <v>354</v>
      </c>
      <c r="E526" s="4">
        <f>E527</f>
        <v>365.4</v>
      </c>
    </row>
    <row r="527" spans="1:5" s="155" customFormat="1" ht="13.5">
      <c r="A527" s="58"/>
      <c r="B527" s="20"/>
      <c r="C527" s="20" t="s">
        <v>149</v>
      </c>
      <c r="D527" s="46" t="s">
        <v>150</v>
      </c>
      <c r="E527" s="4">
        <v>365.4</v>
      </c>
    </row>
    <row r="528" spans="1:5" s="155" customFormat="1" ht="26.25">
      <c r="A528" s="58"/>
      <c r="B528" s="17" t="s">
        <v>112</v>
      </c>
      <c r="C528" s="17"/>
      <c r="D528" s="29" t="s">
        <v>299</v>
      </c>
      <c r="E528" s="11">
        <f>E529+E530</f>
        <v>6060.8</v>
      </c>
    </row>
    <row r="529" spans="1:5" s="155" customFormat="1" ht="13.5">
      <c r="A529" s="58"/>
      <c r="B529" s="15"/>
      <c r="C529" s="20" t="s">
        <v>149</v>
      </c>
      <c r="D529" s="46" t="s">
        <v>150</v>
      </c>
      <c r="E529" s="11">
        <v>1606.2</v>
      </c>
    </row>
    <row r="530" spans="1:5" s="155" customFormat="1" ht="26.25">
      <c r="A530" s="58"/>
      <c r="B530" s="15"/>
      <c r="C530" s="20" t="s">
        <v>151</v>
      </c>
      <c r="D530" s="21" t="s">
        <v>152</v>
      </c>
      <c r="E530" s="11">
        <v>4454.6</v>
      </c>
    </row>
    <row r="531" spans="1:5" s="155" customFormat="1" ht="26.25">
      <c r="A531" s="58"/>
      <c r="B531" s="53" t="s">
        <v>113</v>
      </c>
      <c r="C531" s="54"/>
      <c r="D531" s="56" t="s">
        <v>300</v>
      </c>
      <c r="E531" s="11">
        <f>E532</f>
        <v>4937.6</v>
      </c>
    </row>
    <row r="532" spans="1:5" s="155" customFormat="1" ht="26.25">
      <c r="A532" s="58"/>
      <c r="B532" s="53"/>
      <c r="C532" s="20" t="s">
        <v>151</v>
      </c>
      <c r="D532" s="21" t="s">
        <v>152</v>
      </c>
      <c r="E532" s="4">
        <v>4937.6</v>
      </c>
    </row>
    <row r="533" spans="1:5" s="337" customFormat="1" ht="13.5">
      <c r="A533" s="58"/>
      <c r="B533" s="15" t="s">
        <v>84</v>
      </c>
      <c r="C533" s="32"/>
      <c r="D533" s="33" t="s">
        <v>85</v>
      </c>
      <c r="E533" s="41">
        <f>E534</f>
        <v>30</v>
      </c>
    </row>
    <row r="534" spans="1:5" s="155" customFormat="1" ht="33" customHeight="1">
      <c r="A534" s="58"/>
      <c r="B534" s="20" t="s">
        <v>114</v>
      </c>
      <c r="C534" s="20"/>
      <c r="D534" s="19" t="s">
        <v>574</v>
      </c>
      <c r="E534" s="11">
        <f>E535</f>
        <v>30</v>
      </c>
    </row>
    <row r="535" spans="1:5" s="155" customFormat="1" ht="13.5">
      <c r="A535" s="58"/>
      <c r="B535" s="20"/>
      <c r="C535" s="20" t="s">
        <v>149</v>
      </c>
      <c r="D535" s="46" t="s">
        <v>150</v>
      </c>
      <c r="E535" s="11">
        <v>30</v>
      </c>
    </row>
    <row r="536" spans="1:5" s="155" customFormat="1" ht="25.5">
      <c r="A536" s="166"/>
      <c r="B536" s="14" t="s">
        <v>271</v>
      </c>
      <c r="C536" s="17"/>
      <c r="D536" s="143" t="s">
        <v>296</v>
      </c>
      <c r="E536" s="10">
        <f>E537</f>
        <v>10000</v>
      </c>
    </row>
    <row r="537" spans="1:5" s="155" customFormat="1" ht="27">
      <c r="A537" s="166"/>
      <c r="B537" s="15" t="s">
        <v>59</v>
      </c>
      <c r="C537" s="15"/>
      <c r="D537" s="144" t="s">
        <v>60</v>
      </c>
      <c r="E537" s="13">
        <f>E538</f>
        <v>10000</v>
      </c>
    </row>
    <row r="538" spans="1:5" s="155" customFormat="1" ht="13.5">
      <c r="A538" s="166"/>
      <c r="B538" s="17" t="s">
        <v>61</v>
      </c>
      <c r="C538" s="17"/>
      <c r="D538" s="145" t="s">
        <v>62</v>
      </c>
      <c r="E538" s="12">
        <f>E539</f>
        <v>10000</v>
      </c>
    </row>
    <row r="539" spans="1:5" s="155" customFormat="1" ht="13.5">
      <c r="A539" s="166"/>
      <c r="B539" s="14"/>
      <c r="C539" s="17" t="s">
        <v>149</v>
      </c>
      <c r="D539" s="145" t="s">
        <v>58</v>
      </c>
      <c r="E539" s="12">
        <v>10000</v>
      </c>
    </row>
    <row r="540" spans="1:5" s="155" customFormat="1" ht="26.25">
      <c r="A540" s="166"/>
      <c r="B540" s="68" t="s">
        <v>8</v>
      </c>
      <c r="C540" s="76"/>
      <c r="D540" s="152" t="s">
        <v>9</v>
      </c>
      <c r="E540" s="71">
        <f>E541</f>
        <v>2513.1</v>
      </c>
    </row>
    <row r="541" spans="1:5" s="337" customFormat="1" ht="15.75" customHeight="1">
      <c r="A541" s="166"/>
      <c r="B541" s="58" t="s">
        <v>15</v>
      </c>
      <c r="C541" s="58"/>
      <c r="D541" s="72" t="s">
        <v>16</v>
      </c>
      <c r="E541" s="73">
        <f>E542+E544</f>
        <v>2513.1</v>
      </c>
    </row>
    <row r="542" spans="1:5" s="155" customFormat="1" ht="13.5">
      <c r="A542" s="166"/>
      <c r="B542" s="76" t="s">
        <v>45</v>
      </c>
      <c r="C542" s="76"/>
      <c r="D542" s="78" t="s">
        <v>46</v>
      </c>
      <c r="E542" s="8">
        <f>E543</f>
        <v>1513.1</v>
      </c>
    </row>
    <row r="543" spans="1:5" s="155" customFormat="1" ht="13.5">
      <c r="A543" s="166"/>
      <c r="B543" s="76"/>
      <c r="C543" s="85" t="s">
        <v>149</v>
      </c>
      <c r="D543" s="171" t="s">
        <v>150</v>
      </c>
      <c r="E543" s="87">
        <f>1616.5-103.4</f>
        <v>1513.1</v>
      </c>
    </row>
    <row r="544" spans="1:5" s="155" customFormat="1" ht="39">
      <c r="A544" s="166"/>
      <c r="B544" s="85" t="s">
        <v>47</v>
      </c>
      <c r="C544" s="157"/>
      <c r="D544" s="158" t="s">
        <v>450</v>
      </c>
      <c r="E544" s="87">
        <f>E545</f>
        <v>1000</v>
      </c>
    </row>
    <row r="545" spans="1:5" s="155" customFormat="1" ht="13.5">
      <c r="A545" s="166"/>
      <c r="B545" s="85"/>
      <c r="C545" s="85" t="s">
        <v>149</v>
      </c>
      <c r="D545" s="171" t="s">
        <v>150</v>
      </c>
      <c r="E545" s="87">
        <v>1000</v>
      </c>
    </row>
    <row r="546" spans="1:5" s="155" customFormat="1" ht="26.25">
      <c r="A546" s="166"/>
      <c r="B546" s="59" t="s">
        <v>368</v>
      </c>
      <c r="C546" s="74"/>
      <c r="D546" s="75" t="s">
        <v>369</v>
      </c>
      <c r="E546" s="71">
        <f>E547</f>
        <v>18055</v>
      </c>
    </row>
    <row r="547" spans="1:5" s="155" customFormat="1" ht="27">
      <c r="A547" s="166"/>
      <c r="B547" s="58" t="s">
        <v>380</v>
      </c>
      <c r="C547" s="74"/>
      <c r="D547" s="161" t="s">
        <v>381</v>
      </c>
      <c r="E547" s="73">
        <f>E548+E550+E552+E554</f>
        <v>18055</v>
      </c>
    </row>
    <row r="548" spans="1:5" s="155" customFormat="1" ht="26.25">
      <c r="A548" s="166"/>
      <c r="B548" s="76" t="s">
        <v>382</v>
      </c>
      <c r="C548" s="77"/>
      <c r="D548" s="105" t="s">
        <v>383</v>
      </c>
      <c r="E548" s="87">
        <f>E549</f>
        <v>10682.3</v>
      </c>
    </row>
    <row r="549" spans="1:5" s="155" customFormat="1" ht="13.5">
      <c r="A549" s="166"/>
      <c r="B549" s="76"/>
      <c r="C549" s="79" t="s">
        <v>149</v>
      </c>
      <c r="D549" s="171" t="s">
        <v>150</v>
      </c>
      <c r="E549" s="8">
        <v>10682.3</v>
      </c>
    </row>
    <row r="550" spans="1:5" s="155" customFormat="1" ht="77.25">
      <c r="A550" s="166"/>
      <c r="B550" s="76" t="s">
        <v>409</v>
      </c>
      <c r="C550" s="77"/>
      <c r="D550" s="201" t="s">
        <v>580</v>
      </c>
      <c r="E550" s="87">
        <f>E551</f>
        <v>1211.7</v>
      </c>
    </row>
    <row r="551" spans="1:5" s="155" customFormat="1" ht="13.5">
      <c r="A551" s="166"/>
      <c r="B551" s="76"/>
      <c r="C551" s="79" t="s">
        <v>149</v>
      </c>
      <c r="D551" s="171" t="s">
        <v>150</v>
      </c>
      <c r="E551" s="8">
        <v>1211.7</v>
      </c>
    </row>
    <row r="552" spans="1:5" s="155" customFormat="1" ht="51.75">
      <c r="A552" s="166"/>
      <c r="B552" s="76" t="s">
        <v>410</v>
      </c>
      <c r="C552" s="98"/>
      <c r="D552" s="99" t="s">
        <v>411</v>
      </c>
      <c r="E552" s="8">
        <f>E553</f>
        <v>4847</v>
      </c>
    </row>
    <row r="553" spans="1:5" s="155" customFormat="1" ht="13.5">
      <c r="A553" s="166"/>
      <c r="B553" s="124"/>
      <c r="C553" s="20" t="s">
        <v>149</v>
      </c>
      <c r="D553" s="46" t="s">
        <v>150</v>
      </c>
      <c r="E553" s="8">
        <v>4847</v>
      </c>
    </row>
    <row r="554" spans="1:5" s="155" customFormat="1" ht="39">
      <c r="A554" s="166"/>
      <c r="B554" s="76" t="s">
        <v>412</v>
      </c>
      <c r="C554" s="98"/>
      <c r="D554" s="99" t="s">
        <v>413</v>
      </c>
      <c r="E554" s="8">
        <f>E555</f>
        <v>1314</v>
      </c>
    </row>
    <row r="555" spans="1:5" s="155" customFormat="1" ht="13.5">
      <c r="A555" s="166"/>
      <c r="B555" s="124"/>
      <c r="C555" s="20" t="s">
        <v>149</v>
      </c>
      <c r="D555" s="46" t="s">
        <v>150</v>
      </c>
      <c r="E555" s="8">
        <v>1314</v>
      </c>
    </row>
    <row r="556" spans="1:5" s="155" customFormat="1" ht="13.5">
      <c r="A556" s="58" t="s">
        <v>249</v>
      </c>
      <c r="B556" s="58"/>
      <c r="C556" s="58"/>
      <c r="D556" s="254" t="s">
        <v>250</v>
      </c>
      <c r="E556" s="73">
        <f>E557</f>
        <v>36774.4</v>
      </c>
    </row>
    <row r="557" spans="1:5" s="155" customFormat="1" ht="26.25">
      <c r="A557" s="166"/>
      <c r="B557" s="14" t="s">
        <v>63</v>
      </c>
      <c r="C557" s="14"/>
      <c r="D557" s="115" t="s">
        <v>293</v>
      </c>
      <c r="E557" s="3">
        <f>E558</f>
        <v>36774.4</v>
      </c>
    </row>
    <row r="558" spans="1:5" s="337" customFormat="1" ht="13.5">
      <c r="A558" s="166"/>
      <c r="B558" s="15" t="s">
        <v>66</v>
      </c>
      <c r="C558" s="32"/>
      <c r="D558" s="33" t="s">
        <v>67</v>
      </c>
      <c r="E558" s="41">
        <f>E559</f>
        <v>36774.4</v>
      </c>
    </row>
    <row r="559" spans="1:5" s="155" customFormat="1" ht="51.75">
      <c r="A559" s="166"/>
      <c r="B559" s="17" t="s">
        <v>96</v>
      </c>
      <c r="C559" s="17"/>
      <c r="D559" s="31" t="s">
        <v>350</v>
      </c>
      <c r="E559" s="4">
        <f>E560</f>
        <v>36774.4</v>
      </c>
    </row>
    <row r="560" spans="1:5" s="155" customFormat="1" ht="13.5">
      <c r="A560" s="166"/>
      <c r="B560" s="20"/>
      <c r="C560" s="20" t="s">
        <v>149</v>
      </c>
      <c r="D560" s="46" t="s">
        <v>150</v>
      </c>
      <c r="E560" s="4">
        <v>36774.4</v>
      </c>
    </row>
    <row r="561" spans="1:5" s="155" customFormat="1" ht="13.5">
      <c r="A561" s="58" t="s">
        <v>247</v>
      </c>
      <c r="B561" s="59"/>
      <c r="C561" s="58"/>
      <c r="D561" s="188" t="s">
        <v>248</v>
      </c>
      <c r="E561" s="73">
        <f>E562</f>
        <v>4112.1</v>
      </c>
    </row>
    <row r="562" spans="1:5" s="338" customFormat="1" ht="25.5">
      <c r="A562" s="59"/>
      <c r="B562" s="68" t="s">
        <v>8</v>
      </c>
      <c r="C562" s="76"/>
      <c r="D562" s="152" t="s">
        <v>9</v>
      </c>
      <c r="E562" s="71">
        <f>E563</f>
        <v>4112.1</v>
      </c>
    </row>
    <row r="563" spans="1:5" s="155" customFormat="1" ht="27">
      <c r="A563" s="58"/>
      <c r="B563" s="58" t="s">
        <v>10</v>
      </c>
      <c r="C563" s="58"/>
      <c r="D563" s="72" t="s">
        <v>26</v>
      </c>
      <c r="E563" s="73">
        <f>E564</f>
        <v>4112.1</v>
      </c>
    </row>
    <row r="564" spans="1:5" s="155" customFormat="1" ht="26.25">
      <c r="A564" s="58"/>
      <c r="B564" s="76" t="s">
        <v>48</v>
      </c>
      <c r="C564" s="82"/>
      <c r="D564" s="81" t="s">
        <v>144</v>
      </c>
      <c r="E564" s="8">
        <f>E565+E566</f>
        <v>4112.1</v>
      </c>
    </row>
    <row r="565" spans="1:5" s="155" customFormat="1" ht="51.75">
      <c r="A565" s="58"/>
      <c r="B565" s="76"/>
      <c r="C565" s="79" t="s">
        <v>145</v>
      </c>
      <c r="D565" s="78" t="s">
        <v>564</v>
      </c>
      <c r="E565" s="8">
        <v>3579.6</v>
      </c>
    </row>
    <row r="566" spans="1:5" s="155" customFormat="1" ht="26.25">
      <c r="A566" s="58"/>
      <c r="B566" s="76"/>
      <c r="C566" s="79" t="s">
        <v>146</v>
      </c>
      <c r="D566" s="78" t="s">
        <v>313</v>
      </c>
      <c r="E566" s="8">
        <v>532.5</v>
      </c>
    </row>
    <row r="567" spans="1:5" s="155" customFormat="1" ht="12.75">
      <c r="A567" s="68" t="s">
        <v>186</v>
      </c>
      <c r="B567" s="68"/>
      <c r="C567" s="68"/>
      <c r="D567" s="251" t="s">
        <v>178</v>
      </c>
      <c r="E567" s="71">
        <f>E568+E590</f>
        <v>80004.90000000001</v>
      </c>
    </row>
    <row r="568" spans="1:5" s="155" customFormat="1" ht="13.5">
      <c r="A568" s="58" t="s">
        <v>132</v>
      </c>
      <c r="B568" s="76"/>
      <c r="C568" s="80"/>
      <c r="D568" s="255" t="s">
        <v>133</v>
      </c>
      <c r="E568" s="73">
        <f>E569</f>
        <v>74957.3</v>
      </c>
    </row>
    <row r="569" spans="1:5" s="155" customFormat="1" ht="26.25">
      <c r="A569" s="166"/>
      <c r="B569" s="14" t="s">
        <v>121</v>
      </c>
      <c r="C569" s="17"/>
      <c r="D569" s="63" t="s">
        <v>295</v>
      </c>
      <c r="E569" s="10">
        <f>E570</f>
        <v>74957.3</v>
      </c>
    </row>
    <row r="570" spans="1:5" s="155" customFormat="1" ht="27">
      <c r="A570" s="166"/>
      <c r="B570" s="15" t="s">
        <v>134</v>
      </c>
      <c r="C570" s="15"/>
      <c r="D570" s="119" t="s">
        <v>135</v>
      </c>
      <c r="E570" s="13">
        <f>E573+E576+E579+E581+E571+E583</f>
        <v>74957.3</v>
      </c>
    </row>
    <row r="571" spans="1:5" s="155" customFormat="1" ht="13.5">
      <c r="A571" s="166"/>
      <c r="B571" s="20" t="s">
        <v>2</v>
      </c>
      <c r="C571" s="17"/>
      <c r="D571" s="31" t="s">
        <v>319</v>
      </c>
      <c r="E571" s="172">
        <f>E572</f>
        <v>163.8</v>
      </c>
    </row>
    <row r="572" spans="1:5" s="155" customFormat="1" ht="26.25">
      <c r="A572" s="166"/>
      <c r="B572" s="20"/>
      <c r="C572" s="20" t="s">
        <v>146</v>
      </c>
      <c r="D572" s="31" t="s">
        <v>313</v>
      </c>
      <c r="E572" s="172">
        <v>163.8</v>
      </c>
    </row>
    <row r="573" spans="1:5" s="155" customFormat="1" ht="39">
      <c r="A573" s="166"/>
      <c r="B573" s="17" t="s">
        <v>136</v>
      </c>
      <c r="C573" s="17"/>
      <c r="D573" s="23" t="s">
        <v>310</v>
      </c>
      <c r="E573" s="148">
        <f>E574</f>
        <v>8353.5</v>
      </c>
    </row>
    <row r="574" spans="1:5" s="155" customFormat="1" ht="39">
      <c r="A574" s="166"/>
      <c r="B574" s="20" t="s">
        <v>137</v>
      </c>
      <c r="C574" s="38"/>
      <c r="D574" s="23" t="s">
        <v>3</v>
      </c>
      <c r="E574" s="148">
        <f>E575</f>
        <v>8353.5</v>
      </c>
    </row>
    <row r="575" spans="1:5" s="155" customFormat="1" ht="26.25">
      <c r="A575" s="166"/>
      <c r="B575" s="20"/>
      <c r="C575" s="17" t="s">
        <v>151</v>
      </c>
      <c r="D575" s="23" t="s">
        <v>152</v>
      </c>
      <c r="E575" s="172">
        <v>8353.5</v>
      </c>
    </row>
    <row r="576" spans="1:5" s="155" customFormat="1" ht="39">
      <c r="A576" s="166"/>
      <c r="B576" s="20" t="s">
        <v>138</v>
      </c>
      <c r="C576" s="17"/>
      <c r="D576" s="31" t="s">
        <v>301</v>
      </c>
      <c r="E576" s="172">
        <f>E577+E578</f>
        <v>3430</v>
      </c>
    </row>
    <row r="577" spans="1:5" s="155" customFormat="1" ht="26.25">
      <c r="A577" s="166"/>
      <c r="B577" s="20"/>
      <c r="C577" s="17" t="s">
        <v>146</v>
      </c>
      <c r="D577" s="31" t="s">
        <v>313</v>
      </c>
      <c r="E577" s="172">
        <v>2048</v>
      </c>
    </row>
    <row r="578" spans="1:5" s="155" customFormat="1" ht="26.25">
      <c r="A578" s="166"/>
      <c r="B578" s="20"/>
      <c r="C578" s="17" t="s">
        <v>151</v>
      </c>
      <c r="D578" s="23" t="s">
        <v>152</v>
      </c>
      <c r="E578" s="172">
        <v>1382</v>
      </c>
    </row>
    <row r="579" spans="1:5" s="155" customFormat="1" ht="13.5">
      <c r="A579" s="166"/>
      <c r="B579" s="20" t="s">
        <v>139</v>
      </c>
      <c r="C579" s="17"/>
      <c r="D579" s="31" t="s">
        <v>140</v>
      </c>
      <c r="E579" s="172">
        <f>E580</f>
        <v>705</v>
      </c>
    </row>
    <row r="580" spans="1:5" s="155" customFormat="1" ht="26.25">
      <c r="A580" s="166"/>
      <c r="B580" s="20"/>
      <c r="C580" s="17" t="s">
        <v>146</v>
      </c>
      <c r="D580" s="31" t="s">
        <v>313</v>
      </c>
      <c r="E580" s="172">
        <v>705</v>
      </c>
    </row>
    <row r="581" spans="1:5" s="155" customFormat="1" ht="26.25">
      <c r="A581" s="166"/>
      <c r="B581" s="20" t="s">
        <v>141</v>
      </c>
      <c r="C581" s="17"/>
      <c r="D581" s="30" t="s">
        <v>266</v>
      </c>
      <c r="E581" s="172">
        <f>E582</f>
        <v>1505</v>
      </c>
    </row>
    <row r="582" spans="1:5" s="155" customFormat="1" ht="26.25">
      <c r="A582" s="166"/>
      <c r="B582" s="20"/>
      <c r="C582" s="17" t="s">
        <v>151</v>
      </c>
      <c r="D582" s="23" t="s">
        <v>152</v>
      </c>
      <c r="E582" s="172">
        <v>1505</v>
      </c>
    </row>
    <row r="583" spans="1:5" s="155" customFormat="1" ht="26.25">
      <c r="A583" s="166"/>
      <c r="B583" s="20" t="s">
        <v>438</v>
      </c>
      <c r="C583" s="17"/>
      <c r="D583" s="23" t="s">
        <v>415</v>
      </c>
      <c r="E583" s="172">
        <f>E584+E586+E588</f>
        <v>60800</v>
      </c>
    </row>
    <row r="584" spans="1:5" s="155" customFormat="1" ht="13.5">
      <c r="A584" s="166"/>
      <c r="B584" s="17" t="s">
        <v>439</v>
      </c>
      <c r="C584" s="17"/>
      <c r="D584" s="200" t="s">
        <v>440</v>
      </c>
      <c r="E584" s="172">
        <f>E585</f>
        <v>5800</v>
      </c>
    </row>
    <row r="585" spans="1:5" s="155" customFormat="1" ht="26.25">
      <c r="A585" s="166"/>
      <c r="B585" s="17"/>
      <c r="C585" s="17" t="s">
        <v>153</v>
      </c>
      <c r="D585" s="194" t="s">
        <v>337</v>
      </c>
      <c r="E585" s="172">
        <v>5800</v>
      </c>
    </row>
    <row r="586" spans="1:5" s="155" customFormat="1" ht="26.25">
      <c r="A586" s="166"/>
      <c r="B586" s="17" t="s">
        <v>441</v>
      </c>
      <c r="C586" s="17"/>
      <c r="D586" s="200" t="s">
        <v>442</v>
      </c>
      <c r="E586" s="172">
        <f>E587</f>
        <v>50000</v>
      </c>
    </row>
    <row r="587" spans="1:5" s="155" customFormat="1" ht="26.25">
      <c r="A587" s="166"/>
      <c r="B587" s="17"/>
      <c r="C587" s="17" t="s">
        <v>153</v>
      </c>
      <c r="D587" s="194" t="s">
        <v>337</v>
      </c>
      <c r="E587" s="172">
        <v>50000</v>
      </c>
    </row>
    <row r="588" spans="1:5" s="155" customFormat="1" ht="26.25">
      <c r="A588" s="166"/>
      <c r="B588" s="17" t="s">
        <v>443</v>
      </c>
      <c r="C588" s="17"/>
      <c r="D588" s="200" t="s">
        <v>444</v>
      </c>
      <c r="E588" s="172">
        <f>E589</f>
        <v>5000</v>
      </c>
    </row>
    <row r="589" spans="1:5" s="155" customFormat="1" ht="26.25">
      <c r="A589" s="166"/>
      <c r="B589" s="17"/>
      <c r="C589" s="17" t="s">
        <v>153</v>
      </c>
      <c r="D589" s="194" t="s">
        <v>337</v>
      </c>
      <c r="E589" s="172">
        <v>5000</v>
      </c>
    </row>
    <row r="590" spans="1:5" s="164" customFormat="1" ht="15.75" customHeight="1">
      <c r="A590" s="58" t="s">
        <v>203</v>
      </c>
      <c r="B590" s="58"/>
      <c r="C590" s="58"/>
      <c r="D590" s="188" t="s">
        <v>142</v>
      </c>
      <c r="E590" s="73">
        <f>E591</f>
        <v>5047.6</v>
      </c>
    </row>
    <row r="591" spans="1:5" s="163" customFormat="1" ht="26.25">
      <c r="A591" s="58"/>
      <c r="B591" s="14" t="s">
        <v>121</v>
      </c>
      <c r="C591" s="14"/>
      <c r="D591" s="63" t="s">
        <v>295</v>
      </c>
      <c r="E591" s="173">
        <f>E592</f>
        <v>5047.6</v>
      </c>
    </row>
    <row r="592" spans="1:5" s="164" customFormat="1" ht="27">
      <c r="A592" s="58"/>
      <c r="B592" s="15" t="s">
        <v>4</v>
      </c>
      <c r="C592" s="15"/>
      <c r="D592" s="52" t="s">
        <v>5</v>
      </c>
      <c r="E592" s="345">
        <f>E593</f>
        <v>5047.6</v>
      </c>
    </row>
    <row r="593" spans="1:5" s="229" customFormat="1" ht="25.5">
      <c r="A593" s="76"/>
      <c r="B593" s="17" t="s">
        <v>6</v>
      </c>
      <c r="C593" s="17"/>
      <c r="D593" s="31" t="s">
        <v>334</v>
      </c>
      <c r="E593" s="172">
        <f>E594+E595+E596</f>
        <v>5047.6</v>
      </c>
    </row>
    <row r="594" spans="1:5" s="155" customFormat="1" ht="51.75">
      <c r="A594" s="58"/>
      <c r="B594" s="17"/>
      <c r="C594" s="17" t="s">
        <v>145</v>
      </c>
      <c r="D594" s="25" t="s">
        <v>564</v>
      </c>
      <c r="E594" s="172">
        <f>4390.1+279.8</f>
        <v>4669.900000000001</v>
      </c>
    </row>
    <row r="595" spans="1:5" s="155" customFormat="1" ht="26.25">
      <c r="A595" s="58"/>
      <c r="B595" s="17"/>
      <c r="C595" s="17" t="s">
        <v>146</v>
      </c>
      <c r="D595" s="31" t="s">
        <v>313</v>
      </c>
      <c r="E595" s="172">
        <v>377.3</v>
      </c>
    </row>
    <row r="596" spans="1:5" s="155" customFormat="1" ht="13.5">
      <c r="A596" s="58"/>
      <c r="B596" s="17"/>
      <c r="C596" s="17" t="s">
        <v>147</v>
      </c>
      <c r="D596" s="84" t="s">
        <v>148</v>
      </c>
      <c r="E596" s="172">
        <v>0.4</v>
      </c>
    </row>
    <row r="597" spans="1:5" s="155" customFormat="1" ht="12.75">
      <c r="A597" s="59" t="s">
        <v>179</v>
      </c>
      <c r="B597" s="59"/>
      <c r="C597" s="59"/>
      <c r="D597" s="159" t="s">
        <v>245</v>
      </c>
      <c r="E597" s="71">
        <f>E598</f>
        <v>1580.1</v>
      </c>
    </row>
    <row r="598" spans="1:5" s="155" customFormat="1" ht="27">
      <c r="A598" s="58" t="s">
        <v>180</v>
      </c>
      <c r="B598" s="59"/>
      <c r="C598" s="60"/>
      <c r="D598" s="72" t="s">
        <v>251</v>
      </c>
      <c r="E598" s="73">
        <f>E599</f>
        <v>1580.1</v>
      </c>
    </row>
    <row r="599" spans="1:5" s="155" customFormat="1" ht="26.25">
      <c r="A599" s="58"/>
      <c r="B599" s="68" t="s">
        <v>355</v>
      </c>
      <c r="C599" s="76"/>
      <c r="D599" s="152" t="s">
        <v>356</v>
      </c>
      <c r="E599" s="71">
        <f>E600</f>
        <v>1580.1</v>
      </c>
    </row>
    <row r="600" spans="1:5" s="164" customFormat="1" ht="27">
      <c r="A600" s="58"/>
      <c r="B600" s="58" t="s">
        <v>365</v>
      </c>
      <c r="C600" s="58"/>
      <c r="D600" s="72" t="s">
        <v>366</v>
      </c>
      <c r="E600" s="73">
        <f>E601</f>
        <v>1580.1</v>
      </c>
    </row>
    <row r="601" spans="1:5" s="155" customFormat="1" ht="13.5">
      <c r="A601" s="58"/>
      <c r="B601" s="85" t="s">
        <v>367</v>
      </c>
      <c r="C601" s="85"/>
      <c r="D601" s="106" t="s">
        <v>184</v>
      </c>
      <c r="E601" s="87">
        <f>E602</f>
        <v>1580.1</v>
      </c>
    </row>
    <row r="602" spans="1:5" s="155" customFormat="1" ht="13.5">
      <c r="A602" s="58"/>
      <c r="B602" s="85"/>
      <c r="C602" s="85" t="s">
        <v>155</v>
      </c>
      <c r="D602" s="160" t="s">
        <v>314</v>
      </c>
      <c r="E602" s="8">
        <v>1580.1</v>
      </c>
    </row>
    <row r="603" spans="1:5" s="155" customFormat="1" ht="19.5" customHeight="1">
      <c r="A603" s="256"/>
      <c r="B603" s="59"/>
      <c r="C603" s="256"/>
      <c r="D603" s="257" t="s">
        <v>0</v>
      </c>
      <c r="E603" s="258">
        <f>E9+E128+E143+E211+E278+E290+E461+E508+E567+E597</f>
        <v>5191365.1000000015</v>
      </c>
    </row>
    <row r="604" spans="1:5" s="155" customFormat="1" ht="12.75">
      <c r="A604" s="259"/>
      <c r="B604" s="260"/>
      <c r="C604" s="259"/>
      <c r="D604" s="261"/>
      <c r="E604" s="234"/>
    </row>
    <row r="605" spans="1:5" s="155" customFormat="1" ht="12.75">
      <c r="A605" s="262"/>
      <c r="B605" s="263"/>
      <c r="C605" s="262"/>
      <c r="D605" s="264"/>
      <c r="E605" s="234"/>
    </row>
    <row r="606" spans="1:5" s="155" customFormat="1" ht="12.75">
      <c r="A606" s="262"/>
      <c r="B606" s="263"/>
      <c r="C606" s="262"/>
      <c r="D606" s="264"/>
      <c r="E606" s="233"/>
    </row>
    <row r="607" spans="1:5" s="155" customFormat="1" ht="12.75">
      <c r="A607" s="262"/>
      <c r="B607" s="263"/>
      <c r="C607" s="262"/>
      <c r="D607" s="264"/>
      <c r="E607" s="149"/>
    </row>
    <row r="608" spans="1:4" ht="12.75">
      <c r="A608" s="262"/>
      <c r="B608" s="263"/>
      <c r="C608" s="262"/>
      <c r="D608" s="264"/>
    </row>
    <row r="609" spans="1:4" ht="12.75">
      <c r="A609" s="262"/>
      <c r="B609" s="263"/>
      <c r="C609" s="262"/>
      <c r="D609" s="264"/>
    </row>
    <row r="610" spans="1:4" ht="12.75">
      <c r="A610" s="262"/>
      <c r="B610" s="263"/>
      <c r="C610" s="262"/>
      <c r="D610" s="264"/>
    </row>
    <row r="611" spans="1:5" s="140" customFormat="1" ht="12.75">
      <c r="A611" s="262"/>
      <c r="B611" s="263"/>
      <c r="C611" s="262"/>
      <c r="D611" s="264"/>
      <c r="E611" s="149"/>
    </row>
    <row r="612" spans="1:5" s="140" customFormat="1" ht="12.75">
      <c r="A612" s="262"/>
      <c r="B612" s="263"/>
      <c r="C612" s="262"/>
      <c r="D612" s="264"/>
      <c r="E612" s="149"/>
    </row>
    <row r="613" spans="1:4" ht="12.75">
      <c r="A613" s="262"/>
      <c r="B613" s="263"/>
      <c r="C613" s="262"/>
      <c r="D613" s="264"/>
    </row>
    <row r="614" spans="1:4" ht="12.75">
      <c r="A614" s="262"/>
      <c r="B614" s="263"/>
      <c r="C614" s="262"/>
      <c r="D614" s="264"/>
    </row>
    <row r="615" spans="1:5" s="140" customFormat="1" ht="12.75">
      <c r="A615" s="262"/>
      <c r="B615" s="263"/>
      <c r="C615" s="262"/>
      <c r="D615" s="264"/>
      <c r="E615" s="149"/>
    </row>
    <row r="616" spans="1:4" ht="12.75">
      <c r="A616" s="262"/>
      <c r="B616" s="263"/>
      <c r="C616" s="262"/>
      <c r="D616" s="264"/>
    </row>
    <row r="617" spans="1:4" ht="12.75">
      <c r="A617" s="262"/>
      <c r="B617" s="263"/>
      <c r="C617" s="262"/>
      <c r="D617" s="264"/>
    </row>
    <row r="618" spans="1:4" s="149" customFormat="1" ht="12.75">
      <c r="A618" s="262"/>
      <c r="B618" s="263"/>
      <c r="C618" s="262"/>
      <c r="D618" s="264"/>
    </row>
    <row r="619" spans="1:4" ht="12.75">
      <c r="A619" s="262"/>
      <c r="B619" s="263"/>
      <c r="C619" s="262"/>
      <c r="D619" s="264"/>
    </row>
    <row r="620" spans="1:4" ht="12.75">
      <c r="A620" s="262"/>
      <c r="B620" s="263"/>
      <c r="C620" s="262"/>
      <c r="D620" s="264"/>
    </row>
    <row r="621" spans="1:4" ht="12.75">
      <c r="A621" s="262"/>
      <c r="B621" s="263"/>
      <c r="C621" s="262"/>
      <c r="D621" s="264"/>
    </row>
    <row r="622" spans="1:4" ht="12.75">
      <c r="A622" s="262"/>
      <c r="B622" s="263"/>
      <c r="C622" s="262"/>
      <c r="D622" s="264"/>
    </row>
    <row r="623" spans="1:4" ht="12.75">
      <c r="A623" s="262"/>
      <c r="B623" s="263"/>
      <c r="C623" s="262"/>
      <c r="D623" s="264"/>
    </row>
    <row r="624" spans="1:4" ht="12.75">
      <c r="A624" s="262"/>
      <c r="B624" s="263"/>
      <c r="C624" s="262"/>
      <c r="D624" s="264"/>
    </row>
    <row r="625" spans="1:4" ht="12.75">
      <c r="A625" s="262"/>
      <c r="B625" s="263"/>
      <c r="C625" s="262"/>
      <c r="D625" s="264"/>
    </row>
    <row r="626" spans="1:4" ht="12.75">
      <c r="A626" s="262"/>
      <c r="B626" s="263"/>
      <c r="C626" s="262"/>
      <c r="D626" s="264"/>
    </row>
    <row r="627" spans="1:4" ht="80.25" customHeight="1">
      <c r="A627" s="262"/>
      <c r="B627" s="263"/>
      <c r="C627" s="262"/>
      <c r="D627" s="264"/>
    </row>
    <row r="628" spans="1:4" ht="12.75">
      <c r="A628" s="262"/>
      <c r="B628" s="263"/>
      <c r="C628" s="262"/>
      <c r="D628" s="264"/>
    </row>
    <row r="629" spans="1:4" ht="12.75">
      <c r="A629" s="262"/>
      <c r="B629" s="263"/>
      <c r="C629" s="262"/>
      <c r="D629" s="264"/>
    </row>
    <row r="630" spans="1:4" ht="12.75">
      <c r="A630" s="262"/>
      <c r="B630" s="263"/>
      <c r="C630" s="262"/>
      <c r="D630" s="264"/>
    </row>
    <row r="631" spans="1:4" ht="12.75">
      <c r="A631" s="262"/>
      <c r="B631" s="263"/>
      <c r="C631" s="262"/>
      <c r="D631" s="264"/>
    </row>
    <row r="632" spans="1:4" ht="12.75">
      <c r="A632" s="262"/>
      <c r="B632" s="263"/>
      <c r="C632" s="262"/>
      <c r="D632" s="264"/>
    </row>
    <row r="633" spans="1:3" ht="12.75">
      <c r="A633" s="262"/>
      <c r="B633" s="263"/>
      <c r="C633" s="262"/>
    </row>
    <row r="634" ht="12.75">
      <c r="B634" s="263"/>
    </row>
    <row r="635" ht="12.75">
      <c r="B635" s="263"/>
    </row>
    <row r="636" ht="12.75">
      <c r="B636" s="263"/>
    </row>
    <row r="637" ht="12.75">
      <c r="B637" s="263"/>
    </row>
    <row r="638" ht="12.75">
      <c r="B638" s="263"/>
    </row>
    <row r="639" ht="12.75">
      <c r="B639" s="263"/>
    </row>
    <row r="640" ht="12.75">
      <c r="B640" s="263"/>
    </row>
    <row r="641" ht="12.75">
      <c r="B641" s="263"/>
    </row>
    <row r="642" ht="12.75">
      <c r="B642" s="263"/>
    </row>
    <row r="643" ht="12.75">
      <c r="B643" s="263"/>
    </row>
    <row r="644" ht="12.75">
      <c r="B644" s="263"/>
    </row>
    <row r="645" ht="12.75">
      <c r="B645" s="263"/>
    </row>
    <row r="646" ht="12.75">
      <c r="B646" s="263"/>
    </row>
    <row r="647" ht="12.75">
      <c r="B647" s="263"/>
    </row>
    <row r="648" ht="12.75">
      <c r="B648" s="263"/>
    </row>
    <row r="649" ht="12.75">
      <c r="B649" s="263"/>
    </row>
    <row r="650" ht="12.75">
      <c r="B650" s="263"/>
    </row>
    <row r="651" ht="12.75">
      <c r="B651" s="263"/>
    </row>
    <row r="652" ht="12.75">
      <c r="B652" s="263"/>
    </row>
    <row r="653" ht="12.75">
      <c r="B653" s="263"/>
    </row>
    <row r="654" ht="12.75">
      <c r="B654" s="263"/>
    </row>
    <row r="655" ht="12.75">
      <c r="B655" s="263"/>
    </row>
    <row r="656" ht="12.75">
      <c r="B656" s="263"/>
    </row>
    <row r="657" ht="12.75">
      <c r="B657" s="263"/>
    </row>
  </sheetData>
  <sheetProtection/>
  <autoFilter ref="A8:F605"/>
  <mergeCells count="1">
    <mergeCell ref="A6:E6"/>
  </mergeCells>
  <printOptions/>
  <pageMargins left="1.1811023622047245" right="0.3937007874015748" top="0.2362204724409449" bottom="0.7874015748031497" header="0.5118110236220472" footer="0.5118110236220472"/>
  <pageSetup horizontalDpi="600" verticalDpi="600" orientation="portrait" paperSize="9" scale="9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2014-12-05T09:25:32Z</cp:lastPrinted>
  <dcterms:created xsi:type="dcterms:W3CDTF">2005-09-01T09:08:31Z</dcterms:created>
  <dcterms:modified xsi:type="dcterms:W3CDTF">2014-12-15T09:26:18Z</dcterms:modified>
  <cp:category/>
  <cp:version/>
  <cp:contentType/>
  <cp:contentStatus/>
</cp:coreProperties>
</file>